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9" i="371" l="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12" i="371"/>
  <c r="U24" i="371"/>
  <c r="U26" i="371"/>
  <c r="U30" i="371"/>
  <c r="U32" i="371"/>
  <c r="U34" i="371"/>
  <c r="U40" i="371"/>
  <c r="U42" i="371"/>
  <c r="U50" i="371"/>
  <c r="U52" i="371"/>
  <c r="U54" i="371"/>
  <c r="U58" i="371"/>
  <c r="U64" i="371"/>
  <c r="U66" i="371"/>
  <c r="U68" i="371"/>
  <c r="U70" i="371"/>
  <c r="U72" i="371"/>
  <c r="U78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K18" i="419"/>
  <c r="J23" i="419"/>
  <c r="J18" i="419"/>
  <c r="H23" i="419"/>
  <c r="L23" i="419"/>
  <c r="M22" i="419"/>
  <c r="I23" i="419"/>
  <c r="K23" i="419"/>
  <c r="N23" i="419"/>
  <c r="H18" i="419"/>
  <c r="L18" i="419"/>
  <c r="G22" i="419"/>
  <c r="H22" i="419"/>
  <c r="L22" i="419"/>
  <c r="I22" i="419"/>
  <c r="K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N6" i="419"/>
  <c r="P6" i="419"/>
  <c r="J6" i="419"/>
  <c r="K6" i="419"/>
  <c r="I6" i="419"/>
  <c r="L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<sst xmlns="http://schemas.openxmlformats.org/spreadsheetml/2006/main" count="43104" uniqueCount="6506">
  <si>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</si>
  <si>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</si>
  <si>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</si>
  <si>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</si>
  <si>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</si>
  <si>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</si>
  <si>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</si>
  <si>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</si>
  <si>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</si>
  <si>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</si>
  <si>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</si>
  <si>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</si>
  <si>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</si>
  <si>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</si>
  <si>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</si>
  <si>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</si>
  <si>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</si>
  <si>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</si>
  <si>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</si>
  <si>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</si>
  <si>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</si>
  <si>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</si>
  <si>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</si>
  <si>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</si>
  <si>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</si>
  <si>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</si>
  <si>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</si>
  <si>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</si>
  <si>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</si>
  <si>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</si>
  <si>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</si>
  <si>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</si>
  <si>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</si>
  <si>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</si>
  <si>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</si>
  <si>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</si>
  <si>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</si>
  <si>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</si>
  <si>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</si>
  <si>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</si>
  <si>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</si>
  <si>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</si>
  <si>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</si>
  <si>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</si>
  <si>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</si>
  <si>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</si>
  <si>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</si>
  <si>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</si>
  <si>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</si>
  <si>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</si>
  <si>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</si>
  <si>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</si>
  <si>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</si>
  <si>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</si>
  <si>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</si>
  <si>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</si>
  <si>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</si>
  <si>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</si>
  <si>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</si>
  <si>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</si>
  <si>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</si>
  <si>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</si>
  <si>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</si>
  <si>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</si>
  <si>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</si>
  <si>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</si>
  <si>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</si>
  <si>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</si>
  <si>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</si>
  <si>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</si>
  <si>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</si>
  <si>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</si>
  <si>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</si>
  <si>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</si>
  <si>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</si>
  <si>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</si>
  <si>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</si>
  <si>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</si>
  <si>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</si>
  <si>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</si>
  <si>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</si>
  <si>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</si>
  <si>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</si>
  <si>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</si>
  <si>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</si>
  <si>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</si>
  <si>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</si>
  <si>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</si>
  <si>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</si>
  <si>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</si>
  <si>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</si>
  <si>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</si>
  <si>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</si>
  <si>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</si>
  <si>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</si>
  <si>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</si>
  <si>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</si>
  <si>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</si>
  <si>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</si>
  <si>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</si>
  <si>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</si>
  <si>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</si>
  <si>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</si>
  <si>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</si>
  <si>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</si>
  <si>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</si>
  <si>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</si>
  <si>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</si>
  <si>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</si>
  <si>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</si>
  <si>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</si>
  <si>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</si>
  <si>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</si>
  <si>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</si>
  <si>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</si>
  <si>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</si>
  <si>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</si>
  <si>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</si>
  <si>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</si>
  <si>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</si>
  <si>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</si>
  <si>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</si>
  <si>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</si>
  <si>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</si>
  <si>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</si>
  <si>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</si>
  <si>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</si>
  <si>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</si>
  <si>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</si>
  <si>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</si>
  <si>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</si>
  <si>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</si>
  <si>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</si>
  <si>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</si>
  <si>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</si>
  <si>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</si>
  <si>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</si>
  <si>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</si>
  <si>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</si>
  <si>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</si>
  <si>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</si>
  <si>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</si>
  <si>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</si>
  <si>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</si>
  <si>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</si>
  <si>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</si>
  <si>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</si>
  <si>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</si>
  <si>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</si>
  <si>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</si>
  <si>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</si>
  <si>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</si>
  <si>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</si>
  <si>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</si>
  <si>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</si>
  <si>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</si>
  <si>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</si>
  <si>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</si>
  <si>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</si>
  <si>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</si>
  <si>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</si>
  <si>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</si>
  <si>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</si>
  <si>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</si>
  <si>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</si>
  <si>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</si>
  <si>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</si>
  <si>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</si>
  <si>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</si>
  <si>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</si>
  <si>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</si>
  <si>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</si>
  <si>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</si>
  <si>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</si>
  <si>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</si>
  <si>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</si>
  <si>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</si>
  <si>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</si>
  <si>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</si>
  <si>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</si>
  <si>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</si>
  <si>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</si>
  <si>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</si>
  <si>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</si>
  <si>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</si>
  <si>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</si>
  <si>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</si>
  <si>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</si>
  <si>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</si>
  <si>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</si>
  <si>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</si>
  <si>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</si>
  <si>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</si>
  <si>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</si>
  <si>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</si>
  <si>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</si>
  <si>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</si>
  <si>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</si>
  <si>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</si>
  <si>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</si>
  <si>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</si>
  <si>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</si>
  <si>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</si>
  <si>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</si>
  <si>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</si>
  <si>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</si>
  <si>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</si>
  <si>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</si>
  <si>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</si>
  <si>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</si>
  <si>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</si>
  <si>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</si>
  <si>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</si>
  <si>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</si>
  <si>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</si>
  <si>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</si>
  <si>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</si>
  <si>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</si>
  <si>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</si>
  <si>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</si>
  <si>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</si>
  <si>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</si>
  <si>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</si>
  <si>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</si>
  <si>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</si>
  <si>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</si>
  <si>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</si>
  <si>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</si>
  <si>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</si>
  <si>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</si>
  <si>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</si>
  <si>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</si>
  <si>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</si>
  <si>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</si>
  <si>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</si>
  <si>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</si>
  <si>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</si>
  <si>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</si>
  <si>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</si>
  <si>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</si>
  <si>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</si>
  <si>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</si>
  <si>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</si>
  <si>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</si>
  <si>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</si>
  <si>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</si>
  <si>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</si>
  <si>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</si>
  <si>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</si>
  <si>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</si>
  <si>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</si>
  <si>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</si>
  <si>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</si>
  <si>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</si>
  <si>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</si>
  <si>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odborní pracovníci v lab. metodách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</si>
  <si>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</si>
  <si>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</si>
  <si>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</si>
  <si>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</si>
  <si>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</si>
  <si>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</si>
  <si>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</si>
  <si>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</si>
  <si>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</si>
  <si>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</si>
  <si>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</si>
  <si>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</si>
  <si>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</si>
  <si>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</si>
  <si>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</si>
  <si>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</si>
  <si>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</si>
  <si>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</si>
  <si>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</si>
  <si>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</si>
  <si>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</si>
  <si>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</si>
  <si>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</si>
  <si>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</si>
  <si>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</si>
  <si>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</si>
  <si>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</si>
  <si>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</si>
  <si>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</si>
  <si>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</si>
  <si>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</si>
  <si>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</si>
  <si>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</si>
  <si>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</si>
  <si>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</si>
  <si>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</si>
  <si>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</si>
  <si>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</si>
  <si>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</si>
  <si>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</si>
  <si>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</si>
  <si>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</si>
  <si>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</si>
  <si>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</si>
  <si>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</si>
  <si>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</si>
  <si>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</si>
  <si>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</si>
  <si>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</si>
  <si>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</si>
  <si>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</si>
  <si>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</si>
  <si>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</si>
  <si>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</si>
  <si>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</si>
  <si>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</si>
  <si>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</si>
  <si>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</si>
  <si>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</si>
  <si>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</si>
  <si>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</si>
  <si>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</si>
  <si>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</si>
  <si>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</si>
  <si>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</si>
  <si>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</si>
  <si>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</si>
  <si>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</si>
  <si>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</si>
  <si>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</si>
  <si>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</si>
  <si>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</si>
  <si>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</si>
  <si>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</si>
  <si>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</si>
  <si>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</si>
  <si>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</si>
  <si>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</si>
  <si>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</si>
  <si>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</si>
  <si>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</si>
  <si>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</si>
  <si>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</si>
  <si>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</si>
  <si>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</si>
  <si>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</si>
  <si>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</si>
  <si>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</si>
  <si>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</si>
  <si>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</si>
  <si>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</si>
  <si>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</si>
  <si>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</si>
  <si>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</si>
  <si>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</si>
  <si>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</si>
  <si>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</si>
  <si>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</si>
  <si>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</si>
  <si>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</si>
  <si>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</si>
  <si>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</si>
  <si>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</si>
  <si>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</si>
  <si>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</si>
  <si>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</si>
  <si>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</si>
  <si>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</si>
  <si>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</si>
  <si>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</si>
  <si>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</si>
  <si>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</si>
  <si>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</si>
  <si>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</si>
  <si>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</si>
  <si>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</si>
  <si>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</si>
  <si>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</si>
  <si>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</si>
  <si>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</si>
  <si>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</si>
  <si>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</si>
  <si>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</si>
  <si>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</si>
  <si>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</si>
  <si>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</si>
  <si>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</si>
  <si>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</si>
  <si>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</si>
  <si>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</si>
  <si>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</si>
  <si>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</si>
  <si>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</si>
  <si>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</si>
  <si>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</si>
  <si>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</si>
  <si>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</si>
  <si>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</si>
  <si>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</si>
  <si>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</si>
  <si>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</si>
  <si>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</si>
  <si>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</si>
  <si>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</si>
  <si>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</si>
  <si>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</si>
  <si>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</si>
  <si>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</si>
  <si>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</si>
  <si>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</si>
  <si>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</si>
  <si>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</si>
  <si>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</si>
  <si>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</si>
  <si>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</si>
  <si>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</si>
  <si>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</si>
  <si>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</si>
  <si>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</si>
  <si>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</si>
  <si>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</si>
  <si>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</si>
  <si>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</si>
  <si>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</si>
  <si>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</si>
  <si>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</si>
  <si>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</si>
  <si>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</si>
  <si>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</si>
  <si>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</si>
  <si>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</si>
  <si>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</si>
  <si>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</si>
  <si>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</si>
  <si>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</si>
  <si>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</si>
  <si>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</si>
  <si>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</si>
  <si>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</si>
  <si>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</si>
  <si>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</si>
  <si>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</si>
  <si>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</si>
  <si>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</si>
  <si>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</si>
  <si>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</si>
  <si>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</si>
  <si>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</si>
  <si>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</si>
  <si>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</si>
  <si>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</si>
  <si>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</si>
  <si>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</si>
  <si>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</si>
  <si>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</si>
  <si>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</si>
  <si>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</si>
  <si>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</si>
  <si>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</si>
  <si>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</si>
  <si>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</si>
  <si>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</si>
  <si>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</si>
  <si>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</si>
  <si>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</si>
  <si>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</si>
  <si>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</si>
  <si>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</si>
  <si>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</si>
  <si>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</si>
  <si>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</si>
  <si>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</si>
  <si>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</si>
  <si>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</si>
  <si>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</si>
  <si>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</si>
  <si>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</si>
  <si>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</si>
  <si>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</si>
  <si>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</si>
  <si>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</si>
  <si>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</si>
  <si>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</si>
  <si>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</si>
  <si>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</si>
  <si>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</si>
  <si>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</si>
  <si>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</si>
  <si>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</si>
  <si>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</si>
  <si>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</si>
  <si>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</si>
  <si>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</si>
  <si>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</si>
  <si>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</si>
  <si>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</si>
  <si>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</si>
  <si>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</si>
  <si>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</si>
  <si>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</si>
  <si>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</si>
  <si>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</si>
  <si>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</si>
  <si>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</si>
  <si>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</si>
  <si>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</si>
  <si>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</si>
  <si>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</si>
  <si>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</si>
  <si>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</si>
  <si>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</si>
  <si>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</si>
  <si>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</si>
  <si>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</si>
  <si>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</si>
  <si>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</si>
  <si>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</si>
  <si>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</si>
  <si>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</si>
  <si>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</si>
  <si>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</si>
  <si>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</si>
  <si>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</si>
  <si>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</si>
  <si>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</si>
  <si>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</si>
  <si>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</si>
  <si>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</si>
  <si>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</si>
  <si>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</si>
  <si>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</si>
  <si>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</si>
  <si>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</si>
  <si>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</si>
  <si>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</si>
  <si>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</si>
  <si>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</si>
  <si>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</si>
  <si>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</si>
  <si>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</si>
  <si>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</si>
  <si>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</si>
  <si>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</si>
  <si>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</si>
  <si>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</si>
  <si>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</si>
  <si>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</si>
  <si>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</si>
  <si>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</si>
  <si>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</si>
  <si>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</si>
  <si>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</si>
  <si>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</si>
  <si>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</si>
  <si>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</si>
  <si>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</si>
  <si>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</si>
  <si>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128816</t>
  </si>
  <si>
    <t>28816</t>
  </si>
  <si>
    <t>AERIUS 5 MG</t>
  </si>
  <si>
    <t>POR TBL DIS 30X5MG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</si>
  <si>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</si>
  <si>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</si>
  <si>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</si>
  <si>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</si>
  <si>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</si>
  <si>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</si>
  <si>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</si>
  <si>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</si>
  <si>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</si>
  <si>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</si>
  <si>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</si>
  <si>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</si>
  <si>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127899</t>
  </si>
  <si>
    <t>27899</t>
  </si>
  <si>
    <t>POR TBL FLM 90X5MG</t>
  </si>
  <si>
    <t>845100</t>
  </si>
  <si>
    <t>40541</t>
  </si>
  <si>
    <t>Olynth HA 0,05</t>
  </si>
  <si>
    <t>156306</t>
  </si>
  <si>
    <t>56306</t>
  </si>
  <si>
    <t>OLTAR 1 MG</t>
  </si>
  <si>
    <t>POR TBL NOB 30X1MG</t>
  </si>
  <si>
    <t>183644</t>
  </si>
  <si>
    <t>LUTRATE DEPOT 3,75 MG</t>
  </si>
  <si>
    <t>INJ PLQ SUS PRO 1X3.75+SOLV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</si>
  <si>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</si>
  <si>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</si>
  <si>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</si>
  <si>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</si>
  <si>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</si>
  <si>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</si>
  <si>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</si>
  <si>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</si>
  <si>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</si>
  <si>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</si>
  <si>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</si>
  <si>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</si>
  <si>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</si>
  <si>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</si>
  <si>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</si>
  <si>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</si>
  <si>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</si>
  <si>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</si>
  <si>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</si>
  <si>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</si>
  <si>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</si>
  <si>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</si>
  <si>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</si>
  <si>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</si>
  <si>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</si>
  <si>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</si>
  <si>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</si>
  <si>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</si>
  <si>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</si>
  <si>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</si>
  <si>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</si>
  <si>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</si>
  <si>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</si>
  <si>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</si>
  <si>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</si>
  <si>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</si>
  <si>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</si>
  <si>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</si>
  <si>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</si>
  <si>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</si>
  <si>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</si>
  <si>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</si>
  <si>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</si>
  <si>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</si>
  <si>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</si>
  <si>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</si>
  <si>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</si>
  <si>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</si>
  <si>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</si>
  <si>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</si>
  <si>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</si>
  <si>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</si>
  <si>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</si>
  <si>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</si>
  <si>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</si>
  <si>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</si>
  <si>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</si>
  <si>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</si>
  <si>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</si>
  <si>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</si>
  <si>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</si>
  <si>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</si>
  <si>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</si>
  <si>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</si>
  <si>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</si>
  <si>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</si>
  <si>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</si>
  <si>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</si>
  <si>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</si>
  <si>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</si>
  <si>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</si>
  <si>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</si>
  <si>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</si>
  <si>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</si>
  <si>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</si>
  <si>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</si>
  <si>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</si>
  <si>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</si>
  <si>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</si>
  <si>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</si>
  <si>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</si>
  <si>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</si>
  <si>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</si>
  <si>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</si>
  <si>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</si>
  <si>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</si>
  <si>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</si>
  <si>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</si>
  <si>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</si>
  <si>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</si>
  <si>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</si>
  <si>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</si>
  <si>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</si>
  <si>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</si>
  <si>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</si>
  <si>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</si>
  <si>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</si>
  <si>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</si>
  <si>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</si>
  <si>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</si>
  <si>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</si>
  <si>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</si>
  <si>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</si>
  <si>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</si>
  <si>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</si>
  <si>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</si>
  <si>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</si>
  <si>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</si>
  <si>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</si>
  <si>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</si>
  <si>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</si>
  <si>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</si>
  <si>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</si>
  <si>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</si>
  <si>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</si>
  <si>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</si>
  <si>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</si>
  <si>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</si>
  <si>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</si>
  <si>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</si>
  <si>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</si>
  <si>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</si>
  <si>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</si>
  <si>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</si>
  <si>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</si>
  <si>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</si>
  <si>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</si>
  <si>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</si>
  <si>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</si>
  <si>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</si>
  <si>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</si>
  <si>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</si>
  <si>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</si>
  <si>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</si>
  <si>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</si>
  <si>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</si>
  <si>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</si>
  <si>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</si>
  <si>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</si>
  <si>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</si>
  <si>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</si>
  <si>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</si>
  <si>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</si>
  <si>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</si>
  <si>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</si>
  <si>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</si>
  <si>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</si>
  <si>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</si>
  <si>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</si>
  <si>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</si>
  <si>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</si>
  <si>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</si>
  <si>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</si>
  <si>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</si>
  <si>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</si>
  <si>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</si>
  <si>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</si>
  <si>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</si>
  <si>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</si>
  <si>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</si>
  <si>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</si>
  <si>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</si>
  <si>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</si>
  <si>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</si>
  <si>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</si>
  <si>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</si>
  <si>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</si>
  <si>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</si>
  <si>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</si>
  <si>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</si>
  <si>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</si>
  <si>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</si>
  <si>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</si>
  <si>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</si>
  <si>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</si>
  <si>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</si>
  <si>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</si>
  <si>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</si>
  <si>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</si>
  <si>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</si>
  <si>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</si>
  <si>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</si>
  <si>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</si>
  <si>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</si>
  <si>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</si>
  <si>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</si>
  <si>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</si>
  <si>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</si>
  <si>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</si>
  <si>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</si>
  <si>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</si>
  <si>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</si>
  <si>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</si>
  <si>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</si>
  <si>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</si>
  <si>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</si>
  <si>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</si>
  <si>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</si>
  <si>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</si>
  <si>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</si>
  <si>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</si>
  <si>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</si>
  <si>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</si>
  <si>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</si>
  <si>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</si>
  <si>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</si>
  <si>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</si>
  <si>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</si>
  <si>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</si>
  <si>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</si>
  <si>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</si>
  <si>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</si>
  <si>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</si>
  <si>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</si>
  <si>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</si>
  <si>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</si>
  <si>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</si>
  <si>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</si>
  <si>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</si>
  <si>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</si>
  <si>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</si>
  <si>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</si>
  <si>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</si>
  <si>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</si>
  <si>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</si>
  <si>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</si>
  <si>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</si>
  <si>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</si>
  <si>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</si>
  <si>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</si>
  <si>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</si>
  <si>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</si>
  <si>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</si>
  <si>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</si>
  <si>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</si>
  <si>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</si>
  <si>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</si>
  <si>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</si>
  <si>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</si>
  <si>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</si>
  <si>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</si>
  <si>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</si>
  <si>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</si>
  <si>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</si>
  <si>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</si>
  <si>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</si>
  <si>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</si>
  <si>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</si>
  <si>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</si>
  <si>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</si>
  <si>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</si>
  <si>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</si>
  <si>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</si>
  <si>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</si>
  <si>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</si>
  <si>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</si>
  <si>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</si>
  <si>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</si>
  <si>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</si>
  <si>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</si>
  <si>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</si>
  <si>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</si>
  <si>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</si>
  <si>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</si>
  <si>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</si>
  <si>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</si>
  <si>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</si>
  <si>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</si>
  <si>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</si>
  <si>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</si>
  <si>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</si>
  <si>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</si>
  <si>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</si>
  <si>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</si>
  <si>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</si>
  <si>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</si>
  <si>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</si>
  <si>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</si>
  <si>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</si>
  <si>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</si>
  <si>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</si>
  <si>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</si>
  <si>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</si>
  <si>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</si>
  <si>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</si>
  <si>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</si>
  <si>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</si>
  <si>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</si>
  <si>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</si>
  <si>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</si>
  <si>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</si>
  <si>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</si>
  <si>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</si>
  <si>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</si>
  <si>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</si>
  <si>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</si>
  <si>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</si>
  <si>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</si>
  <si>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</si>
  <si>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</si>
  <si>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</si>
  <si>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</si>
  <si>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</si>
  <si>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</si>
  <si>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840143</t>
  </si>
  <si>
    <t xml:space="preserve">Heřmánek Spofa her.20x1g nálev.sáčky 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</si>
  <si>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</si>
  <si>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</si>
  <si>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</si>
  <si>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</si>
  <si>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</si>
  <si>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</si>
  <si>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</si>
  <si>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</si>
  <si>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</si>
  <si>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</si>
  <si>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</si>
  <si>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</si>
  <si>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</si>
  <si>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</si>
  <si>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</si>
  <si>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</si>
  <si>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</si>
  <si>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</si>
  <si>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</si>
  <si>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</si>
  <si>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</si>
  <si>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</si>
  <si>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</si>
  <si>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</si>
  <si>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</si>
  <si>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</si>
  <si>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</si>
  <si>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</si>
  <si>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</si>
  <si>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</si>
  <si>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</si>
  <si>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</si>
  <si>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</si>
  <si>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</si>
  <si>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</si>
  <si>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</si>
  <si>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</si>
  <si>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</si>
  <si>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</si>
  <si>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</si>
  <si>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</si>
  <si>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</si>
  <si>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</si>
  <si>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</si>
  <si>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</si>
  <si>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</si>
  <si>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</si>
  <si>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</si>
  <si>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</si>
  <si>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</si>
  <si>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</si>
  <si>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</si>
  <si>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</si>
  <si>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</si>
  <si>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</si>
  <si>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</si>
  <si>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</si>
  <si>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</si>
  <si>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</si>
  <si>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</si>
  <si>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</si>
  <si>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</si>
  <si>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</si>
  <si>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</si>
  <si>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</si>
  <si>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</si>
  <si>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</si>
  <si>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</si>
  <si>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</si>
  <si>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</si>
  <si>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</si>
  <si>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</si>
  <si>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</si>
  <si>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</si>
  <si>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</si>
  <si>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</si>
  <si>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</si>
  <si>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</si>
  <si>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</si>
  <si>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</si>
  <si>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</si>
  <si>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</si>
  <si>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</si>
  <si>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</si>
  <si>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</si>
  <si>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</si>
  <si>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</si>
  <si>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</si>
  <si>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</si>
  <si>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</si>
  <si>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</si>
  <si>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</si>
  <si>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</si>
  <si>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</si>
  <si>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</si>
  <si>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</si>
  <si>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</si>
  <si>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</si>
  <si>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</si>
  <si>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</si>
  <si>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</si>
  <si>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</si>
  <si>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</si>
  <si>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</si>
  <si>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</si>
  <si>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</si>
  <si>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</si>
  <si>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</si>
  <si>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</si>
  <si>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</si>
  <si>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</si>
  <si>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</si>
  <si>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</si>
  <si>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</si>
  <si>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</si>
  <si>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162315</t>
  </si>
  <si>
    <t>62315</t>
  </si>
  <si>
    <t>BETADINE - zelená</t>
  </si>
  <si>
    <t>LIQ 1X30ML</t>
  </si>
  <si>
    <t>164888</t>
  </si>
  <si>
    <t>CALTRATE 600 MG/400 IU D3 POTAHOVANÁ TABLETA</t>
  </si>
  <si>
    <t>POR TBL FLM 90</t>
  </si>
  <si>
    <t>184319</t>
  </si>
  <si>
    <t>ATIMOS 12 MCG</t>
  </si>
  <si>
    <t>INH SOL PSS 100X12RG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</si>
  <si>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</si>
  <si>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</si>
  <si>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</si>
  <si>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</si>
  <si>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</si>
  <si>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</si>
  <si>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</si>
  <si>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</si>
  <si>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</si>
  <si>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</si>
  <si>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</si>
  <si>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</si>
  <si>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</si>
  <si>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</si>
  <si>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</si>
  <si>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</si>
  <si>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</si>
  <si>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</si>
  <si>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</si>
  <si>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</si>
  <si>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</si>
  <si>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</si>
  <si>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</si>
  <si>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</si>
  <si>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</si>
  <si>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</si>
  <si>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</si>
  <si>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</si>
  <si>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</si>
  <si>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</si>
  <si>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</si>
  <si>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</si>
  <si>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</si>
  <si>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</si>
  <si>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</si>
  <si>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</si>
  <si>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</si>
  <si>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</si>
  <si>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</si>
  <si>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</si>
  <si>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</si>
  <si>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</si>
  <si>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</si>
  <si>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</si>
  <si>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</si>
  <si>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</si>
  <si>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</si>
  <si>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</si>
  <si>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</si>
  <si>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</si>
  <si>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</si>
  <si>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</si>
  <si>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</si>
  <si>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</si>
  <si>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</si>
  <si>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</si>
  <si>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</si>
  <si>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113803</t>
  </si>
  <si>
    <t>13803</t>
  </si>
  <si>
    <t>PANTHENOL SPRAY</t>
  </si>
  <si>
    <t>DRM SPR SUS 1X130GM</t>
  </si>
  <si>
    <t>147033</t>
  </si>
  <si>
    <t>47033</t>
  </si>
  <si>
    <t>ERDOMED</t>
  </si>
  <si>
    <t>POR GRA SUS 1X100ML</t>
  </si>
  <si>
    <t>900321</t>
  </si>
  <si>
    <t>KL PRIPRAVEK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</si>
  <si>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</si>
  <si>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</si>
  <si>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</si>
  <si>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</si>
  <si>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</si>
  <si>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</si>
  <si>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</si>
  <si>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</si>
  <si>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</si>
  <si>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</si>
  <si>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</si>
  <si>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</si>
  <si>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</si>
  <si>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</si>
  <si>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</si>
  <si>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</si>
  <si>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</si>
  <si>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</si>
  <si>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</si>
  <si>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</si>
  <si>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</si>
  <si>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</si>
  <si>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</si>
  <si>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</si>
  <si>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</si>
  <si>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</si>
  <si>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</si>
  <si>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</si>
  <si>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</si>
  <si>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</si>
  <si>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</si>
  <si>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</si>
  <si>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</si>
  <si>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</si>
  <si>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</si>
  <si>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</si>
  <si>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</si>
  <si>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</si>
  <si>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</si>
  <si>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</si>
  <si>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</si>
  <si>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</si>
  <si>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</si>
  <si>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</si>
  <si>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</si>
  <si>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</si>
  <si>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</si>
  <si>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</si>
  <si>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</si>
  <si>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</si>
  <si>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</si>
  <si>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</si>
  <si>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</si>
  <si>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</si>
  <si>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</si>
  <si>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</si>
  <si>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</si>
  <si>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</si>
  <si>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790011</t>
  </si>
  <si>
    <t>Emspoma M 500g/chladivá</t>
  </si>
  <si>
    <t>142630</t>
  </si>
  <si>
    <t>42630</t>
  </si>
  <si>
    <t>PAMBA</t>
  </si>
  <si>
    <t>INJ SOL 5X5ML/50MG</t>
  </si>
  <si>
    <t>159358</t>
  </si>
  <si>
    <t>59358</t>
  </si>
  <si>
    <t>RINGERUV ROZTOK BRAUN</t>
  </si>
  <si>
    <t>INF 10X1000ML(LDPE)</t>
  </si>
  <si>
    <t>849045</t>
  </si>
  <si>
    <t>155938</t>
  </si>
  <si>
    <t>HERPESIN 200</t>
  </si>
  <si>
    <t>POR TBL NOB 25X200MG</t>
  </si>
  <si>
    <t>920356</t>
  </si>
  <si>
    <t>KL SOL.BORGLYCEROLI  3% 100 G</t>
  </si>
  <si>
    <t>921392</t>
  </si>
  <si>
    <t>KL SUPP.PREDNISON 0,001G,PAPAVERIN 0,02G</t>
  </si>
  <si>
    <t>20KS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</si>
  <si>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</si>
  <si>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</si>
  <si>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</si>
  <si>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</si>
  <si>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</si>
  <si>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</si>
  <si>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</si>
  <si>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</si>
  <si>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</si>
  <si>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</si>
  <si>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</si>
  <si>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</si>
  <si>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113191</t>
  </si>
  <si>
    <t>13191</t>
  </si>
  <si>
    <t>GINGIO 80</t>
  </si>
  <si>
    <t>POR TBL FLM 60X80MG</t>
  </si>
  <si>
    <t>114725</t>
  </si>
  <si>
    <t>14725</t>
  </si>
  <si>
    <t>TUSSIN</t>
  </si>
  <si>
    <t>POR GTT SOL 1X25ML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</si>
  <si>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</si>
  <si>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</si>
  <si>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</si>
  <si>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</si>
  <si>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</si>
  <si>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</si>
  <si>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</si>
  <si>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</si>
  <si>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</si>
  <si>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</si>
  <si>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</si>
  <si>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</si>
  <si>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</si>
  <si>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</si>
  <si>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</si>
  <si>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</si>
  <si>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188900</t>
  </si>
  <si>
    <t>88900</t>
  </si>
  <si>
    <t>STOPTUSSIN</t>
  </si>
  <si>
    <t>192730</t>
  </si>
  <si>
    <t>92730</t>
  </si>
  <si>
    <t>ACIDUM ASCORBICUM</t>
  </si>
  <si>
    <t>INJ 50X5ML</t>
  </si>
  <si>
    <t>900881</t>
  </si>
  <si>
    <t>KL BALS.VISNEVSKI 100G</t>
  </si>
  <si>
    <t>921542</t>
  </si>
  <si>
    <t>KL UNG.LENIENS, 300G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</si>
  <si>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</si>
  <si>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</si>
  <si>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</si>
  <si>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</si>
  <si>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</si>
  <si>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</si>
  <si>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</si>
  <si>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</si>
  <si>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</si>
  <si>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</si>
  <si>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</si>
  <si>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</si>
  <si>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</si>
  <si>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</si>
  <si>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</si>
  <si>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147285</t>
  </si>
  <si>
    <t>47285</t>
  </si>
  <si>
    <t>DUROGESIC 75MCG/H</t>
  </si>
  <si>
    <t>EMP 5X7.5MG(30CM2)</t>
  </si>
  <si>
    <t>849053</t>
  </si>
  <si>
    <t>9999999</t>
  </si>
  <si>
    <t>Cyto-chlorid sodný 0,9% 1x 10ml</t>
  </si>
  <si>
    <t>500629</t>
  </si>
  <si>
    <t>180173</t>
  </si>
  <si>
    <t>Canesten Gyn 1 den</t>
  </si>
  <si>
    <t>vag.tbl.1x500mg</t>
  </si>
  <si>
    <t>930127</t>
  </si>
  <si>
    <t>KL CHLADIVE MAZANI 800 g FAGRON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</si>
  <si>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</si>
  <si>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</si>
  <si>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</si>
  <si>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</si>
  <si>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</si>
  <si>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</si>
  <si>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</si>
  <si>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</si>
  <si>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</si>
  <si>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</si>
  <si>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</si>
  <si>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</si>
  <si>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</si>
  <si>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</si>
  <si>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920358</t>
  </si>
  <si>
    <t>KL SOL.BORGLYCEROLI 3% 200 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</si>
  <si>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</si>
  <si>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</si>
  <si>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</si>
  <si>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</si>
  <si>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</si>
  <si>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</si>
  <si>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</si>
  <si>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</si>
  <si>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900497</t>
  </si>
  <si>
    <t>KL CPS KOLITICKA  SMES, 50 CPS</t>
  </si>
  <si>
    <t>842266</t>
  </si>
  <si>
    <t>Ubrousky detske vlhčené</t>
  </si>
  <si>
    <t>100584</t>
  </si>
  <si>
    <t>584</t>
  </si>
  <si>
    <t>PYRIDOXIN LECIVA</t>
  </si>
  <si>
    <t>INJ 5X1ML 50MG</t>
  </si>
  <si>
    <t>101845</t>
  </si>
  <si>
    <t>1845</t>
  </si>
  <si>
    <t>TISERCIN</t>
  </si>
  <si>
    <t>INJ 10X1ML/25MG</t>
  </si>
  <si>
    <t>187073</t>
  </si>
  <si>
    <t>87073</t>
  </si>
  <si>
    <t>POR PLV SOL 20X225MG</t>
  </si>
  <si>
    <t>189996</t>
  </si>
  <si>
    <t>89996</t>
  </si>
  <si>
    <t>LINOLA-FETT OLBAD</t>
  </si>
  <si>
    <t>OLE 1X200ML</t>
  </si>
  <si>
    <t>115520</t>
  </si>
  <si>
    <t>15520</t>
  </si>
  <si>
    <t>FENISTIL</t>
  </si>
  <si>
    <t>POR GTT SOL 1X20ML</t>
  </si>
  <si>
    <t>621370</t>
  </si>
  <si>
    <t>Šalvěj lékařská nať LEROS n.s.</t>
  </si>
  <si>
    <t>20 x1,5g</t>
  </si>
  <si>
    <t>849180</t>
  </si>
  <si>
    <t>155941</t>
  </si>
  <si>
    <t>HERPESIN</t>
  </si>
  <si>
    <t>CRM 1X5GM 5%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</si>
  <si>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</si>
  <si>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</si>
  <si>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</si>
  <si>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</si>
  <si>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</si>
  <si>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</si>
  <si>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</si>
  <si>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</si>
  <si>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</si>
  <si>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</si>
  <si>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INJ PLV SOL 1X500MG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</si>
  <si>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</si>
  <si>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</si>
  <si>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</si>
  <si>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</si>
  <si>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</si>
  <si>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</si>
  <si>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</si>
  <si>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848273</t>
  </si>
  <si>
    <t>125298</t>
  </si>
  <si>
    <t>CALCIUMFOLINAT EBEWE 10 MG/ML</t>
  </si>
  <si>
    <t>INJ SOL 1X10ML/100MG</t>
  </si>
  <si>
    <t>119570</t>
  </si>
  <si>
    <t>19570</t>
  </si>
  <si>
    <t>LAGOSA</t>
  </si>
  <si>
    <t>DRG 50X150MG</t>
  </si>
  <si>
    <t>159750</t>
  </si>
  <si>
    <t>MÁTOVÝ ČAJ LEROS</t>
  </si>
  <si>
    <t>SPC 20X2.0GM(SÁČKY)</t>
  </si>
  <si>
    <t>180534</t>
  </si>
  <si>
    <t>MITOMYCIN C KYOWA</t>
  </si>
  <si>
    <t>INJ+INF PLV SOL 5X20MG</t>
  </si>
  <si>
    <t>101674</t>
  </si>
  <si>
    <t>1674</t>
  </si>
  <si>
    <t>JOX SPR 30ML</t>
  </si>
  <si>
    <t>114724</t>
  </si>
  <si>
    <t>14724</t>
  </si>
  <si>
    <t>DITUSTAT</t>
  </si>
  <si>
    <t>POR GTT SOL 1X50ML</t>
  </si>
  <si>
    <t>178904</t>
  </si>
  <si>
    <t>78904</t>
  </si>
  <si>
    <t>CARTEOL LP 2%</t>
  </si>
  <si>
    <t>OPH GTT PRO 1X3ML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</si>
  <si>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</si>
  <si>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</si>
  <si>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</si>
  <si>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</si>
  <si>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</si>
  <si>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</si>
  <si>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</si>
  <si>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</si>
  <si>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</si>
  <si>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</si>
  <si>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</si>
  <si>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192680</t>
  </si>
  <si>
    <t>NALGESIN S</t>
  </si>
  <si>
    <t>POR TBL FLM 30X275MG</t>
  </si>
  <si>
    <t>115530</t>
  </si>
  <si>
    <t>15530</t>
  </si>
  <si>
    <t>SINECOD</t>
  </si>
  <si>
    <t>849803</t>
  </si>
  <si>
    <t>107918</t>
  </si>
  <si>
    <t>APO-DICLO 50 MG</t>
  </si>
  <si>
    <t>POR TBL ENT 100X50MG</t>
  </si>
  <si>
    <t>165389</t>
  </si>
  <si>
    <t>65389</t>
  </si>
  <si>
    <t>TENORMIN</t>
  </si>
  <si>
    <t>TBL OBD 28X100MG</t>
  </si>
  <si>
    <t>110843</t>
  </si>
  <si>
    <t>10843</t>
  </si>
  <si>
    <t>PALLADONE-SR 8 MG</t>
  </si>
  <si>
    <t>POR CPS PRO 30X8MG</t>
  </si>
  <si>
    <t>128132</t>
  </si>
  <si>
    <t>OXALIPLATIN KABI 5 MG/ML KONCENTRÁT PRO PŘÍPRAVU I</t>
  </si>
  <si>
    <t>INF CNC SOL 1X10ML</t>
  </si>
  <si>
    <t>128441</t>
  </si>
  <si>
    <t>28441</t>
  </si>
  <si>
    <t>ALOXI</t>
  </si>
  <si>
    <t>IVN INJSOL250RG/5ML</t>
  </si>
  <si>
    <t>159746</t>
  </si>
  <si>
    <t>HEŘMÁNKOVÝ ČAJ LEROS</t>
  </si>
  <si>
    <t>162207</t>
  </si>
  <si>
    <t>DACARBAZIN TEVA 200 MG</t>
  </si>
  <si>
    <t>INJ PLV SOL 10X200MG</t>
  </si>
  <si>
    <t>162387</t>
  </si>
  <si>
    <t>FLUOROURACIL HOSPIRA 50 MG/ML INJEKČNÍ ROZTOK</t>
  </si>
  <si>
    <t>INJ SOL 1X100ML/5GM</t>
  </si>
  <si>
    <t>197776</t>
  </si>
  <si>
    <t>97776</t>
  </si>
  <si>
    <t>ZOFRAN ZYDIS 4 MG</t>
  </si>
  <si>
    <t>TBL SOL 10X4MG</t>
  </si>
  <si>
    <t>500676</t>
  </si>
  <si>
    <t>169242</t>
  </si>
  <si>
    <t>DZ Prontosan wound gel 250ml</t>
  </si>
  <si>
    <t>841818</t>
  </si>
  <si>
    <t>Refresh oční kapky 15ml</t>
  </si>
  <si>
    <t>844483</t>
  </si>
  <si>
    <t>100234</t>
  </si>
  <si>
    <t>ROSALGIN</t>
  </si>
  <si>
    <t>VAG PLV SOL10X0.5GM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</si>
  <si>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</si>
  <si>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</si>
  <si>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</si>
  <si>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</si>
  <si>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</si>
  <si>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</si>
  <si>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</si>
  <si>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</si>
  <si>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</si>
  <si>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</si>
  <si>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</si>
  <si>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</si>
  <si>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</si>
  <si>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</si>
  <si>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155671</t>
  </si>
  <si>
    <t>KYLOTAN PLUS H 80/12,5 MG</t>
  </si>
  <si>
    <t>POR TBL FLM 28</t>
  </si>
  <si>
    <t>191565</t>
  </si>
  <si>
    <t>BLEOMEDAC 15000 IU</t>
  </si>
  <si>
    <t>INJ PLV SOL 1X15000UT</t>
  </si>
  <si>
    <t>988011</t>
  </si>
  <si>
    <t>HemaGel PROCTO čípky 5ks</t>
  </si>
  <si>
    <t>987477</t>
  </si>
  <si>
    <t>112666</t>
  </si>
  <si>
    <t>GLYCLADA 30 MG TABLETY S ŘÍZENÝM UVOLŇOVÁNÍM</t>
  </si>
  <si>
    <t>POR TBL RET 60X30MG</t>
  </si>
  <si>
    <t>842936</t>
  </si>
  <si>
    <t>MENALIND Ošetřující šampon 500ml</t>
  </si>
  <si>
    <t>176147</t>
  </si>
  <si>
    <t>76147</t>
  </si>
  <si>
    <t>NEO-ANGIN BEZ CUKRU</t>
  </si>
  <si>
    <t>TBL 24</t>
  </si>
  <si>
    <t>199011</t>
  </si>
  <si>
    <t>SENNA LIST LEROS</t>
  </si>
  <si>
    <t>POR SPC 20X1GM(SÁČKY)</t>
  </si>
  <si>
    <t>12026</t>
  </si>
  <si>
    <t>GLIMEPIRID SANDOZ 1 MG TABLETY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</si>
  <si>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</si>
  <si>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</si>
  <si>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</si>
  <si>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</si>
  <si>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</si>
  <si>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</si>
  <si>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168901</t>
  </si>
  <si>
    <t>XARELTO 15 MG</t>
  </si>
  <si>
    <t>POR TBL FLM 100X1X15MG</t>
  </si>
  <si>
    <t>176954</t>
  </si>
  <si>
    <t>ALGIFEN NEO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</si>
  <si>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</si>
  <si>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</si>
  <si>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</si>
  <si>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</si>
  <si>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</si>
  <si>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177658</t>
  </si>
  <si>
    <t>INF CNC SOL 1X15ML/150MG + PL</t>
  </si>
  <si>
    <t>119752</t>
  </si>
  <si>
    <t>19752</t>
  </si>
  <si>
    <t>AFLODERM</t>
  </si>
  <si>
    <t>DRM UNG 1X20GM</t>
  </si>
  <si>
    <t>177660</t>
  </si>
  <si>
    <t>INF CNC SOL 1X60ML/600MG + PL</t>
  </si>
  <si>
    <t>394153</t>
  </si>
  <si>
    <t>Calcium pantotenicum mast 30g Generica</t>
  </si>
  <si>
    <t>179327</t>
  </si>
  <si>
    <t>DORETA 75 MG/650 MG</t>
  </si>
  <si>
    <t>194314</t>
  </si>
  <si>
    <t>94314</t>
  </si>
  <si>
    <t>DIACORDIN RETARD</t>
  </si>
  <si>
    <t>TBL OBD 30X90MG</t>
  </si>
  <si>
    <t>202701</t>
  </si>
  <si>
    <t>POR TBL ENT 90X20MG</t>
  </si>
  <si>
    <t>155098</t>
  </si>
  <si>
    <t>EPIRUBICIN ACCORD 2 MG/ML</t>
  </si>
  <si>
    <t>INJ+INF SOL 1X25ML/50MG I</t>
  </si>
  <si>
    <t>198054</t>
  </si>
  <si>
    <t>SANVAL 10 MG</t>
  </si>
  <si>
    <t>POR TBL FLM 20X10MG</t>
  </si>
  <si>
    <t>198058</t>
  </si>
  <si>
    <t>POR TBL FLM 100X10MG</t>
  </si>
  <si>
    <t>124348</t>
  </si>
  <si>
    <t>INJ+INF SOL 1X5ML/10MG I</t>
  </si>
  <si>
    <t>842224</t>
  </si>
  <si>
    <t>Panthenol spray 10% 150ml</t>
  </si>
  <si>
    <t>500829</t>
  </si>
  <si>
    <t>KL UNG.SEPT0,2gDEX 0,025gPROPYLENGL2,5gAMB.AD 100G</t>
  </si>
  <si>
    <t>100G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</si>
  <si>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</si>
  <si>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</si>
  <si>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</si>
  <si>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</si>
  <si>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</si>
  <si>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</si>
  <si>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</si>
  <si>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</si>
  <si>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</si>
  <si>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193874</t>
  </si>
  <si>
    <t>TOLUCOMBI 40 MG/12,5 MG</t>
  </si>
  <si>
    <t>POR TBL NOB 28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</si>
  <si>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</si>
  <si>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</si>
  <si>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</si>
  <si>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</si>
  <si>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</si>
  <si>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</si>
  <si>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</si>
  <si>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</si>
  <si>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</si>
  <si>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</si>
  <si>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</si>
  <si>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</si>
  <si>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</si>
  <si>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186204</t>
  </si>
  <si>
    <t>ISOPTIN 80 MG</t>
  </si>
  <si>
    <t>POR TBL FLM 50X80MG</t>
  </si>
  <si>
    <t>397339</t>
  </si>
  <si>
    <t>Menalind mycí žínky</t>
  </si>
  <si>
    <t>8ks</t>
  </si>
  <si>
    <t>849363</t>
  </si>
  <si>
    <t>122494</t>
  </si>
  <si>
    <t>INJ SOL 1X30ML/300MG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</si>
  <si>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</si>
  <si>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</si>
  <si>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</si>
  <si>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</si>
  <si>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</si>
  <si>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190973</t>
  </si>
  <si>
    <t>TRIPLIXAM 10 MG/2,5 MG/10 MG</t>
  </si>
  <si>
    <t>179326</t>
  </si>
  <si>
    <t>988837</t>
  </si>
  <si>
    <t>Calcium pantothenicum krém Generica  30g</t>
  </si>
  <si>
    <t>136083</t>
  </si>
  <si>
    <t>AMPICILLIN AND SULBACTAM IBI 1 G + 500 MG PRÁŠEK P</t>
  </si>
  <si>
    <t>INJ PLV SOL 10X1G+500MG/LAH</t>
  </si>
  <si>
    <t>189992</t>
  </si>
  <si>
    <t>CISPLATIN EBEWE 1 MG/ML</t>
  </si>
  <si>
    <t>INF CNC SOL 1X100ML/100MG</t>
  </si>
  <si>
    <t>990167</t>
  </si>
  <si>
    <t>Dubová kůra gel 75ml Dr.Müller</t>
  </si>
  <si>
    <t>202362</t>
  </si>
  <si>
    <t>IBALGIN 400</t>
  </si>
  <si>
    <t>POR TBL FLM 48X400MG</t>
  </si>
  <si>
    <t>215172</t>
  </si>
  <si>
    <t>KREON 25 000</t>
  </si>
  <si>
    <t>POR CPS ETD 50</t>
  </si>
  <si>
    <t>215476</t>
  </si>
  <si>
    <t>EBRANTIL 30 RETARD</t>
  </si>
  <si>
    <t>POR CPS PRO 50X30MG</t>
  </si>
  <si>
    <t>990417</t>
  </si>
  <si>
    <t>Linola Radio-Derm 50g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</si>
  <si>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</si>
  <si>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</si>
  <si>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</si>
  <si>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</si>
  <si>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</si>
  <si>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</si>
  <si>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</si>
  <si>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</si>
  <si>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</si>
  <si>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</si>
  <si>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</si>
  <si>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</si>
  <si>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</si>
  <si>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</si>
  <si>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</si>
  <si>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990661</t>
  </si>
  <si>
    <t>Megafyt Bylinková lékárna Heřmánek 20x1g</t>
  </si>
  <si>
    <t>115318</t>
  </si>
  <si>
    <t>HELICID 20 ZENTIVA</t>
  </si>
  <si>
    <t>POR CPS ETD 90X20MG</t>
  </si>
  <si>
    <t>990927</t>
  </si>
  <si>
    <t>Klysma salinické 135ml</t>
  </si>
  <si>
    <t>167644</t>
  </si>
  <si>
    <t>ALOXI 500 MCG</t>
  </si>
  <si>
    <t>POR CPS MOL 1X500RG</t>
  </si>
  <si>
    <t>186199</t>
  </si>
  <si>
    <t>VALETOL</t>
  </si>
  <si>
    <t>POR TBL NOB 24</t>
  </si>
  <si>
    <t>197864</t>
  </si>
  <si>
    <t>97864</t>
  </si>
  <si>
    <t>URSOSAN</t>
  </si>
  <si>
    <t>CPS 50X250MG</t>
  </si>
  <si>
    <t>214598</t>
  </si>
  <si>
    <t>849062</t>
  </si>
  <si>
    <t>122495</t>
  </si>
  <si>
    <t>INJ SOL 1X60ML/600MG</t>
  </si>
  <si>
    <t>115252</t>
  </si>
  <si>
    <t>HEŘMÁNKOVÝ ČAJ</t>
  </si>
  <si>
    <t>POR SPC 20 I</t>
  </si>
  <si>
    <t>56695</t>
  </si>
  <si>
    <t>MCP HEXAL 10</t>
  </si>
  <si>
    <t>POR TBL NOB 50X10MG</t>
  </si>
  <si>
    <t>215168</t>
  </si>
  <si>
    <t>KREON 10 000</t>
  </si>
  <si>
    <t>849343</t>
  </si>
  <si>
    <t>142877</t>
  </si>
  <si>
    <t>DOCETAXEL EBEWE 10 MG/ML KONCENTRÁT PRO P_x0007_ÍPRAVU I</t>
  </si>
  <si>
    <t>INF CNC SOL 1X8ML/80MG</t>
  </si>
  <si>
    <t>848281</t>
  </si>
  <si>
    <t>129437</t>
  </si>
  <si>
    <t>DERIN 25 MG POTAHOVANÉ TABLETY</t>
  </si>
  <si>
    <t>POR TBL FLM 30X25MG</t>
  </si>
  <si>
    <t>111076</t>
  </si>
  <si>
    <t>11076</t>
  </si>
  <si>
    <t>POR TBL PRO 60X20MG</t>
  </si>
  <si>
    <t>111110</t>
  </si>
  <si>
    <t>11110</t>
  </si>
  <si>
    <t>OXYCONTIN 40 MG</t>
  </si>
  <si>
    <t>POR TBL PRO 60X40MG</t>
  </si>
  <si>
    <t>186198</t>
  </si>
  <si>
    <t>POR TBL NOB 12</t>
  </si>
  <si>
    <t>193326</t>
  </si>
  <si>
    <t>DOCETAXEL ACCORD 80 MG/4 ML</t>
  </si>
  <si>
    <t>IVN INF CNC SOL 1X4ML</t>
  </si>
  <si>
    <t>210772</t>
  </si>
  <si>
    <t>OPDIVO 10 MG/ML</t>
  </si>
  <si>
    <t>215606</t>
  </si>
  <si>
    <t>111094</t>
  </si>
  <si>
    <t>11094</t>
  </si>
  <si>
    <t>OXYCONTIN 10 MG</t>
  </si>
  <si>
    <t>POR TBL PRO 60X10MG</t>
  </si>
  <si>
    <t>P</t>
  </si>
  <si>
    <t>112892</t>
  </si>
  <si>
    <t>12892</t>
  </si>
  <si>
    <t>AULIN</t>
  </si>
  <si>
    <t>POR TBL NOB 30X100MG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</si>
  <si>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</si>
  <si>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</si>
  <si>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</si>
  <si>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</si>
  <si>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</si>
  <si>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</si>
  <si>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</si>
  <si>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</si>
  <si>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</si>
  <si>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</si>
  <si>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</si>
  <si>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</si>
  <si>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</si>
  <si>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</si>
  <si>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</si>
  <si>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</si>
  <si>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</si>
  <si>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</si>
  <si>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</si>
  <si>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</si>
  <si>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</si>
  <si>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</si>
  <si>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</si>
  <si>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</si>
  <si>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</si>
  <si>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</si>
  <si>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</si>
  <si>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</si>
  <si>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</si>
  <si>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</si>
  <si>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</si>
  <si>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</si>
  <si>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</si>
  <si>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</si>
  <si>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</si>
  <si>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</si>
  <si>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</si>
  <si>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</si>
  <si>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</si>
  <si>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</si>
  <si>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</si>
  <si>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</si>
  <si>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</si>
  <si>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</si>
  <si>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</si>
  <si>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</si>
  <si>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157396</t>
  </si>
  <si>
    <t>57396</t>
  </si>
  <si>
    <t>TBL EFF 20X600MG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</si>
  <si>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</si>
  <si>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</si>
  <si>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</si>
  <si>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</si>
  <si>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</si>
  <si>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</si>
  <si>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</si>
  <si>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</si>
  <si>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</si>
  <si>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</si>
  <si>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</si>
  <si>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</si>
  <si>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</si>
  <si>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</si>
  <si>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</si>
  <si>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</si>
  <si>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</si>
  <si>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</si>
  <si>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</si>
  <si>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</si>
  <si>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</si>
  <si>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</si>
  <si>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</si>
  <si>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</si>
  <si>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</si>
  <si>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</si>
  <si>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</si>
  <si>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193969</t>
  </si>
  <si>
    <t>93969</t>
  </si>
  <si>
    <t>INJ 5X2ML/50MG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</si>
  <si>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</si>
  <si>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</si>
  <si>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</si>
  <si>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</si>
  <si>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</si>
  <si>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</si>
  <si>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</si>
  <si>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846338</t>
  </si>
  <si>
    <t>122685</t>
  </si>
  <si>
    <t>PRESTARIUM NEO COMBI 5mg/1,25mg</t>
  </si>
  <si>
    <t>848545</t>
  </si>
  <si>
    <t>127546</t>
  </si>
  <si>
    <t>AMESOS 10 MG/5 MG TABLETY</t>
  </si>
  <si>
    <t>POR TBL NOB 30</t>
  </si>
  <si>
    <t>849453</t>
  </si>
  <si>
    <t>163077</t>
  </si>
  <si>
    <t>AMARYL 2 MG</t>
  </si>
  <si>
    <t>POR TBL NOB 30X2MG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</si>
  <si>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</si>
  <si>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</si>
  <si>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</si>
  <si>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</si>
  <si>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</si>
  <si>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</si>
  <si>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</si>
  <si>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</si>
  <si>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</si>
  <si>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</si>
  <si>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</si>
  <si>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</si>
  <si>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</si>
  <si>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</si>
  <si>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</si>
  <si>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</si>
  <si>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</si>
  <si>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</si>
  <si>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</si>
  <si>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</si>
  <si>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</si>
  <si>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</si>
  <si>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</si>
  <si>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</si>
  <si>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</si>
  <si>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</si>
  <si>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</si>
  <si>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</si>
  <si>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</si>
  <si>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</si>
  <si>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</si>
  <si>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</si>
  <si>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</si>
  <si>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</si>
  <si>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</si>
  <si>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</si>
  <si>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</si>
  <si>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</si>
  <si>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</si>
  <si>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</si>
  <si>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</si>
  <si>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</si>
  <si>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</si>
  <si>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</si>
  <si>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</si>
  <si>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</si>
  <si>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</si>
  <si>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</si>
  <si>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</si>
  <si>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</si>
  <si>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</si>
  <si>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</si>
  <si>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</si>
  <si>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</si>
  <si>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</si>
  <si>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</si>
  <si>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</si>
  <si>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</si>
  <si>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</si>
  <si>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</si>
  <si>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</si>
  <si>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</si>
  <si>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</si>
  <si>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</si>
  <si>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</si>
  <si>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849151</t>
  </si>
  <si>
    <t>122210</t>
  </si>
  <si>
    <t>APO-FENO</t>
  </si>
  <si>
    <t>POR CPS DUR 30X200MG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</si>
  <si>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</si>
  <si>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</si>
  <si>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</si>
  <si>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</si>
  <si>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</si>
  <si>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</si>
  <si>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</si>
  <si>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</si>
  <si>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</si>
  <si>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</si>
  <si>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</si>
  <si>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</si>
  <si>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500566</t>
  </si>
  <si>
    <t>ZARZIO 30 MU/0,5 ML</t>
  </si>
  <si>
    <t>INJ+INF SOL 5X0.5ML</t>
  </si>
  <si>
    <t>114786</t>
  </si>
  <si>
    <t>14786</t>
  </si>
  <si>
    <t>ROSEMIG 100 MG</t>
  </si>
  <si>
    <t>POR TBLFLM 2X100MG</t>
  </si>
  <si>
    <t>133147</t>
  </si>
  <si>
    <t>33147</t>
  </si>
  <si>
    <t>NUTRISON POWDER</t>
  </si>
  <si>
    <t>POR PLV SOL 1X430GM</t>
  </si>
  <si>
    <t>500570</t>
  </si>
  <si>
    <t>ZARZIO 48 MU/0,5 ML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</si>
  <si>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</si>
  <si>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</si>
  <si>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</si>
  <si>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</si>
  <si>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</si>
  <si>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</si>
  <si>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</si>
  <si>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</si>
  <si>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191922</t>
  </si>
  <si>
    <t>SIOFOR 1000</t>
  </si>
  <si>
    <t>POR TBL FLM 60X1000MG</t>
  </si>
  <si>
    <t>203097</t>
  </si>
  <si>
    <t>AMOKSIKLAV 1 G</t>
  </si>
  <si>
    <t>POR TBL FLM 21X1GM</t>
  </si>
  <si>
    <t>24550</t>
  </si>
  <si>
    <t>ONDANSETRON KABI 2 MG/ML</t>
  </si>
  <si>
    <t>INJ SOL 5X4ML</t>
  </si>
  <si>
    <t>213480</t>
  </si>
  <si>
    <t>INJ SOL 10X0.6ML</t>
  </si>
  <si>
    <t>213477</t>
  </si>
  <si>
    <t>214427</t>
  </si>
  <si>
    <t>CONTROLOC I.V.</t>
  </si>
  <si>
    <t>INJ PLV SOL 1X40MG</t>
  </si>
  <si>
    <t>213484</t>
  </si>
  <si>
    <t>INJ SOL 10X1ML</t>
  </si>
  <si>
    <t>187427</t>
  </si>
  <si>
    <t>LETROX 100</t>
  </si>
  <si>
    <t>POR TBL NOB 100X100RG II</t>
  </si>
  <si>
    <t>214435</t>
  </si>
  <si>
    <t>CONTROLOC 20 MG</t>
  </si>
  <si>
    <t>POR TBL ENT 100X20MG</t>
  </si>
  <si>
    <t>50113006</t>
  </si>
  <si>
    <t>33561</t>
  </si>
  <si>
    <t>NUTRILAC NATURAL PLUS-Objednávat po 18ks!</t>
  </si>
  <si>
    <t>POR SOL 1X200ML</t>
  </si>
  <si>
    <t>33900</t>
  </si>
  <si>
    <t>NUTRISEN VANILKA 200 ML-Objednávat po 18ks!</t>
  </si>
  <si>
    <t>133339</t>
  </si>
  <si>
    <t>33339</t>
  </si>
  <si>
    <t>DIASIP S PŘÍCHUTÍ JAHODOVOU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</si>
  <si>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</si>
  <si>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</si>
  <si>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</si>
  <si>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</si>
  <si>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</si>
  <si>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</si>
  <si>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</si>
  <si>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</si>
  <si>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</si>
  <si>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</si>
  <si>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</si>
  <si>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</si>
  <si>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</si>
  <si>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</si>
  <si>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</si>
  <si>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</si>
  <si>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</si>
  <si>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</si>
  <si>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</si>
  <si>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</si>
  <si>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</si>
  <si>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</si>
  <si>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</si>
  <si>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</si>
  <si>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</si>
  <si>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</si>
  <si>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</si>
  <si>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</si>
  <si>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</si>
  <si>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</si>
  <si>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</si>
  <si>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</si>
  <si>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</si>
  <si>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</si>
  <si>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</si>
  <si>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</si>
  <si>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33855</t>
  </si>
  <si>
    <t>NUTRIDRINK BALÍČEK 5+1</t>
  </si>
  <si>
    <t>POR SOL 6X200ML</t>
  </si>
  <si>
    <t>33851</t>
  </si>
  <si>
    <t>NUTRIDRINK PROTEIN S PŘÍCHUTÍ VANILKOVOU</t>
  </si>
  <si>
    <t>33936</t>
  </si>
  <si>
    <t>NUTRIDRINK S PŘÍCHUTÍ BANÁNOVOU</t>
  </si>
  <si>
    <t>990352</t>
  </si>
  <si>
    <t>33935</t>
  </si>
  <si>
    <t>NUTRIDRINK S PŘÍCHUTÍ JAHODOVOU</t>
  </si>
  <si>
    <t>33898</t>
  </si>
  <si>
    <t>NUTRIDRINK COMPACT NEUTRAL</t>
  </si>
  <si>
    <t>990307</t>
  </si>
  <si>
    <t>33934</t>
  </si>
  <si>
    <t>NUTRIDRINK MULTI FIBRE S PŘÍCHUTÍ ČOKOLÁDOVOU</t>
  </si>
  <si>
    <t>50113013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</si>
  <si>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</si>
  <si>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</si>
  <si>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</si>
  <si>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</si>
  <si>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</si>
  <si>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</si>
  <si>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</si>
  <si>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</si>
  <si>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</si>
  <si>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</si>
  <si>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</si>
  <si>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</si>
  <si>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</si>
  <si>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</si>
  <si>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148262</t>
  </si>
  <si>
    <t>48262</t>
  </si>
  <si>
    <t>FRAMYKOIN</t>
  </si>
  <si>
    <t>PLV ADS 1X5GM</t>
  </si>
  <si>
    <t>72973</t>
  </si>
  <si>
    <t>AMOKSIKLAV 600 MG</t>
  </si>
  <si>
    <t>INJ PLV SOL 5X600MG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</si>
  <si>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</si>
  <si>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</si>
  <si>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</si>
  <si>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</si>
  <si>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</si>
  <si>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162187</t>
  </si>
  <si>
    <t>CIPROFLOXACIN KABI 400 MG/200 ML INFUZNÍ ROZTOK</t>
  </si>
  <si>
    <t>INF SOL 10X400MG/200ML</t>
  </si>
  <si>
    <t>203854</t>
  </si>
  <si>
    <t>KLACID 500</t>
  </si>
  <si>
    <t>POR TBL FLM 14X500MG</t>
  </si>
  <si>
    <t>115658</t>
  </si>
  <si>
    <t>15658</t>
  </si>
  <si>
    <t>CIPLOX 500</t>
  </si>
  <si>
    <t>TBL OBD 10X500MG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</si>
  <si>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</si>
  <si>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</si>
  <si>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</si>
  <si>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</si>
  <si>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</si>
  <si>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</si>
  <si>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</si>
  <si>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</si>
  <si>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</si>
  <si>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</si>
  <si>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</si>
  <si>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</si>
  <si>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</si>
  <si>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</si>
  <si>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</si>
  <si>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</si>
  <si>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183817</t>
  </si>
  <si>
    <t>ARCHIFAR 1 G</t>
  </si>
  <si>
    <t>INJ+INF PLV SOL 10X1GM</t>
  </si>
  <si>
    <t>50113014</t>
  </si>
  <si>
    <t>164401</t>
  </si>
  <si>
    <t>FLUCONAZOL KABI 2 MG/ML</t>
  </si>
  <si>
    <t>INF SOL 10X100ML/200MG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</si>
  <si>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</si>
  <si>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</si>
  <si>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</si>
  <si>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</si>
  <si>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</si>
  <si>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</si>
  <si>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</si>
  <si>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</si>
  <si>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</si>
  <si>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</si>
  <si>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</si>
  <si>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</si>
  <si>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196056</t>
  </si>
  <si>
    <t>96056</t>
  </si>
  <si>
    <t>RANISAN</t>
  </si>
  <si>
    <t>TBL OBD 30X150MG</t>
  </si>
  <si>
    <t>844148</t>
  </si>
  <si>
    <t>104694</t>
  </si>
  <si>
    <t>MUCOSOLVAN PRO DOSPĚLÉ</t>
  </si>
  <si>
    <t>POR SIR 1X100ML</t>
  </si>
  <si>
    <t>126330</t>
  </si>
  <si>
    <t>26330</t>
  </si>
  <si>
    <t>POR TBL FLM 50X5MG</t>
  </si>
  <si>
    <t>214526</t>
  </si>
  <si>
    <t>CONTROLOC 40 MG</t>
  </si>
  <si>
    <t>POR TBL ENT 100X40MG I</t>
  </si>
  <si>
    <t>47995</t>
  </si>
  <si>
    <t>EZETROL 10 MG TABLETY</t>
  </si>
  <si>
    <t>POR TBL NOB 30X10MG B</t>
  </si>
  <si>
    <t>100610</t>
  </si>
  <si>
    <t>610</t>
  </si>
  <si>
    <t>SYNTOPHYLLIN</t>
  </si>
  <si>
    <t>INJ 5X10ML/240MG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</si>
  <si>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</si>
  <si>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</si>
  <si>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</si>
  <si>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</si>
  <si>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</si>
  <si>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</si>
  <si>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</si>
  <si>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</si>
  <si>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103550</t>
  </si>
  <si>
    <t>3550</t>
  </si>
  <si>
    <t>113808</t>
  </si>
  <si>
    <t>13808</t>
  </si>
  <si>
    <t>POR CPSDUR100X250MG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</si>
  <si>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</si>
  <si>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</si>
  <si>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</si>
  <si>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</si>
  <si>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</si>
  <si>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</si>
  <si>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</si>
  <si>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</si>
  <si>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</si>
  <si>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</si>
  <si>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</si>
  <si>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</si>
  <si>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</si>
  <si>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</si>
  <si>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</si>
  <si>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</si>
  <si>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119378</t>
  </si>
  <si>
    <t>19378</t>
  </si>
  <si>
    <t>RCT SUP 20</t>
  </si>
  <si>
    <t>126578</t>
  </si>
  <si>
    <t>26578</t>
  </si>
  <si>
    <t>MICARDISPLUS 80/12.5 MG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</si>
  <si>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</si>
  <si>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</si>
  <si>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</si>
  <si>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</si>
  <si>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</si>
  <si>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</si>
  <si>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</si>
  <si>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131215</t>
  </si>
  <si>
    <t>31215</t>
  </si>
  <si>
    <t>TENSIOMIN</t>
  </si>
  <si>
    <t>TBL 30X25MG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</si>
  <si>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</si>
  <si>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</si>
  <si>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</si>
  <si>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</si>
  <si>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</si>
  <si>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</si>
  <si>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</si>
  <si>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</si>
  <si>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</si>
  <si>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</si>
  <si>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</si>
  <si>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</si>
  <si>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</si>
  <si>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</si>
  <si>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</si>
  <si>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</si>
  <si>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157525</t>
  </si>
  <si>
    <t>57525</t>
  </si>
  <si>
    <t>MYDOCALM 150MG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</si>
  <si>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</si>
  <si>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</si>
  <si>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</si>
  <si>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</si>
  <si>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</si>
  <si>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</si>
  <si>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</si>
  <si>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</si>
  <si>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</si>
  <si>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</si>
  <si>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</si>
  <si>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</si>
  <si>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</si>
  <si>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</si>
  <si>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</si>
  <si>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</si>
  <si>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189079</t>
  </si>
  <si>
    <t>CALCICHEW D3 LEMON 400 IU</t>
  </si>
  <si>
    <t>POR TBL MND 60</t>
  </si>
  <si>
    <t>194804</t>
  </si>
  <si>
    <t>94804</t>
  </si>
  <si>
    <t>MODURETIC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</si>
  <si>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</si>
  <si>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</si>
  <si>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</si>
  <si>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</si>
  <si>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</si>
  <si>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</si>
  <si>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</si>
  <si>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199680</t>
  </si>
  <si>
    <t>POR CPS DUR 60X300MG</t>
  </si>
  <si>
    <t>840220</t>
  </si>
  <si>
    <t>Lactobacillus acidophil.cps.75 bez laktózy</t>
  </si>
  <si>
    <t>844960</t>
  </si>
  <si>
    <t>125114</t>
  </si>
  <si>
    <t>TBL 60X100 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</si>
  <si>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</si>
  <si>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</si>
  <si>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</si>
  <si>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</si>
  <si>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</si>
  <si>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</si>
  <si>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</si>
  <si>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</si>
  <si>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</si>
  <si>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</si>
  <si>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</si>
  <si>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</si>
  <si>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</si>
  <si>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</si>
  <si>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</si>
  <si>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</si>
  <si>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</si>
  <si>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POR TBL NOB 12X500MG</t>
  </si>
  <si>
    <t>849896</t>
  </si>
  <si>
    <t>134281</t>
  </si>
  <si>
    <t>VALSACOMBI 160 MG/12,5 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</si>
  <si>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</si>
  <si>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</si>
  <si>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</si>
  <si>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</si>
  <si>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</si>
  <si>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</si>
  <si>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</si>
  <si>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</si>
  <si>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</si>
  <si>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</si>
  <si>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49020</t>
  </si>
  <si>
    <t>SOTAHEXAL 160</t>
  </si>
  <si>
    <t>POR TBL NOB 50X160MG</t>
  </si>
  <si>
    <t>102959</t>
  </si>
  <si>
    <t>2959</t>
  </si>
  <si>
    <t>PRESID 10 MG</t>
  </si>
  <si>
    <t>TBL RET 30X10MG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</si>
  <si>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</si>
  <si>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</si>
  <si>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</si>
  <si>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</si>
  <si>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</si>
  <si>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</si>
  <si>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</si>
  <si>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</si>
  <si>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</si>
  <si>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</si>
  <si>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</si>
  <si>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</si>
  <si>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</si>
  <si>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</si>
  <si>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</si>
  <si>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</si>
  <si>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</si>
  <si>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</si>
  <si>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</si>
  <si>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</si>
  <si>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</si>
  <si>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</si>
  <si>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</si>
  <si>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</si>
  <si>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153487</t>
  </si>
  <si>
    <t>53487</t>
  </si>
  <si>
    <t>COSOPT</t>
  </si>
  <si>
    <t>GTT OPH 1X5ML</t>
  </si>
  <si>
    <t>156779</t>
  </si>
  <si>
    <t>56779</t>
  </si>
  <si>
    <t>GERATAM 800MG</t>
  </si>
  <si>
    <t>TBL OBD 60X800MG</t>
  </si>
  <si>
    <t>157866</t>
  </si>
  <si>
    <t>57866</t>
  </si>
  <si>
    <t>TOBRADEX</t>
  </si>
  <si>
    <t>159357</t>
  </si>
  <si>
    <t>59357</t>
  </si>
  <si>
    <t>INF 10X500ML(LDPE)</t>
  </si>
  <si>
    <t>175567</t>
  </si>
  <si>
    <t>75567</t>
  </si>
  <si>
    <t>SALOFALK 500</t>
  </si>
  <si>
    <t>TBLOBD ENT100X500MG</t>
  </si>
  <si>
    <t>190991</t>
  </si>
  <si>
    <t>90991</t>
  </si>
  <si>
    <t>BROMHEXIN 8</t>
  </si>
  <si>
    <t>GTT 20ML 8MG/ML</t>
  </si>
  <si>
    <t>194919</t>
  </si>
  <si>
    <t>94919</t>
  </si>
  <si>
    <t>AMBROBENE 7.5MG/ML</t>
  </si>
  <si>
    <t>SOL 1X40ML</t>
  </si>
  <si>
    <t>848560</t>
  </si>
  <si>
    <t>125752</t>
  </si>
  <si>
    <t>ESSENTIALE FORTE N</t>
  </si>
  <si>
    <t>POR CPS DUR 50</t>
  </si>
  <si>
    <t>145274</t>
  </si>
  <si>
    <t>45274</t>
  </si>
  <si>
    <t>ENAP 10MG</t>
  </si>
  <si>
    <t>158838</t>
  </si>
  <si>
    <t>58838</t>
  </si>
  <si>
    <t>PROPANORM 300MG</t>
  </si>
  <si>
    <t>POR TBL FLM50X300MG</t>
  </si>
  <si>
    <t>194852</t>
  </si>
  <si>
    <t>94852</t>
  </si>
  <si>
    <t>SOLUVIT N PRO INFUS.</t>
  </si>
  <si>
    <t>INJ SIC 10</t>
  </si>
  <si>
    <t>841550</t>
  </si>
  <si>
    <t>Emspoma Z 300 ml/proti bolesti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</si>
  <si>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</si>
  <si>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</si>
  <si>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</si>
  <si>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</si>
  <si>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</si>
  <si>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</si>
  <si>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</si>
  <si>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</si>
  <si>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</si>
  <si>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</si>
  <si>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</si>
  <si>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</si>
  <si>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111106</t>
  </si>
  <si>
    <t>11106</t>
  </si>
  <si>
    <t>POR TBL PRO 30X40MG</t>
  </si>
  <si>
    <t>122629</t>
  </si>
  <si>
    <t>SAB SIMPLEX</t>
  </si>
  <si>
    <t>POR SUS 1X30ML</t>
  </si>
  <si>
    <t>156926</t>
  </si>
  <si>
    <t>56926</t>
  </si>
  <si>
    <t>INJ SOL 20X10ML-PLA</t>
  </si>
  <si>
    <t>168447</t>
  </si>
  <si>
    <t>TRAJENTA 5 MG</t>
  </si>
  <si>
    <t>185060</t>
  </si>
  <si>
    <t>85060</t>
  </si>
  <si>
    <t>ATARAX</t>
  </si>
  <si>
    <t>TBL OBD 25X25MG</t>
  </si>
  <si>
    <t>703722</t>
  </si>
  <si>
    <t>MENALIND Olejový spray na ochranu kůže</t>
  </si>
  <si>
    <t>799062</t>
  </si>
  <si>
    <t>MENALIND Ošetřující olej 500ml</t>
  </si>
  <si>
    <t>846873</t>
  </si>
  <si>
    <t>82012</t>
  </si>
  <si>
    <t>DZ PRONTODERM ROZTOK 500 ml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</si>
  <si>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</si>
  <si>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</si>
  <si>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</si>
  <si>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</si>
  <si>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</si>
  <si>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</si>
  <si>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</si>
  <si>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</si>
  <si>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</si>
  <si>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</si>
  <si>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</si>
  <si>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117166</t>
  </si>
  <si>
    <t>17166</t>
  </si>
  <si>
    <t>BELOSALIC</t>
  </si>
  <si>
    <t>146444</t>
  </si>
  <si>
    <t>46444</t>
  </si>
  <si>
    <t>TRITTICO AC 150</t>
  </si>
  <si>
    <t>TBL RET 60X150MG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</si>
  <si>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</si>
  <si>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</si>
  <si>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</si>
  <si>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</si>
  <si>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</si>
  <si>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</si>
  <si>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</si>
  <si>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</si>
  <si>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</si>
  <si>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</si>
  <si>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</si>
  <si>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</si>
  <si>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900886</t>
  </si>
  <si>
    <t>KL PATEOL GEL, 100G</t>
  </si>
  <si>
    <t>58880</t>
  </si>
  <si>
    <t>DOLMINA 100 SR</t>
  </si>
  <si>
    <t>POR TBL PRO 20X100MG</t>
  </si>
  <si>
    <t>100809</t>
  </si>
  <si>
    <t>809</t>
  </si>
  <si>
    <t>SANORIN-ANALERGIN</t>
  </si>
  <si>
    <t>LIQ 1X10ML</t>
  </si>
  <si>
    <t>111084</t>
  </si>
  <si>
    <t>11084</t>
  </si>
  <si>
    <t>POR TBL PRO 30X10MG</t>
  </si>
  <si>
    <t>113703</t>
  </si>
  <si>
    <t>13703</t>
  </si>
  <si>
    <t>ZOVIRAX 200 MG</t>
  </si>
  <si>
    <t>POR TBL NOB25X200MG</t>
  </si>
  <si>
    <t>147515</t>
  </si>
  <si>
    <t>47515</t>
  </si>
  <si>
    <t>CALCICHEW D3</t>
  </si>
  <si>
    <t>CTB 60</t>
  </si>
  <si>
    <t>192198</t>
  </si>
  <si>
    <t>DRM CRM 1X15GM 0.1%</t>
  </si>
  <si>
    <t>500224</t>
  </si>
  <si>
    <t>Parodontax Extra 300ml ústní voda</t>
  </si>
  <si>
    <t>840155</t>
  </si>
  <si>
    <t>Vincentka nosní sprej  25ml (30ml)</t>
  </si>
  <si>
    <t>840333</t>
  </si>
  <si>
    <t>Vincentka přírod.0.7l-nevrat.láhev</t>
  </si>
  <si>
    <t>921533</t>
  </si>
  <si>
    <t>KL UNG.ELOCOM 15G,LENIENS AD 100G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</si>
  <si>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</si>
  <si>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</si>
  <si>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</si>
  <si>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</si>
  <si>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</si>
  <si>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</si>
  <si>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</si>
  <si>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129707</t>
  </si>
  <si>
    <t>29707</t>
  </si>
  <si>
    <t>ADVAGRAF 1 MG</t>
  </si>
  <si>
    <t>POR CPS PRO 60X1MG</t>
  </si>
  <si>
    <t>177047</t>
  </si>
  <si>
    <t>77047</t>
  </si>
  <si>
    <t>PROTHIADEN 75</t>
  </si>
  <si>
    <t>TBL OBD 30X75MG</t>
  </si>
  <si>
    <t>849935</t>
  </si>
  <si>
    <t>155383</t>
  </si>
  <si>
    <t>LUNALDIN 100 MIKROGRAMŮ SUBLINGVÁLNÍ TABLETY</t>
  </si>
  <si>
    <t>ORM TBL SLG 30X100RG</t>
  </si>
  <si>
    <t>169667</t>
  </si>
  <si>
    <t>69667</t>
  </si>
  <si>
    <t>ARDEAELYTOSOL NA.HYDR.FOSF.8.7%</t>
  </si>
  <si>
    <t>116052</t>
  </si>
  <si>
    <t>16052</t>
  </si>
  <si>
    <t>SIRDALUD 4 MG</t>
  </si>
  <si>
    <t>193779</t>
  </si>
  <si>
    <t>93779</t>
  </si>
  <si>
    <t>FLORSALMIN</t>
  </si>
  <si>
    <t>GTT 1X50ML</t>
  </si>
  <si>
    <t>198791</t>
  </si>
  <si>
    <t>98791</t>
  </si>
  <si>
    <t>DEPREX LÉČIVA</t>
  </si>
  <si>
    <t>POR CPS DUR 30X20MG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</si>
  <si>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</si>
  <si>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</si>
  <si>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</si>
  <si>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</si>
  <si>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</si>
  <si>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</si>
  <si>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</si>
  <si>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702489</t>
  </si>
  <si>
    <t>Emspoma M 300ml/chladivá</t>
  </si>
  <si>
    <t>920154</t>
  </si>
  <si>
    <t>DZ PRONTODERM PENA 200ml</t>
  </si>
  <si>
    <t>100248</t>
  </si>
  <si>
    <t>176380</t>
  </si>
  <si>
    <t>PANTHENOL 100 MG JENAPHARM</t>
  </si>
  <si>
    <t>POR TBL NOB 20X100MG</t>
  </si>
  <si>
    <t>100966</t>
  </si>
  <si>
    <t>966</t>
  </si>
  <si>
    <t>SPC 1X100GM</t>
  </si>
  <si>
    <t>168096</t>
  </si>
  <si>
    <t>IFIRMACOMBI 150 MG/12,5 MG</t>
  </si>
  <si>
    <t>132082</t>
  </si>
  <si>
    <t>32082</t>
  </si>
  <si>
    <t>IBALGIN 400 (IBUPROFEN 400)</t>
  </si>
  <si>
    <t>TBL OBD 100X400MG</t>
  </si>
  <si>
    <t>396754</t>
  </si>
  <si>
    <t>DZ PRONTODERM NASAL GEL  30ML</t>
  </si>
  <si>
    <t>911930</t>
  </si>
  <si>
    <t>KL KAL.PERMANGANAS 5 G</t>
  </si>
  <si>
    <t>143996</t>
  </si>
  <si>
    <t>43996</t>
  </si>
  <si>
    <t>BROMHEXIN 8 KM KAPKY</t>
  </si>
  <si>
    <t>GTT 1X50ML 8MG/ML</t>
  </si>
  <si>
    <t>848626</t>
  </si>
  <si>
    <t>107944</t>
  </si>
  <si>
    <t>MUSCORIL INJ</t>
  </si>
  <si>
    <t>INJ SOL 6X2ML/4MG</t>
  </si>
  <si>
    <t>849041</t>
  </si>
  <si>
    <t>19053</t>
  </si>
  <si>
    <t>Forlax 10g por.plv.sol20x10g</t>
  </si>
  <si>
    <t>395293</t>
  </si>
  <si>
    <t>180305</t>
  </si>
  <si>
    <t>LIQ 1X120ML-PET TR</t>
  </si>
  <si>
    <t>849757</t>
  </si>
  <si>
    <t>163175</t>
  </si>
  <si>
    <t>METHOTREXATE HOSPIRA 25 MG/ML INJEKČNÍ ROZTOK</t>
  </si>
  <si>
    <t>INJ SOL 1X2ML/50MG</t>
  </si>
  <si>
    <t>844864</t>
  </si>
  <si>
    <t>85346</t>
  </si>
  <si>
    <t>INFECTOSCAB 5% KRÉM DRM</t>
  </si>
  <si>
    <t>1X30G</t>
  </si>
  <si>
    <t>847025</t>
  </si>
  <si>
    <t>137119</t>
  </si>
  <si>
    <t>CALCIUM 500 MG PHARMAVIT</t>
  </si>
  <si>
    <t>POR TBL EFF 20X500MG</t>
  </si>
  <si>
    <t>114938</t>
  </si>
  <si>
    <t>14938</t>
  </si>
  <si>
    <t>ROCALTROL 0.50 MCG</t>
  </si>
  <si>
    <t>POR CPSMOL30X0.50RG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</si>
  <si>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</si>
  <si>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</si>
  <si>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</si>
  <si>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</si>
  <si>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</si>
  <si>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</si>
  <si>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</si>
  <si>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99884</t>
  </si>
  <si>
    <t>CINARIZIN LEK 75 MG</t>
  </si>
  <si>
    <t>POR TBL NOB 50X75MG</t>
  </si>
  <si>
    <t>172159</t>
  </si>
  <si>
    <t>172173</t>
  </si>
  <si>
    <t>1x50ml/2000mg</t>
  </si>
  <si>
    <t>112495</t>
  </si>
  <si>
    <t>12495</t>
  </si>
  <si>
    <t>BROMHEXIN 12 BC</t>
  </si>
  <si>
    <t>SOL 1X30ML</t>
  </si>
  <si>
    <t>168903</t>
  </si>
  <si>
    <t>XARELTO 20 MG</t>
  </si>
  <si>
    <t>142771</t>
  </si>
  <si>
    <t>42771</t>
  </si>
  <si>
    <t>PARALEN EXTRA PROTI BOLESTI</t>
  </si>
  <si>
    <t>POR TBL FLM 24</t>
  </si>
  <si>
    <t>849714</t>
  </si>
  <si>
    <t>500133</t>
  </si>
  <si>
    <t>JANUMET 50 MG/850 MG</t>
  </si>
  <si>
    <t>POR TBL FLM 56X50MG/850MG</t>
  </si>
  <si>
    <t>849377</t>
  </si>
  <si>
    <t>107899</t>
  </si>
  <si>
    <t>APO-FLUOXETINE</t>
  </si>
  <si>
    <t>195819</t>
  </si>
  <si>
    <t>95819</t>
  </si>
  <si>
    <t>GOPTEN 4 MG</t>
  </si>
  <si>
    <t>POR CPS DUR 28X4MG</t>
  </si>
  <si>
    <t>100965</t>
  </si>
  <si>
    <t>965</t>
  </si>
  <si>
    <t>SPECIES PECTORALES PLANTA LEROS</t>
  </si>
  <si>
    <t>848977</t>
  </si>
  <si>
    <t>129597</t>
  </si>
  <si>
    <t>VINBLASTIN TEVA 1 MG/ML</t>
  </si>
  <si>
    <t>INJ SOL 1X10ML/10MG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</si>
  <si>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</si>
  <si>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</si>
  <si>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</si>
  <si>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</si>
  <si>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</si>
  <si>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</si>
  <si>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</si>
  <si>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921508</t>
  </si>
  <si>
    <t>KL CPS DEXAMETHASON 0,5 MG 100 CPS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</si>
  <si>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</si>
  <si>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</si>
  <si>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</si>
  <si>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</si>
  <si>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</si>
  <si>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</si>
  <si>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</si>
  <si>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158893</t>
  </si>
  <si>
    <t>58893</t>
  </si>
  <si>
    <t>XALATAN</t>
  </si>
  <si>
    <t>GTT OPH 1X2.5ML</t>
  </si>
  <si>
    <t>989093</t>
  </si>
  <si>
    <t>500647</t>
  </si>
  <si>
    <t>FIRMAGON 120 MG</t>
  </si>
  <si>
    <t>INJ PSO LQF 2X120MG+2X6ML</t>
  </si>
  <si>
    <t>183247</t>
  </si>
  <si>
    <t>83247</t>
  </si>
  <si>
    <t>ROBITUSSIN JUN.NA SUCH.DR.KAŠEL</t>
  </si>
  <si>
    <t>POR SIR 100ML/75MG</t>
  </si>
  <si>
    <t>842703</t>
  </si>
  <si>
    <t>Hypromeloza -P 10ml</t>
  </si>
  <si>
    <t>841094</t>
  </si>
  <si>
    <t>Corsodyl ustni voda 0,1% 200 ml</t>
  </si>
  <si>
    <t>200863</t>
  </si>
  <si>
    <t>OPH GTT SOL 1X10ML PLAST</t>
  </si>
  <si>
    <t>128389</t>
  </si>
  <si>
    <t>28389</t>
  </si>
  <si>
    <t>CYMBALTA 60 MG</t>
  </si>
  <si>
    <t>POR CPS ETD 28X60MG</t>
  </si>
  <si>
    <t>844412</t>
  </si>
  <si>
    <t>102590</t>
  </si>
  <si>
    <t>ZOPITIN 7.5 MG</t>
  </si>
  <si>
    <t>POR TBL FLM 10X7.5MG</t>
  </si>
  <si>
    <t>192841</t>
  </si>
  <si>
    <t>ALKERAN</t>
  </si>
  <si>
    <t>INJ PSO LQF 50MG</t>
  </si>
  <si>
    <t>201992</t>
  </si>
  <si>
    <t>POR TBL FLM 120X500MG</t>
  </si>
  <si>
    <t>847557</t>
  </si>
  <si>
    <t>Emofix mast 30g</t>
  </si>
  <si>
    <t>202789</t>
  </si>
  <si>
    <t>VERAL 1% GEL</t>
  </si>
  <si>
    <t>DRM GEL 1X50GM II</t>
  </si>
  <si>
    <t>201312</t>
  </si>
  <si>
    <t>VITAMIN C-INJEKTOPAS 7.5 G</t>
  </si>
  <si>
    <t>INF CNC SOL 7.5G/50ML</t>
  </si>
  <si>
    <t>130511</t>
  </si>
  <si>
    <t>CORSODYL 1% GEL</t>
  </si>
  <si>
    <t>STM GEL 1X50GM</t>
  </si>
  <si>
    <t>190958</t>
  </si>
  <si>
    <t>TRIPLIXAM 5 MG/1,25 MG/5 MG</t>
  </si>
  <si>
    <t>989656</t>
  </si>
  <si>
    <t>Calcium pantothenicum mast Generica 100g</t>
  </si>
  <si>
    <t>190963</t>
  </si>
  <si>
    <t>TRIPLIXAM 5 MG/1,25 MG/10 MG</t>
  </si>
  <si>
    <t>100283</t>
  </si>
  <si>
    <t>MUCOSOLVAN JUNIOR</t>
  </si>
  <si>
    <t>178596</t>
  </si>
  <si>
    <t>MICTONORM UNO 45 MG</t>
  </si>
  <si>
    <t>POR CPS RDR 28X45MG</t>
  </si>
  <si>
    <t>199963</t>
  </si>
  <si>
    <t>MEGACE 160 MG</t>
  </si>
  <si>
    <t>POR TBL NOB 30X160MG</t>
  </si>
  <si>
    <t>206503</t>
  </si>
  <si>
    <t>TONANDA 4 MG/10 MG/1,25 MG</t>
  </si>
  <si>
    <t>990296</t>
  </si>
  <si>
    <t>194453</t>
  </si>
  <si>
    <t>VIPIDIA 25 MG</t>
  </si>
  <si>
    <t>POR TBL FLM 28X25MG</t>
  </si>
  <si>
    <t>214902</t>
  </si>
  <si>
    <t>EUPHYLLIN CR N 100</t>
  </si>
  <si>
    <t>POR CPS PRO 50X100MG</t>
  </si>
  <si>
    <t>214619</t>
  </si>
  <si>
    <t>TRENTAL 400</t>
  </si>
  <si>
    <t>POR TBL RET 100X400MG</t>
  </si>
  <si>
    <t>988158</t>
  </si>
  <si>
    <t>500933</t>
  </si>
  <si>
    <t>AZARGA 10 MG/ML + 5 MG/ML</t>
  </si>
  <si>
    <t>OPH GTT SUS 1X5ML</t>
  </si>
  <si>
    <t>164036</t>
  </si>
  <si>
    <t>FEXIGRA TABLETY 120 MG</t>
  </si>
  <si>
    <t>POR TBL FLM 30X120MG</t>
  </si>
  <si>
    <t>177284</t>
  </si>
  <si>
    <t>EGIRAMLON 10 MG/5 MG</t>
  </si>
  <si>
    <t>POR CPS DUR 30</t>
  </si>
  <si>
    <t>844682</t>
  </si>
  <si>
    <t>107581</t>
  </si>
  <si>
    <t>VENORUTON FORTE</t>
  </si>
  <si>
    <t>POR TBL NOB 60X500MG</t>
  </si>
  <si>
    <t>990947</t>
  </si>
  <si>
    <t>Klysma salinické 10x135ml</t>
  </si>
  <si>
    <t>180434</t>
  </si>
  <si>
    <t>CANESTEN GYN COMBI PACK</t>
  </si>
  <si>
    <t>VAG TBL 1 + DRM CRM 20GM</t>
  </si>
  <si>
    <t>145955</t>
  </si>
  <si>
    <t>GEMCITABIN MYLAN 38 MG/ML</t>
  </si>
  <si>
    <t>INF PLV SOL 1X1GM</t>
  </si>
  <si>
    <t>66046</t>
  </si>
  <si>
    <t>AULIN GEL</t>
  </si>
  <si>
    <t>DRM GEL 1X100GM/3GM</t>
  </si>
  <si>
    <t>203171</t>
  </si>
  <si>
    <t>GOPTEN 2 MG</t>
  </si>
  <si>
    <t>POR CPS DUR 28X2MG</t>
  </si>
  <si>
    <t>121592</t>
  </si>
  <si>
    <t>21592</t>
  </si>
  <si>
    <t>PALLADONE-SR 4 MG</t>
  </si>
  <si>
    <t>POR CPS PRO 60X4MG</t>
  </si>
  <si>
    <t>188155</t>
  </si>
  <si>
    <t>ROSALGIN EASY 140 MG VAGINÁLNÍ ROZTOK</t>
  </si>
  <si>
    <t>VAG SOL 5X140ML</t>
  </si>
  <si>
    <t>848908</t>
  </si>
  <si>
    <t>Emspoma O 300ml hřejivá</t>
  </si>
  <si>
    <t>193325</t>
  </si>
  <si>
    <t>DOCETAXEL ACCORD 20 MG/1 ML</t>
  </si>
  <si>
    <t>IVN INF CNC SOL 1X1ML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</si>
  <si>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</si>
  <si>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</si>
  <si>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</si>
  <si>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</si>
  <si>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</si>
  <si>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</si>
  <si>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</si>
  <si>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</si>
  <si>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</si>
  <si>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</si>
  <si>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</si>
  <si>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</si>
  <si>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</si>
  <si>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</si>
  <si>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</si>
  <si>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</si>
  <si>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</si>
  <si>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</si>
  <si>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</si>
  <si>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</si>
  <si>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</si>
  <si>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</si>
  <si>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</si>
  <si>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</si>
  <si>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</si>
  <si>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142776</t>
  </si>
  <si>
    <t>42776</t>
  </si>
  <si>
    <t>TRALGIT SR 150</t>
  </si>
  <si>
    <t>POR TBL RET30X150MG</t>
  </si>
  <si>
    <t>147741</t>
  </si>
  <si>
    <t>47741</t>
  </si>
  <si>
    <t>RIVOCOR 10</t>
  </si>
  <si>
    <t>149123</t>
  </si>
  <si>
    <t>49123</t>
  </si>
  <si>
    <t>POR TBL ENT 28X40MG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</si>
  <si>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</si>
  <si>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</si>
  <si>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</si>
  <si>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</si>
  <si>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</si>
  <si>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</si>
  <si>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</si>
  <si>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</si>
  <si>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</si>
  <si>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</si>
  <si>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</si>
  <si>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</si>
  <si>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</si>
  <si>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</si>
  <si>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</si>
  <si>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</si>
  <si>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184398</t>
  </si>
  <si>
    <t>84398</t>
  </si>
  <si>
    <t>NEURONTIN 100MG</t>
  </si>
  <si>
    <t>CPS 100X100MG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</si>
  <si>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</si>
  <si>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</si>
  <si>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</si>
  <si>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</si>
  <si>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</si>
  <si>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</si>
  <si>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</si>
  <si>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</si>
  <si>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</si>
  <si>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</si>
  <si>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846446</t>
  </si>
  <si>
    <t>124343</t>
  </si>
  <si>
    <t>CEZERA 5 MG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</si>
  <si>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</si>
  <si>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</si>
  <si>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</si>
  <si>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</si>
  <si>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</si>
  <si>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</si>
  <si>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</si>
  <si>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</si>
  <si>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</si>
  <si>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</si>
  <si>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</si>
  <si>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</si>
  <si>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</si>
  <si>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</si>
  <si>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</si>
  <si>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149195</t>
  </si>
  <si>
    <t>49195</t>
  </si>
  <si>
    <t>POR CPS RDR 90X0.4MG</t>
  </si>
  <si>
    <t>194113</t>
  </si>
  <si>
    <t>94113</t>
  </si>
  <si>
    <t>TBL 100X3MG</t>
  </si>
  <si>
    <t>844377</t>
  </si>
  <si>
    <t>BETAHISTIN ACTAVIS 16 MG</t>
  </si>
  <si>
    <t>POR TBL NOB 60X16MG</t>
  </si>
  <si>
    <t>848477</t>
  </si>
  <si>
    <t>124346</t>
  </si>
  <si>
    <t>84401</t>
  </si>
  <si>
    <t>NEURONTIN 400 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</si>
  <si>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</si>
  <si>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</si>
  <si>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</si>
  <si>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</si>
  <si>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</si>
  <si>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</si>
  <si>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</si>
  <si>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184396</t>
  </si>
  <si>
    <t>84396</t>
  </si>
  <si>
    <t>CPS 20X100MG</t>
  </si>
  <si>
    <t>147458</t>
  </si>
  <si>
    <t>EUTHYROX 112 MIKROGRAMŮ</t>
  </si>
  <si>
    <t>POR TBL NOB 100X112RG II</t>
  </si>
  <si>
    <t>130652</t>
  </si>
  <si>
    <t>30652</t>
  </si>
  <si>
    <t>REASEC</t>
  </si>
  <si>
    <t>187804</t>
  </si>
  <si>
    <t>TONARSSA 8 MG/5 MG</t>
  </si>
  <si>
    <t>850106</t>
  </si>
  <si>
    <t>111898</t>
  </si>
  <si>
    <t>NITRESAN 10 MG</t>
  </si>
  <si>
    <t>115317</t>
  </si>
  <si>
    <t>15317</t>
  </si>
  <si>
    <t>158834</t>
  </si>
  <si>
    <t>58834</t>
  </si>
  <si>
    <t>ZODAC GTT</t>
  </si>
  <si>
    <t>GTT 1X20ML/0.2GM</t>
  </si>
  <si>
    <t>175080</t>
  </si>
  <si>
    <t>DRETACEN 250 MG</t>
  </si>
  <si>
    <t>POR TBL FLM 50X250MG</t>
  </si>
  <si>
    <t>175091</t>
  </si>
  <si>
    <t>DRETACEN 500 MG</t>
  </si>
  <si>
    <t>POR TBL FLM 100X500MG</t>
  </si>
  <si>
    <t>116647</t>
  </si>
  <si>
    <t>16647</t>
  </si>
  <si>
    <t>MIRZATEN 45</t>
  </si>
  <si>
    <t>POR TBL FLM 30X45MG</t>
  </si>
  <si>
    <t>128197</t>
  </si>
  <si>
    <t>28197</t>
  </si>
  <si>
    <t>NEULASTA</t>
  </si>
  <si>
    <t>INJ SOL 1X0.6ML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</si>
  <si>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</si>
  <si>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</si>
  <si>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</si>
  <si>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</si>
  <si>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</si>
  <si>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</si>
  <si>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</si>
  <si>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</si>
  <si>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</si>
  <si>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</si>
  <si>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</si>
  <si>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</si>
  <si>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</si>
  <si>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849940</t>
  </si>
  <si>
    <t>124119</t>
  </si>
  <si>
    <t>PRESTANCE 10 MG/5 MG</t>
  </si>
  <si>
    <t>POR TBL NOB 90</t>
  </si>
  <si>
    <t>1017</t>
  </si>
  <si>
    <t>MOXOSTAD 0,4 MG</t>
  </si>
  <si>
    <t>POR TBL FLM 100X0.4MG</t>
  </si>
  <si>
    <t>112356</t>
  </si>
  <si>
    <t>12356</t>
  </si>
  <si>
    <t>POR TBL FLM 120X850MG</t>
  </si>
  <si>
    <t>187607</t>
  </si>
  <si>
    <t>ONDANSETRON B. BRAUN 2 MG/ML</t>
  </si>
  <si>
    <t>INJ SOL 20X4ML/8MG LDPE</t>
  </si>
  <si>
    <t>149483</t>
  </si>
  <si>
    <t>POR TBL FLM 56X75MG</t>
  </si>
  <si>
    <t>195942</t>
  </si>
  <si>
    <t>SERTRALIN APOTEX 100 MG POTAHOVANÉ TABLETY</t>
  </si>
  <si>
    <t>POR TBL FLM 30X100MG</t>
  </si>
  <si>
    <t>33564</t>
  </si>
  <si>
    <t>NUTRILAC COFFEE S-Objednávat po 18ks!</t>
  </si>
  <si>
    <t>33567</t>
  </si>
  <si>
    <t>NUTRILAC VANILKA S-Objednávat po 18ks!</t>
  </si>
  <si>
    <t>991213</t>
  </si>
  <si>
    <t>NutrilaC Natural 1 000 ml-Objednávat po 8ks!!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</si>
  <si>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</si>
  <si>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</si>
  <si>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</si>
  <si>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</si>
  <si>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</si>
  <si>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</si>
  <si>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</si>
  <si>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</si>
  <si>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</si>
  <si>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33531</t>
  </si>
  <si>
    <t>NUTRISON ENERGY MULTI FIBRE</t>
  </si>
  <si>
    <t>846766</t>
  </si>
  <si>
    <t>33420</t>
  </si>
  <si>
    <t>NUTRIDRINK COMPACT S PŘÍCHUTÍ VANILKOVOU</t>
  </si>
  <si>
    <t>33859</t>
  </si>
  <si>
    <t>NUTRIDRINK JUICE STYLE S PŘÍCHUTÍ JABLEČNOU</t>
  </si>
  <si>
    <t>207116</t>
  </si>
  <si>
    <t>OFLOXIN INF</t>
  </si>
  <si>
    <t>INF SOL 10X100ML</t>
  </si>
  <si>
    <t>12191</t>
  </si>
  <si>
    <t>MEGAMOX 1 G</t>
  </si>
  <si>
    <t>POR TBL FLM 14</t>
  </si>
  <si>
    <t>117149</t>
  </si>
  <si>
    <t>17149</t>
  </si>
  <si>
    <t>UNASYN</t>
  </si>
  <si>
    <t>POR TBL FLM12X375MG</t>
  </si>
  <si>
    <t>155636</t>
  </si>
  <si>
    <t>55636</t>
  </si>
  <si>
    <t>OFLOXIN 200</t>
  </si>
  <si>
    <t>TBL OBD 10X200MG</t>
  </si>
  <si>
    <t>847476</t>
  </si>
  <si>
    <t>112782</t>
  </si>
  <si>
    <t xml:space="preserve">GENTAMICIN B.BRAUN 3 MG/ML INFUZNÍ ROZTOK </t>
  </si>
  <si>
    <t>INF SOL 20X80ML</t>
  </si>
  <si>
    <t>850012</t>
  </si>
  <si>
    <t>154748</t>
  </si>
  <si>
    <t>NITROFURANTOIN - RATIOPHARM 100 MG</t>
  </si>
  <si>
    <t>117170</t>
  </si>
  <si>
    <t>17170</t>
  </si>
  <si>
    <t>BELOGENT KRÉM</t>
  </si>
  <si>
    <t>131656</t>
  </si>
  <si>
    <t>CEFTAZIDIM KABI 2 GM</t>
  </si>
  <si>
    <t>INJ+INF PLV SOL 10X2GM</t>
  </si>
  <si>
    <t>111706</t>
  </si>
  <si>
    <t>11706</t>
  </si>
  <si>
    <t>INJ 10X5ML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</si>
  <si>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</si>
  <si>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</si>
  <si>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</si>
  <si>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</si>
  <si>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</si>
  <si>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</si>
  <si>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</si>
  <si>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</si>
  <si>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175490</t>
  </si>
  <si>
    <t>75490</t>
  </si>
  <si>
    <t>KLACID 250MG</t>
  </si>
  <si>
    <t>TBL OBD 14X250MG</t>
  </si>
  <si>
    <t>847759</t>
  </si>
  <si>
    <t>142077</t>
  </si>
  <si>
    <t>TIENAM 500 MG/500 MG I.V.</t>
  </si>
  <si>
    <t>INF PLV SOL 1X10LAH/20ML</t>
  </si>
  <si>
    <t>137499</t>
  </si>
  <si>
    <t>KLACID I.V.</t>
  </si>
  <si>
    <t>INF PLV SOL 1X500MG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</si>
  <si>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</si>
  <si>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</si>
  <si>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</si>
  <si>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</si>
  <si>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</si>
  <si>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</si>
  <si>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</si>
  <si>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</si>
  <si>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</si>
  <si>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</si>
  <si>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</si>
  <si>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</si>
  <si>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</si>
  <si>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</si>
  <si>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166269</t>
  </si>
  <si>
    <t>VANCOMYCIN MYLAN 1000 MG</t>
  </si>
  <si>
    <t>166037</t>
  </si>
  <si>
    <t>66037</t>
  </si>
  <si>
    <t>MYCOMAX 100</t>
  </si>
  <si>
    <t>CPS 7X100MG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</si>
  <si>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</si>
  <si>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</si>
  <si>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</si>
  <si>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</si>
  <si>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</si>
  <si>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</si>
  <si>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</si>
  <si>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</si>
  <si>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</si>
  <si>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</si>
  <si>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</si>
  <si>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</si>
  <si>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</si>
  <si>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</si>
  <si>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</si>
  <si>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</si>
  <si>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</si>
  <si>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</si>
  <si>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</si>
  <si>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</si>
  <si>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64942</t>
  </si>
  <si>
    <t>DIFLUCAN 100 MG</t>
  </si>
  <si>
    <t>POR CPS DUR 28X100MG</t>
  </si>
  <si>
    <t>50113016</t>
  </si>
  <si>
    <t>128274</t>
  </si>
  <si>
    <t>28274</t>
  </si>
  <si>
    <t>ALIMTA 500 MG</t>
  </si>
  <si>
    <t>50113008</t>
  </si>
  <si>
    <t>0138455</t>
  </si>
  <si>
    <t>ALBUNORM 20%</t>
  </si>
  <si>
    <t>IVN INF SOL 1X100ML</t>
  </si>
  <si>
    <t>195939</t>
  </si>
  <si>
    <t>95939</t>
  </si>
  <si>
    <t>AMINOMIX 1 NOVUM</t>
  </si>
  <si>
    <t>INFSOL4X1500ML</t>
  </si>
  <si>
    <t>397302</t>
  </si>
  <si>
    <t>3290</t>
  </si>
  <si>
    <t>INF SOL 5X1000ML</t>
  </si>
  <si>
    <t>95639</t>
  </si>
  <si>
    <t>NUTRIFLEX LIPID PERI</t>
  </si>
  <si>
    <t>INF EML 5X1250ML</t>
  </si>
  <si>
    <t>125299</t>
  </si>
  <si>
    <t>ELIGARD 22,5 MG</t>
  </si>
  <si>
    <t>INJ PSO LQF 1X22.5MG VAN</t>
  </si>
  <si>
    <t>100527</t>
  </si>
  <si>
    <t>527</t>
  </si>
  <si>
    <t>NATRIUM SALICYLICUM BIOTIKA</t>
  </si>
  <si>
    <t>INJ 10X10ML 10%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</si>
  <si>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</si>
  <si>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</si>
  <si>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</si>
  <si>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</si>
  <si>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</si>
  <si>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</si>
  <si>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</si>
  <si>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147252</t>
  </si>
  <si>
    <t>47252</t>
  </si>
  <si>
    <t>GLUKÓZA 5 BRAUN, REF.450074</t>
  </si>
  <si>
    <t>INF SOL 1X100ML-PE</t>
  </si>
  <si>
    <t>169671</t>
  </si>
  <si>
    <t>69671</t>
  </si>
  <si>
    <t>INJECTIO PROCAIN.CHLOR.0.2% ARD</t>
  </si>
  <si>
    <t>INJ 1X500ML 0.2%</t>
  </si>
  <si>
    <t>184230</t>
  </si>
  <si>
    <t>84230</t>
  </si>
  <si>
    <t>ENDOXAN 500 MG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</si>
  <si>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</si>
  <si>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</si>
  <si>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</si>
  <si>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</si>
  <si>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</si>
  <si>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</si>
  <si>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</si>
  <si>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</si>
  <si>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106215</t>
  </si>
  <si>
    <t>6215</t>
  </si>
  <si>
    <t>DIPHERELINE S.R. 11.25 MG</t>
  </si>
  <si>
    <t>INJPSULQF 11.25MG+S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</si>
  <si>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</si>
  <si>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</si>
  <si>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</si>
  <si>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</si>
  <si>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</si>
  <si>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</si>
  <si>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</si>
  <si>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198197</t>
  </si>
  <si>
    <t>98197</t>
  </si>
  <si>
    <t>NAVELBINE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</si>
  <si>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</si>
  <si>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</si>
  <si>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</si>
  <si>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</si>
  <si>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</si>
  <si>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</si>
  <si>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</si>
  <si>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198203</t>
  </si>
  <si>
    <t>98203</t>
  </si>
  <si>
    <t>INJ 10X5ML/50MG</t>
  </si>
  <si>
    <t>127909</t>
  </si>
  <si>
    <t>DOCETAXEL HOSPIRA 10 MG/ML KONCENTRÁT PRO PŘÍPRAVU</t>
  </si>
  <si>
    <t>INF CNC SOL 1X2ML/20MG</t>
  </si>
  <si>
    <t>112667</t>
  </si>
  <si>
    <t>12667</t>
  </si>
  <si>
    <t>5-FLUOROURACIL EBEWE</t>
  </si>
  <si>
    <t>INJ 1X100ML/5000MG</t>
  </si>
  <si>
    <t>165386</t>
  </si>
  <si>
    <t>65386</t>
  </si>
  <si>
    <t>ZOLADEX DEPOT</t>
  </si>
  <si>
    <t>INJ 1X3.6MG</t>
  </si>
  <si>
    <t>196874</t>
  </si>
  <si>
    <t>96874</t>
  </si>
  <si>
    <t>INF 1X1000ML-PE</t>
  </si>
  <si>
    <t>128059</t>
  </si>
  <si>
    <t>28059</t>
  </si>
  <si>
    <t>FASLODEX 250MG/5ML</t>
  </si>
  <si>
    <t>INJ SOL 250MG/5ML</t>
  </si>
  <si>
    <t>112320</t>
  </si>
  <si>
    <t>12320</t>
  </si>
  <si>
    <t>ZOLADEX 10.8 MG</t>
  </si>
  <si>
    <t>INJ 1X10.8MG</t>
  </si>
  <si>
    <t>844086</t>
  </si>
  <si>
    <t>Natulan cps.50x50mg</t>
  </si>
  <si>
    <t>29631</t>
  </si>
  <si>
    <t>ABRAXANE 5 MG/ML</t>
  </si>
  <si>
    <t>INF PLV SUS 1X100MG</t>
  </si>
  <si>
    <t>397764</t>
  </si>
  <si>
    <t>210271</t>
  </si>
  <si>
    <t>CYRAMZA 10 MG/ML</t>
  </si>
  <si>
    <t>IVN INF CNC SOL 2X10ML</t>
  </si>
  <si>
    <t>850050</t>
  </si>
  <si>
    <t>142874</t>
  </si>
  <si>
    <t>130164</t>
  </si>
  <si>
    <t>30164</t>
  </si>
  <si>
    <t>MIDAZOLAM TORREX 1MG/ML</t>
  </si>
  <si>
    <t>INJ 10X5ML/5MG</t>
  </si>
  <si>
    <t>115243</t>
  </si>
  <si>
    <t>15243</t>
  </si>
  <si>
    <t>SANDOSTATIN LAR 20 MG</t>
  </si>
  <si>
    <t>INJ PSU LQF 1X20MG</t>
  </si>
  <si>
    <t>202989</t>
  </si>
  <si>
    <t>SANDOSTATIN LAR 30 MG</t>
  </si>
  <si>
    <t>INJ PSU LQF 1X30MG</t>
  </si>
  <si>
    <t>193478</t>
  </si>
  <si>
    <t>ZOLEDRONIC ACID MYLAN 4 MG/5 ML</t>
  </si>
  <si>
    <t>INF CNC SOL 1X5ML/4MG</t>
  </si>
  <si>
    <t>396324</t>
  </si>
  <si>
    <t>149318</t>
  </si>
  <si>
    <t>Afinitor 5 mg  por.tbl. - studie</t>
  </si>
  <si>
    <t>30 x  5 mg</t>
  </si>
  <si>
    <t>50113017</t>
  </si>
  <si>
    <t>210107</t>
  </si>
  <si>
    <t>COMETRIQ 20 MG+80 MG</t>
  </si>
  <si>
    <t>POR CPS DUR 112(84X20MG+7X80MG</t>
  </si>
  <si>
    <t>120053</t>
  </si>
  <si>
    <t>20053</t>
  </si>
  <si>
    <t>BENOXI 0.4 % UNIMED PHARMA</t>
  </si>
  <si>
    <t>905098</t>
  </si>
  <si>
    <t>23989</t>
  </si>
  <si>
    <t>DZ OCTENISEPT 1 l</t>
  </si>
  <si>
    <t>162317</t>
  </si>
  <si>
    <t>62317</t>
  </si>
  <si>
    <t>LIQ 1X1000ML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</si>
  <si>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</si>
  <si>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</si>
  <si>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</si>
  <si>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</si>
  <si>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</si>
  <si>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</si>
  <si>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</si>
  <si>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</si>
  <si>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</si>
  <si>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</si>
  <si>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</si>
  <si>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</si>
  <si>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</si>
  <si>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</si>
  <si>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</si>
  <si>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</si>
  <si>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</si>
  <si>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</si>
  <si>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</si>
  <si>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</si>
  <si>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</si>
  <si>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</si>
  <si>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</si>
  <si>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</si>
  <si>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</si>
  <si>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</si>
  <si>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</si>
  <si>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</si>
  <si>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</si>
  <si>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</si>
  <si>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</si>
  <si>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</si>
  <si>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</si>
  <si>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</si>
  <si>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</si>
  <si>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</si>
  <si>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</si>
  <si>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</si>
  <si>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</si>
  <si>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</si>
  <si>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</si>
  <si>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</si>
  <si>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</si>
  <si>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</si>
  <si>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</si>
  <si>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</si>
  <si>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</si>
  <si>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</si>
  <si>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</si>
  <si>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</si>
  <si>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</si>
  <si>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</si>
  <si>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</si>
  <si>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</si>
  <si>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</si>
  <si>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</si>
  <si>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</si>
  <si>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</si>
  <si>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849710</t>
  </si>
  <si>
    <t>AFINITOR 5 MG</t>
  </si>
  <si>
    <t>501226</t>
  </si>
  <si>
    <t>194334</t>
  </si>
  <si>
    <t>STIVARGA  40 mg  3 x 28 tabl.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</si>
  <si>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</si>
  <si>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</si>
  <si>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</si>
  <si>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</si>
  <si>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</si>
  <si>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</si>
  <si>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</si>
  <si>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</si>
  <si>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</si>
  <si>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</si>
  <si>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</si>
  <si>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</si>
  <si>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</si>
  <si>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</si>
  <si>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</si>
  <si>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</si>
  <si>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</si>
  <si>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</si>
  <si>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</si>
  <si>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</si>
  <si>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</si>
  <si>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</si>
  <si>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</si>
  <si>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</si>
  <si>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194286</t>
  </si>
  <si>
    <t>ERIVEDGE 150 MG</t>
  </si>
  <si>
    <t>POR CPS DUR 28X150MG</t>
  </si>
  <si>
    <t>194326</t>
  </si>
  <si>
    <t>TAFINLAR 75 MG</t>
  </si>
  <si>
    <t>POR CPS DUR 120X75MG</t>
  </si>
  <si>
    <t>167728</t>
  </si>
  <si>
    <t>VOTRIENT 400 MG</t>
  </si>
  <si>
    <t>POR TBL FLM 60X400MG</t>
  </si>
  <si>
    <t>850255</t>
  </si>
  <si>
    <t>167725</t>
  </si>
  <si>
    <t>VOTRIENT 200MG</t>
  </si>
  <si>
    <t>POR TBL FLM 30X200MG</t>
  </si>
  <si>
    <t>194634</t>
  </si>
  <si>
    <t>KADCYLA 160 MG</t>
  </si>
  <si>
    <t>INF PLV CSL 1X160MG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</si>
  <si>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</si>
  <si>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</si>
  <si>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</si>
  <si>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</si>
  <si>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</si>
  <si>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</si>
  <si>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</si>
  <si>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</si>
  <si>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</si>
  <si>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</si>
  <si>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</si>
  <si>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</si>
  <si>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</si>
  <si>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</si>
  <si>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centrové léky</t>
  </si>
  <si>
    <t>393 TO krevní deriváty IVLP (112 01 003)</t>
  </si>
  <si>
    <t>Lékárna - onkologie §16</t>
  </si>
  <si>
    <t>Lékárna - RTG diagnostika</t>
  </si>
  <si>
    <t>2112 - Onkologická klinika, lůžkové oddělení 42B</t>
  </si>
  <si>
    <t>2111 - Onkologická klinika, lůžkové oddělení 42A</t>
  </si>
  <si>
    <t>2152 - Radiační onkologie - brachyterapie</t>
  </si>
  <si>
    <t>2194 - Onkologická klinika, centrum  - onkologie</t>
  </si>
  <si>
    <t>2121 - Onkologická klinika, ambulance + mamol. poradna</t>
  </si>
  <si>
    <t>J01MA01 - Ofloxacin</t>
  </si>
  <si>
    <t>J01DD01 - Cefotaxim</t>
  </si>
  <si>
    <t>J01GB06 - Amikacin</t>
  </si>
  <si>
    <t>J01CR01 - Ampicilin a enzymový inhibitor</t>
  </si>
  <si>
    <t>J01GB03 - Gentamicin</t>
  </si>
  <si>
    <t>N05CD08 - Midazolam</t>
  </si>
  <si>
    <t>A02BC02 - Pantoprazol</t>
  </si>
  <si>
    <t>J01CR02 - Amoxicilin a enzymový inhibitor</t>
  </si>
  <si>
    <t>A02BA02 - Ranitidin</t>
  </si>
  <si>
    <t>R06AE09 - Levocetirizin</t>
  </si>
  <si>
    <t>L03AA13 - Pegfilgrastim</t>
  </si>
  <si>
    <t>L01XC06 - Cetuximab</t>
  </si>
  <si>
    <t>B01AA03 - Warfarin</t>
  </si>
  <si>
    <t>N06AB04 - Citalopram</t>
  </si>
  <si>
    <t>B01AB06 - Nadroparin</t>
  </si>
  <si>
    <t>A10AB05 - Inzulin aspart</t>
  </si>
  <si>
    <t>B01AC04 - Klopidogrel</t>
  </si>
  <si>
    <t>L01XE10 - Everolimus</t>
  </si>
  <si>
    <t>C02AC05 - Moxonidin</t>
  </si>
  <si>
    <t>N02CC01 - Sumatriptan</t>
  </si>
  <si>
    <t>C07AB05 - Betaxolol</t>
  </si>
  <si>
    <t>N07CA01 - Betahistin</t>
  </si>
  <si>
    <t>C07AB07 - Bisoprolol</t>
  </si>
  <si>
    <t>L01XC14 - Trastuzumab emtansin</t>
  </si>
  <si>
    <t>C07AG02 - Karvedilol</t>
  </si>
  <si>
    <t>J01XD01 - Metronidazol</t>
  </si>
  <si>
    <t>C08CA08 - Nitrendipin</t>
  </si>
  <si>
    <t>L01XC08 - Panitumumab</t>
  </si>
  <si>
    <t>C09AA04 - Perindopril</t>
  </si>
  <si>
    <t>L01XX19 - Irinotekan</t>
  </si>
  <si>
    <t>C09AA05 - Ramipril</t>
  </si>
  <si>
    <t>M05BA08 - Kyselina zoledronová</t>
  </si>
  <si>
    <t>C09BA04 - Perindopril a diuretika</t>
  </si>
  <si>
    <t>N05BA12 - Alprazolam</t>
  </si>
  <si>
    <t>C09BB04 - Perindopril a amlodipin</t>
  </si>
  <si>
    <t>N06AX11 - Mirtazapin</t>
  </si>
  <si>
    <t>C09CA01 - Losartan</t>
  </si>
  <si>
    <t>R03AC13 - Formoterol</t>
  </si>
  <si>
    <t>C09CA07 - Telmisartan</t>
  </si>
  <si>
    <t>V08AB05 - Jopromid</t>
  </si>
  <si>
    <t>C09DA01 - Losartan a diuretika</t>
  </si>
  <si>
    <t>A10AB01 - Inzulin lidský</t>
  </si>
  <si>
    <t>C10AB05 - Fenofibrát</t>
  </si>
  <si>
    <t>J01XA01 - Vankomycin</t>
  </si>
  <si>
    <t>C10BX03 - Atorvastatin a amlodipin</t>
  </si>
  <si>
    <t>J02AC01 - Flukonazol</t>
  </si>
  <si>
    <t>G04CA02 - Tamsulosin</t>
  </si>
  <si>
    <t>L01XC07 - Bevacizumab</t>
  </si>
  <si>
    <t>H01CB02 - Oktreotid</t>
  </si>
  <si>
    <t>L01XE01 - Imatinib</t>
  </si>
  <si>
    <t>H02AB04 - Methylprednisolon</t>
  </si>
  <si>
    <t>L01XE11 - Pazopanib</t>
  </si>
  <si>
    <t>H03AA01 - Levothyroxin, sodná sůl</t>
  </si>
  <si>
    <t>L03AA02 - Filgrastim</t>
  </si>
  <si>
    <t>J01AA12 - Tigecyklin</t>
  </si>
  <si>
    <t>M01AX17 - Nimesulid</t>
  </si>
  <si>
    <t>A04AA01 - Ondansetron</t>
  </si>
  <si>
    <t>N02AX02 - Tramadol</t>
  </si>
  <si>
    <t>A04AA02 - Granisetron</t>
  </si>
  <si>
    <t>N03AX12 - Gabapentin</t>
  </si>
  <si>
    <t>J01CR05 - Piperacilin a enzymový inhibitor</t>
  </si>
  <si>
    <t>A10BA02 - Metformin</t>
  </si>
  <si>
    <t>J01DC02 - Cefuroxim</t>
  </si>
  <si>
    <t>N06AB06 - Sertralin</t>
  </si>
  <si>
    <t>A06AD11 - Laktulóza</t>
  </si>
  <si>
    <t>N06BX18 - Vinpocetin</t>
  </si>
  <si>
    <t>J01DD02 - Ceftazidim</t>
  </si>
  <si>
    <t>R03AC02 - Salbutamol</t>
  </si>
  <si>
    <t>A03FA07 - Itopridum</t>
  </si>
  <si>
    <t>R06AE07 - Cetirizin</t>
  </si>
  <si>
    <t>J01DH51 - Imipenem a enzymový inhibitor</t>
  </si>
  <si>
    <t>V06XX - Potraviny pro zvláštní lékařské účely (PZLÚ)</t>
  </si>
  <si>
    <t>J01FA09 - Klarithromycin</t>
  </si>
  <si>
    <t>L01XX41 - Eribulin</t>
  </si>
  <si>
    <t>J01FA10 - Azithromycin</t>
  </si>
  <si>
    <t>A10BB12 - Glimepirid</t>
  </si>
  <si>
    <t>A07DA - Antipropulziva</t>
  </si>
  <si>
    <t>J01DH02 - Meropenem</t>
  </si>
  <si>
    <t>A02BA02</t>
  </si>
  <si>
    <t>RANITAL 150 MG POTAHOVANÉ TABLETY</t>
  </si>
  <si>
    <t>POR TBL FLM 30X150MG</t>
  </si>
  <si>
    <t>RANITAL 50 MG/2 ML</t>
  </si>
  <si>
    <t>IMS+IVN INJ SOL 5X2ML</t>
  </si>
  <si>
    <t>A02BC02</t>
  </si>
  <si>
    <t>IVN INJ PLV SOL 1X40MG</t>
  </si>
  <si>
    <t>A03FA07</t>
  </si>
  <si>
    <t>A04AA01</t>
  </si>
  <si>
    <t>IVN INJ SOL 5X4ML</t>
  </si>
  <si>
    <t>A04AA02</t>
  </si>
  <si>
    <t>IVN INJ SOL 5X3ML</t>
  </si>
  <si>
    <t>A06AD11</t>
  </si>
  <si>
    <t>A10AB01</t>
  </si>
  <si>
    <t>ACTRAPID PENFILL 100 MEZINÁRODNÍCH JEDNOTEK/ML</t>
  </si>
  <si>
    <t>SDR INJ SOL 5X3ML</t>
  </si>
  <si>
    <t>A10AB05</t>
  </si>
  <si>
    <t>NOVORAPID PENFILL 100 JEDNOTEK/ML</t>
  </si>
  <si>
    <t>SDR+IVN INJ SOL 5X3ML</t>
  </si>
  <si>
    <t>A10BA02</t>
  </si>
  <si>
    <t>POR TBL FLM 60X500MG I</t>
  </si>
  <si>
    <t>A10BB12</t>
  </si>
  <si>
    <t>B01AB06</t>
  </si>
  <si>
    <t>SDR+IVN INJ SOL 10X5ML</t>
  </si>
  <si>
    <t>SDR INJ SOL ISP 10X0.6MLX19000</t>
  </si>
  <si>
    <t>SDR INJ SOL ISP 10X1MLX19000IU</t>
  </si>
  <si>
    <t>SDR INJ SOL ISP 10X0.8MLX19000</t>
  </si>
  <si>
    <t>C07AB05</t>
  </si>
  <si>
    <t>C07AB07</t>
  </si>
  <si>
    <t>C07AG02</t>
  </si>
  <si>
    <t>C09AA04</t>
  </si>
  <si>
    <t>C09BA04</t>
  </si>
  <si>
    <t>PRESTARIUM NEO COMBI 5 MG/1,25 MG</t>
  </si>
  <si>
    <t>C09BB04</t>
  </si>
  <si>
    <t>C09CA01</t>
  </si>
  <si>
    <t>LOZAP 12,5 ZENTIVA</t>
  </si>
  <si>
    <t>POR TBL FLM 30X12.5MG</t>
  </si>
  <si>
    <t>C09CA07</t>
  </si>
  <si>
    <t>C09DA01</t>
  </si>
  <si>
    <t>C10AB05</t>
  </si>
  <si>
    <t>G04CA02</t>
  </si>
  <si>
    <t>POR CPS RDR 30X0.4MG</t>
  </si>
  <si>
    <t>H02AB04</t>
  </si>
  <si>
    <t>POR TBL NOB 50X16MG</t>
  </si>
  <si>
    <t>H03AA01</t>
  </si>
  <si>
    <t>EUTHYROX 50 MIKROGRAMŮ</t>
  </si>
  <si>
    <t>POR TBL NOB 100X50RG</t>
  </si>
  <si>
    <t>J01CR01</t>
  </si>
  <si>
    <t>AMPICILLIN AND SULBACTAM IBI 1 G + 500 MG PRÁŠEK PRO INJEKČNÍ ROZTOK</t>
  </si>
  <si>
    <t>IMS+IVN INJ PLV SOL 10 LAH (20</t>
  </si>
  <si>
    <t>J01CR02</t>
  </si>
  <si>
    <t>POR TBL FLM 21</t>
  </si>
  <si>
    <t>AMOKSIKLAV 1,2 G</t>
  </si>
  <si>
    <t>IVN INJ+INF PLV SOL 5</t>
  </si>
  <si>
    <t>AMOKSIKLAV 625 MG</t>
  </si>
  <si>
    <t>J01DD01</t>
  </si>
  <si>
    <t>IMS+IVN INJ PLV SOL 1X1GM</t>
  </si>
  <si>
    <t>J01DD02</t>
  </si>
  <si>
    <t>CEFTAZIDIM KABI 1 G</t>
  </si>
  <si>
    <t>J01FA10</t>
  </si>
  <si>
    <t>J02AC01</t>
  </si>
  <si>
    <t>IVN INF SOL 10X100ML</t>
  </si>
  <si>
    <t>L01XX19</t>
  </si>
  <si>
    <t>CAMPTO</t>
  </si>
  <si>
    <t>IVN INF CNC SOL 1X2ML PLAST</t>
  </si>
  <si>
    <t>IVN INF CNC SOL 1X5ML PLAST</t>
  </si>
  <si>
    <t>IVN INF CNC SOL 1X15ML PLAST</t>
  </si>
  <si>
    <t>L03AA02</t>
  </si>
  <si>
    <t>SDR+IVN INJ+INF SOL 5X0.5ML I</t>
  </si>
  <si>
    <t>M01AX17</t>
  </si>
  <si>
    <t>POR TBL NOB 15X100MG</t>
  </si>
  <si>
    <t>N02AX02</t>
  </si>
  <si>
    <t>INJ SOL 5X2ML</t>
  </si>
  <si>
    <t>INJ SOL 5X1ML</t>
  </si>
  <si>
    <t>POR TBL PRO 30X200MG</t>
  </si>
  <si>
    <t>POR TBL PRO 30X100MG</t>
  </si>
  <si>
    <t>N02CC01</t>
  </si>
  <si>
    <t>POR TBL FLM 2X100MG I</t>
  </si>
  <si>
    <t>N03AX12</t>
  </si>
  <si>
    <t>NEURONTIN 300 MG</t>
  </si>
  <si>
    <t>POR CPS DUR 50X300MG</t>
  </si>
  <si>
    <t>N05BA12</t>
  </si>
  <si>
    <t>XANAX 0,25 MG</t>
  </si>
  <si>
    <t>POR TBL NOB 30X0.25MG</t>
  </si>
  <si>
    <t>XANAX 0,5 MG</t>
  </si>
  <si>
    <t>POR TBL NOB 30X0.5MG</t>
  </si>
  <si>
    <t>N05CD08</t>
  </si>
  <si>
    <t>MIDAZOLAM TORREX 5 MG/ML</t>
  </si>
  <si>
    <t>IMS+IVN INJ SOL 10X1ML</t>
  </si>
  <si>
    <t>N06AB04</t>
  </si>
  <si>
    <t>R03AC13</t>
  </si>
  <si>
    <t>R06AE07</t>
  </si>
  <si>
    <t>V06XX</t>
  </si>
  <si>
    <t>POR SOL 1X430GM</t>
  </si>
  <si>
    <t>NUTRIDRINK CREME S PŘÍCHUTÍ LESNÍHO OVOCE</t>
  </si>
  <si>
    <t>NUTRIDRINK BALÍČEK 5 + 1</t>
  </si>
  <si>
    <t>RANISAN 150 MG</t>
  </si>
  <si>
    <t>POR TBL ENT 28X40MG I</t>
  </si>
  <si>
    <t>ONDANSETRON B. BRAUN 2 MG/ML INJEKČNÍ ROZTOK</t>
  </si>
  <si>
    <t>IMS+IVN INJ SOL 20X4ML II</t>
  </si>
  <si>
    <t>A07DA</t>
  </si>
  <si>
    <t>POR TBL NOB 20X2.5MG/0.025MG</t>
  </si>
  <si>
    <t>NOVORAPID 100 JEDNOTEK/ML</t>
  </si>
  <si>
    <t>SDR+IVN INJ SOL 1X10ML</t>
  </si>
  <si>
    <t>POR TBL FLM 120X850MG I</t>
  </si>
  <si>
    <t>POR TBL FLM 60X850MG I</t>
  </si>
  <si>
    <t>B01AA03</t>
  </si>
  <si>
    <t>WARFARIN ORION 5 MG</t>
  </si>
  <si>
    <t>POR TBL NOB 100X5MG</t>
  </si>
  <si>
    <t>B01AC04</t>
  </si>
  <si>
    <t>C02AC05</t>
  </si>
  <si>
    <t>POR TBL FLM 30X0.4MG</t>
  </si>
  <si>
    <t>C08CA08</t>
  </si>
  <si>
    <t>C09AA05</t>
  </si>
  <si>
    <t>TRITACE 5 MG</t>
  </si>
  <si>
    <t>C10BX03</t>
  </si>
  <si>
    <t>CADUET 10 MG/10 MG</t>
  </si>
  <si>
    <t>SOLU-MEDROL 62,5 MG/ML</t>
  </si>
  <si>
    <t>IMS+IVN INJ PSO LQF 1GM+16ML</t>
  </si>
  <si>
    <t>J01AA12</t>
  </si>
  <si>
    <t>IVN INF PLV SOL 10X50MG</t>
  </si>
  <si>
    <t>J01CR05</t>
  </si>
  <si>
    <t>IVN INF PLV SOL 10</t>
  </si>
  <si>
    <t>J01DC02</t>
  </si>
  <si>
    <t>IMS+IVN INJ+INF PLV SOL 10X1.5</t>
  </si>
  <si>
    <t>J01DH02</t>
  </si>
  <si>
    <t>IVN INJ+INF PLV SOL 10X1GM</t>
  </si>
  <si>
    <t>J01DH51</t>
  </si>
  <si>
    <t>IVN INF PLV SOL 1X10</t>
  </si>
  <si>
    <t>J01FA09</t>
  </si>
  <si>
    <t>IVN INF PLV SOL 1X500MG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</si>
  <si>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</si>
  <si>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</si>
  <si>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</si>
  <si>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</si>
  <si>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</si>
  <si>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</si>
  <si>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</si>
  <si>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J01XA01</t>
  </si>
  <si>
    <t>IVN+POR INF PLV SOL 1X1GM</t>
  </si>
  <si>
    <t>J01XD01</t>
  </si>
  <si>
    <t>METRONIDAZOLE 0.5%-POLPHARMA</t>
  </si>
  <si>
    <t>POR GTT SOL 1X10ML</t>
  </si>
  <si>
    <t>POR TBL PRO 30X150MG</t>
  </si>
  <si>
    <t>NEURONTIN 100 MG</t>
  </si>
  <si>
    <t>POR CPS DUR 20X100MG</t>
  </si>
  <si>
    <t>POR CPS DUR 100X100MG</t>
  </si>
  <si>
    <t>DORMICUM 7,5 MG</t>
  </si>
  <si>
    <t>N06AB06</t>
  </si>
  <si>
    <t>N06AX11</t>
  </si>
  <si>
    <t>MIRZATEN 45 MG</t>
  </si>
  <si>
    <t>N06BX18</t>
  </si>
  <si>
    <t>N07CA01</t>
  </si>
  <si>
    <t>R03AC02</t>
  </si>
  <si>
    <t>INH SUS PSS 200X100RG</t>
  </si>
  <si>
    <t>INH SOL 1X20ML</t>
  </si>
  <si>
    <t>POR GTT SOL 1X20ML I</t>
  </si>
  <si>
    <t>R06AE09</t>
  </si>
  <si>
    <t>CUBITAN S PŘÍCHUTÍ VANILKOVOU</t>
  </si>
  <si>
    <t>CUBITAN S PŘÍCHUTÍ ČOKOLÁDOVOU</t>
  </si>
  <si>
    <t>H01CB02</t>
  </si>
  <si>
    <t>IMS INJ PSU LQF 1X20MG</t>
  </si>
  <si>
    <t>IMS INJ PSU LQF 1X30MG</t>
  </si>
  <si>
    <t>L01XE10</t>
  </si>
  <si>
    <t>L03AA13</t>
  </si>
  <si>
    <t>NEULASTA 6 MG</t>
  </si>
  <si>
    <t>SDR INJ SOL 1X0.6MLX6MG III</t>
  </si>
  <si>
    <t>M05BA08</t>
  </si>
  <si>
    <t>MIDAZOLAM TORREX 1 MG/ML</t>
  </si>
  <si>
    <t>IMS+IVN INJ SOL 10X5ML</t>
  </si>
  <si>
    <t>V08AB05</t>
  </si>
  <si>
    <t>L01XC06</t>
  </si>
  <si>
    <t>INF SOL 1X20 ML</t>
  </si>
  <si>
    <t>L01XC07</t>
  </si>
  <si>
    <t>AVASTIN 25 MG/ML</t>
  </si>
  <si>
    <t>IVN INF CNC SOL 1X16ML</t>
  </si>
  <si>
    <t>L01XC08</t>
  </si>
  <si>
    <t>L01XC14</t>
  </si>
  <si>
    <t>IVN INF PLV CSL 1X100MG</t>
  </si>
  <si>
    <t>IVN INF PLV CSL 1X160MG</t>
  </si>
  <si>
    <t>L01XE01</t>
  </si>
  <si>
    <t>L01XE11</t>
  </si>
  <si>
    <t>VOTRIENT 200 MG</t>
  </si>
  <si>
    <t>L01XX41</t>
  </si>
  <si>
    <t>HALAVEN 0.44 MG/ML</t>
  </si>
  <si>
    <t>IVN INJ SOL 1X2ML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</si>
  <si>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</si>
  <si>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</si>
  <si>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</si>
  <si>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</si>
  <si>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</si>
  <si>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</si>
  <si>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</si>
  <si>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</si>
  <si>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</si>
  <si>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</si>
  <si>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</si>
  <si>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</si>
  <si>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</si>
  <si>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</si>
  <si>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</si>
  <si>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</si>
  <si>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</si>
  <si>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</si>
  <si>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</si>
  <si>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</si>
  <si>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Beneš Petr</t>
  </si>
  <si>
    <t>Cincibuch Jan</t>
  </si>
  <si>
    <t>Cwiertka Karel</t>
  </si>
  <si>
    <t>Čecháček Miroslav</t>
  </si>
  <si>
    <t>Hudínková Lucia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</si>
  <si>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</si>
  <si>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</si>
  <si>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</si>
  <si>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</si>
  <si>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</si>
  <si>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</si>
  <si>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</si>
  <si>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</si>
  <si>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</si>
  <si>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</si>
  <si>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</si>
  <si>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</si>
  <si>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</si>
  <si>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</si>
  <si>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</si>
  <si>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</si>
  <si>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</si>
  <si>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</si>
  <si>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</si>
  <si>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Bartoušková Marie</t>
  </si>
  <si>
    <t>Hudcová Magdalena</t>
  </si>
  <si>
    <t>Matzenauer Marcel</t>
  </si>
  <si>
    <t>Spisarová Martina</t>
  </si>
  <si>
    <t>Machačová Martina</t>
  </si>
  <si>
    <t>Alopurinol</t>
  </si>
  <si>
    <t>107869</t>
  </si>
  <si>
    <t>APO-ALLOPURINOL</t>
  </si>
  <si>
    <t>POR TBL NOB 100X100MG</t>
  </si>
  <si>
    <t>Dexamethason</t>
  </si>
  <si>
    <t>Hořčík (různé sole v kombinaci)</t>
  </si>
  <si>
    <t>215978</t>
  </si>
  <si>
    <t>POR GRA SOL SCC 30X365MG</t>
  </si>
  <si>
    <t>Chlorid draselný</t>
  </si>
  <si>
    <t>200935</t>
  </si>
  <si>
    <t>Kyselina valproová</t>
  </si>
  <si>
    <t>DEPAKINE CHRONO 300 MG SÉCABLE</t>
  </si>
  <si>
    <t>POR TBL RET 100X300MG</t>
  </si>
  <si>
    <t>Letrozol</t>
  </si>
  <si>
    <t>185401</t>
  </si>
  <si>
    <t>FEMARA</t>
  </si>
  <si>
    <t>POR TBL FLM 30(3X10)X2.5MG</t>
  </si>
  <si>
    <t>Metoklopramid</t>
  </si>
  <si>
    <t>DEGAN 10 MG TABLETY</t>
  </si>
  <si>
    <t>POR TBL NOB 40X10MG</t>
  </si>
  <si>
    <t>Nadroparin</t>
  </si>
  <si>
    <t>59810</t>
  </si>
  <si>
    <t>Nitrofurantoin</t>
  </si>
  <si>
    <t>Omeprazol</t>
  </si>
  <si>
    <t>Ondansetron</t>
  </si>
  <si>
    <t>185202</t>
  </si>
  <si>
    <t>NOVETRON 8 MG DISPERGOVATELNÉ TABLETY</t>
  </si>
  <si>
    <t>POR TBL DIS 10X8MG</t>
  </si>
  <si>
    <t>Ramipril</t>
  </si>
  <si>
    <t>Vinpocetin</t>
  </si>
  <si>
    <t>Zolpidem</t>
  </si>
  <si>
    <t>146894</t>
  </si>
  <si>
    <t>ZOLPIDEM MYLAN 10 MG</t>
  </si>
  <si>
    <t>Ciprofloxacin</t>
  </si>
  <si>
    <t>POR TBL FLM 10X500MG</t>
  </si>
  <si>
    <t>198052</t>
  </si>
  <si>
    <t>POR TBL FLM 14X10MG</t>
  </si>
  <si>
    <t>POR TBL NOB 30X300MG</t>
  </si>
  <si>
    <t>MILURIT 100</t>
  </si>
  <si>
    <t>POR TBL NOB 50X100MG</t>
  </si>
  <si>
    <t>Alprazolam</t>
  </si>
  <si>
    <t>Ambroxol</t>
  </si>
  <si>
    <t>AMBROBENE 30 MG</t>
  </si>
  <si>
    <t>POR TBL NOB 20X30MG</t>
  </si>
  <si>
    <t>Amlodipin</t>
  </si>
  <si>
    <t>Amoxicilin a enzymový inhibitor</t>
  </si>
  <si>
    <t>Aprepitant</t>
  </si>
  <si>
    <t>26637</t>
  </si>
  <si>
    <t>EMEND 125 MG + 80 MG</t>
  </si>
  <si>
    <t>POR CPS DUR 1(125MG)+2(80MG)</t>
  </si>
  <si>
    <t>Benzydamin</t>
  </si>
  <si>
    <t>100233</t>
  </si>
  <si>
    <t>VAG GRA SOL 8X0.5GM</t>
  </si>
  <si>
    <t>132782</t>
  </si>
  <si>
    <t>VAG GRA SOL 6X0.5GM</t>
  </si>
  <si>
    <t>Bromazepam</t>
  </si>
  <si>
    <t>132764</t>
  </si>
  <si>
    <t>LEXAURIN 3</t>
  </si>
  <si>
    <t>53202</t>
  </si>
  <si>
    <t>CIPHIN 500</t>
  </si>
  <si>
    <t>52335</t>
  </si>
  <si>
    <t>Diazepam</t>
  </si>
  <si>
    <t>69418</t>
  </si>
  <si>
    <t>DIAZEPAM DESITIN RECTAL TUBE 10 MG</t>
  </si>
  <si>
    <t>RCT SOL 5X2.5MLX10MG</t>
  </si>
  <si>
    <t>Digoxin</t>
  </si>
  <si>
    <t>DIGOXIN 0,125 LÉČIVA</t>
  </si>
  <si>
    <t>POR TBL NOB 30X0.125MG</t>
  </si>
  <si>
    <t>Diosmin, kombinace</t>
  </si>
  <si>
    <t>POR TBL FLM 30X500MG</t>
  </si>
  <si>
    <t>Escitalopram</t>
  </si>
  <si>
    <t>135928</t>
  </si>
  <si>
    <t>ESOPREX 10 MG</t>
  </si>
  <si>
    <t>Fentanyl</t>
  </si>
  <si>
    <t>DUROGESIC 50 MCG/H</t>
  </si>
  <si>
    <t>TDR EMP 5X8.4MG</t>
  </si>
  <si>
    <t>Furosemid</t>
  </si>
  <si>
    <t>13459</t>
  </si>
  <si>
    <t>FUROSEMID - SLOVAKOFARMA FORTE</t>
  </si>
  <si>
    <t>POR TBL NOB 20X250MG</t>
  </si>
  <si>
    <t>Fytomenadion</t>
  </si>
  <si>
    <t>POR GTT EML 1X5ML</t>
  </si>
  <si>
    <t>Gabapentin</t>
  </si>
  <si>
    <t>17188</t>
  </si>
  <si>
    <t>POR TBL ENT 50X500MG</t>
  </si>
  <si>
    <t>Jiná antibiotika pro lokální aplikaci</t>
  </si>
  <si>
    <t>1066</t>
  </si>
  <si>
    <t>DRM UNG 10GM</t>
  </si>
  <si>
    <t>Kyselina aminomethylbenzoová</t>
  </si>
  <si>
    <t>2123</t>
  </si>
  <si>
    <t>POR TBL NOB 10X250MG</t>
  </si>
  <si>
    <t>Laktulóza</t>
  </si>
  <si>
    <t>Magnesium-laktát</t>
  </si>
  <si>
    <t>86393</t>
  </si>
  <si>
    <t>MAGNESII LACTICI 0,5 TBL. MEDICAMENTA</t>
  </si>
  <si>
    <t>POR TBL NOB 50X0.5GM</t>
  </si>
  <si>
    <t>96974</t>
  </si>
  <si>
    <t>CERUCAL</t>
  </si>
  <si>
    <t>Metoprolol</t>
  </si>
  <si>
    <t>POR TBL PRO 28X25MG</t>
  </si>
  <si>
    <t>49937</t>
  </si>
  <si>
    <t>BETALOC ZOK 50 MG</t>
  </si>
  <si>
    <t>POR TBL PRO 28X50MG</t>
  </si>
  <si>
    <t>Multienzymové přípravky (lipáza, proteáza apod.)</t>
  </si>
  <si>
    <t>14811</t>
  </si>
  <si>
    <t>POR CPS ETD 50X25000UT</t>
  </si>
  <si>
    <t>Mupirocin</t>
  </si>
  <si>
    <t>90778</t>
  </si>
  <si>
    <t>BACTROBAN</t>
  </si>
  <si>
    <t>DRM UNG 1X15GM</t>
  </si>
  <si>
    <t>32058</t>
  </si>
  <si>
    <t>FRAXIPARINE</t>
  </si>
  <si>
    <t>SDR+IVN INJ SOL ISP 10X0.3ML</t>
  </si>
  <si>
    <t>POR CPS ETD 28X20MG</t>
  </si>
  <si>
    <t>25365</t>
  </si>
  <si>
    <t>215605</t>
  </si>
  <si>
    <t>185203</t>
  </si>
  <si>
    <t>POR TBL DIS 10X6X8MG</t>
  </si>
  <si>
    <t>Organismy produkující kyselinu mléčnou</t>
  </si>
  <si>
    <t>9158</t>
  </si>
  <si>
    <t>POR SOL 1X30ML</t>
  </si>
  <si>
    <t>Pitofenon a analgetika</t>
  </si>
  <si>
    <t>50335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</si>
  <si>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</si>
  <si>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</si>
  <si>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</si>
  <si>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</si>
  <si>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</si>
  <si>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</si>
  <si>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Thiethylperazin</t>
  </si>
  <si>
    <t>9844</t>
  </si>
  <si>
    <t>POR TBL OBD 50X6.5MG</t>
  </si>
  <si>
    <t>Tiaprid</t>
  </si>
  <si>
    <t>Tramadol</t>
  </si>
  <si>
    <t>Tramadol, kombinace</t>
  </si>
  <si>
    <t>POR TBL FLM 20X37.5MG/325MG I</t>
  </si>
  <si>
    <t>179328</t>
  </si>
  <si>
    <t>POR TBL FLM 40X75MG/650MG I</t>
  </si>
  <si>
    <t>138838</t>
  </si>
  <si>
    <t>POR TBL FLM 2X37.5MG/325MG I</t>
  </si>
  <si>
    <t>198051</t>
  </si>
  <si>
    <t>POR TBL FLM 10X10MG</t>
  </si>
  <si>
    <t>Jiná</t>
  </si>
  <si>
    <t>*1026</t>
  </si>
  <si>
    <t>Jiný</t>
  </si>
  <si>
    <t>DIAZEPAM SLOVAKOFARMA 5 MG</t>
  </si>
  <si>
    <t>POR TBL NOB 20(2X10)X5MG</t>
  </si>
  <si>
    <t>Diklofenak</t>
  </si>
  <si>
    <t>POR TBL FLM 30X50MG</t>
  </si>
  <si>
    <t>98218</t>
  </si>
  <si>
    <t>FURON 40 MG</t>
  </si>
  <si>
    <t>POR TBL NOB 20X40MG</t>
  </si>
  <si>
    <t>Kodein</t>
  </si>
  <si>
    <t>90</t>
  </si>
  <si>
    <t>CODEIN SLOVAKOFARMA 30 MG</t>
  </si>
  <si>
    <t>POR TBL NOB 10X30MG</t>
  </si>
  <si>
    <t>Kyselina acetylsalicylová</t>
  </si>
  <si>
    <t>87680</t>
  </si>
  <si>
    <t>ANOPYRIN 400 MG</t>
  </si>
  <si>
    <t>POR TBL NOB 10X400MG</t>
  </si>
  <si>
    <t>32061</t>
  </si>
  <si>
    <t>SDR+IVN INJ SOL ISP 10X0.6ML</t>
  </si>
  <si>
    <t>Nafazolin</t>
  </si>
  <si>
    <t>812</t>
  </si>
  <si>
    <t>NAS GTT SOL 1X10ML</t>
  </si>
  <si>
    <t>25364</t>
  </si>
  <si>
    <t>POR CPS ETD 14X20MG</t>
  </si>
  <si>
    <t>ORM TBL BUC 10X4MG</t>
  </si>
  <si>
    <t>Perindopril</t>
  </si>
  <si>
    <t>Perindopril a diuretika</t>
  </si>
  <si>
    <t>Prednison</t>
  </si>
  <si>
    <t>PREDNISON 20 LÉČIVA</t>
  </si>
  <si>
    <t>POR TBL NOB 20X20MG</t>
  </si>
  <si>
    <t>Acetylcystein</t>
  </si>
  <si>
    <t>POR TBL EFF 10X600MG</t>
  </si>
  <si>
    <t>Atenolol</t>
  </si>
  <si>
    <t>65388</t>
  </si>
  <si>
    <t>TENORMIN 50</t>
  </si>
  <si>
    <t>POR TBL FLM 28X50MG</t>
  </si>
  <si>
    <t>DIAZEPAM SLOVAKOFARMA 10 MG</t>
  </si>
  <si>
    <t>POR TBL NOB 20(2X10)X10MG</t>
  </si>
  <si>
    <t>DUROGESIC 100 MCG/H</t>
  </si>
  <si>
    <t>TDR EMP 5X16.8MG</t>
  </si>
  <si>
    <t>DUROGESIC 25 MCG/H</t>
  </si>
  <si>
    <t>TDR EMP 5X4.2MG</t>
  </si>
  <si>
    <t>Fexofenadin</t>
  </si>
  <si>
    <t>164038</t>
  </si>
  <si>
    <t>POR TBL FLM 60X120MG</t>
  </si>
  <si>
    <t>Glycerol</t>
  </si>
  <si>
    <t>SUPPOSITORIA GLYCERINI LÉČIVA</t>
  </si>
  <si>
    <t>RCT SUP 10X2.06GM</t>
  </si>
  <si>
    <t>Hydroxyzin</t>
  </si>
  <si>
    <t>POR TBL FLM 25X25MG</t>
  </si>
  <si>
    <t>Jiná antihistaminika pro systémovou aplikaci</t>
  </si>
  <si>
    <t>POR TBL NOB 20X2MG</t>
  </si>
  <si>
    <t>Jiná kapiláry stabilizující látky</t>
  </si>
  <si>
    <t>202700</t>
  </si>
  <si>
    <t>POR TBL ENT 60X20MG</t>
  </si>
  <si>
    <t>88</t>
  </si>
  <si>
    <t>CODEIN SLOVAKOFARMA 15 MG</t>
  </si>
  <si>
    <t>POR TBL NOB 10X15MG</t>
  </si>
  <si>
    <t>98168</t>
  </si>
  <si>
    <t>Kyselina listová</t>
  </si>
  <si>
    <t>ACIDUM FOLICUM LÉČIVA</t>
  </si>
  <si>
    <t>POR TBL OBD 30X10MG</t>
  </si>
  <si>
    <t>Kyselina ursodeoxycholová</t>
  </si>
  <si>
    <t>POR CPS DUR 100X250MG</t>
  </si>
  <si>
    <t>Léčiva k terapii onemocnění jater</t>
  </si>
  <si>
    <t>POR TBL NOB 100X0.5GM</t>
  </si>
  <si>
    <t>Makrogol</t>
  </si>
  <si>
    <t>184035</t>
  </si>
  <si>
    <t>FORLAX 10 G</t>
  </si>
  <si>
    <t>POR PLV SOL SCC 20X10GM</t>
  </si>
  <si>
    <t>Mesalazin</t>
  </si>
  <si>
    <t>46616</t>
  </si>
  <si>
    <t>155958</t>
  </si>
  <si>
    <t>EGILOK SUCC 25 MG</t>
  </si>
  <si>
    <t>POR TBL PRO 50X25MG</t>
  </si>
  <si>
    <t>Midazolam</t>
  </si>
  <si>
    <t>15010</t>
  </si>
  <si>
    <t>DORMICUM 15 MG</t>
  </si>
  <si>
    <t>POR TBL FLM 10X15MG</t>
  </si>
  <si>
    <t>200310</t>
  </si>
  <si>
    <t>POR CPS ETD 100X25000UT</t>
  </si>
  <si>
    <t>59806</t>
  </si>
  <si>
    <t>Ofloxacin</t>
  </si>
  <si>
    <t>87225</t>
  </si>
  <si>
    <t>POR TBL FLM 20X200MG</t>
  </si>
  <si>
    <t>59687</t>
  </si>
  <si>
    <t>POR TBL FLM 14X200MG</t>
  </si>
  <si>
    <t>25366</t>
  </si>
  <si>
    <t>185201</t>
  </si>
  <si>
    <t>POR TBL DIS 6X8MG</t>
  </si>
  <si>
    <t>POR SOL 1X100ML</t>
  </si>
  <si>
    <t>Oxykodon</t>
  </si>
  <si>
    <t>11072</t>
  </si>
  <si>
    <t>POR TBL PRO 50X20MG</t>
  </si>
  <si>
    <t>Oxykodon, kombinace</t>
  </si>
  <si>
    <t>138538</t>
  </si>
  <si>
    <t>TARGIN 20 MG/10 MG TABLETY S PRODLOUŽENÝM UVOLŇOVÁNÍM</t>
  </si>
  <si>
    <t>POR TBL PRO 30</t>
  </si>
  <si>
    <t>Pantoprazol</t>
  </si>
  <si>
    <t>49113</t>
  </si>
  <si>
    <t>POR TBL ENT 28X20MG I</t>
  </si>
  <si>
    <t>101211</t>
  </si>
  <si>
    <t>Salbutamol</t>
  </si>
  <si>
    <t>Silikony</t>
  </si>
  <si>
    <t>POR CPS MOL 50X40MG</t>
  </si>
  <si>
    <t>Sodná sůl dokusátu, včetně kombinací</t>
  </si>
  <si>
    <t>92489</t>
  </si>
  <si>
    <t>YAL</t>
  </si>
  <si>
    <t>RCT SOL 10X67.5ML</t>
  </si>
  <si>
    <t>75023</t>
  </si>
  <si>
    <t>COTRIMOXAZOL AL FORTE</t>
  </si>
  <si>
    <t>POR TBL NOB 20X960MG</t>
  </si>
  <si>
    <t>Tamsulosin</t>
  </si>
  <si>
    <t>Theofylin</t>
  </si>
  <si>
    <t>44305</t>
  </si>
  <si>
    <t>179329</t>
  </si>
  <si>
    <t>POR TBL FLM 50X75MG/650MG I</t>
  </si>
  <si>
    <t>Vápník, kombinace s vitaminem D a/nebo jinými léčivy</t>
  </si>
  <si>
    <t>189081</t>
  </si>
  <si>
    <t>CALCICHEW D3 LEMON 500 MG/400 IU</t>
  </si>
  <si>
    <t>POR TBL MND 100</t>
  </si>
  <si>
    <t>11635</t>
  </si>
  <si>
    <t>ONDANSETRON SANDOZ 8 MG POTAHOVANÉ TABLETY</t>
  </si>
  <si>
    <t>POR TBL FLM 10X8MG</t>
  </si>
  <si>
    <t>Bisoprolol</t>
  </si>
  <si>
    <t>LEXAURIN 1,5</t>
  </si>
  <si>
    <t>POR TBL NOB 30X1.5MG</t>
  </si>
  <si>
    <t>132600</t>
  </si>
  <si>
    <t>132676</t>
  </si>
  <si>
    <t>132728</t>
  </si>
  <si>
    <t>132810</t>
  </si>
  <si>
    <t>Citalopram</t>
  </si>
  <si>
    <t>Dosulepin</t>
  </si>
  <si>
    <t>PROTHIADEN 25</t>
  </si>
  <si>
    <t>POR TBL OBD 30X25MG</t>
  </si>
  <si>
    <t>Morfin</t>
  </si>
  <si>
    <t>97563</t>
  </si>
  <si>
    <t>ZOFRAN ZYDIS 8 MG</t>
  </si>
  <si>
    <t>ORM TBL BUC 10X8MG</t>
  </si>
  <si>
    <t>185206</t>
  </si>
  <si>
    <t>PREDNISON 5 LÉČIVA</t>
  </si>
  <si>
    <t>POR TBL NOB 20X5MG</t>
  </si>
  <si>
    <t>Ranitidin</t>
  </si>
  <si>
    <t>NOVALGIN INJEKCE</t>
  </si>
  <si>
    <t>IMS+IVN INJ SOL 10X2ML</t>
  </si>
  <si>
    <t>VEROSPIRON 50 MG</t>
  </si>
  <si>
    <t>RCT SUP 6X6.5MG</t>
  </si>
  <si>
    <t>POR TBL FLM 30X37.5MG/325MG I</t>
  </si>
  <si>
    <t>POR TBL FLM 30X75MG/650MG I</t>
  </si>
  <si>
    <t>Itopridum</t>
  </si>
  <si>
    <t>Loperamid</t>
  </si>
  <si>
    <t>132604</t>
  </si>
  <si>
    <t>5937</t>
  </si>
  <si>
    <t>POR TBL PRO 28X20MG</t>
  </si>
  <si>
    <t>Trazodon</t>
  </si>
  <si>
    <t>54093</t>
  </si>
  <si>
    <t>POR TBL RET 20X150MG</t>
  </si>
  <si>
    <t>153121</t>
  </si>
  <si>
    <t>ADOLOR 25 MCG/H</t>
  </si>
  <si>
    <t>TDR EMP 5 I</t>
  </si>
  <si>
    <t>Amitriptylin</t>
  </si>
  <si>
    <t>AMITRIPTYLIN-SLOVAKOFARMA</t>
  </si>
  <si>
    <t>POR TBL FLM 50X28.3MG</t>
  </si>
  <si>
    <t>52336</t>
  </si>
  <si>
    <t>POR TBL NOB 100X4MG</t>
  </si>
  <si>
    <t>89025</t>
  </si>
  <si>
    <t>DICLOFENAC AL 50</t>
  </si>
  <si>
    <t>POR TBL FLM 50X50MG</t>
  </si>
  <si>
    <t>Kapecitabin</t>
  </si>
  <si>
    <t>27024</t>
  </si>
  <si>
    <t>XELODA 500 MG</t>
  </si>
  <si>
    <t>Klarithromycin</t>
  </si>
  <si>
    <t>53853</t>
  </si>
  <si>
    <t>5939</t>
  </si>
  <si>
    <t>POR TBL PRO 28X40MG</t>
  </si>
  <si>
    <t>59673</t>
  </si>
  <si>
    <t>POR TBL PRO 50X100MG</t>
  </si>
  <si>
    <t>17926</t>
  </si>
  <si>
    <t>ZALDIAR</t>
  </si>
  <si>
    <t>Trimethoprim</t>
  </si>
  <si>
    <t>89816</t>
  </si>
  <si>
    <t>TRIPRIM 200 MG</t>
  </si>
  <si>
    <t>POR TBL NOB 20X200MG</t>
  </si>
  <si>
    <t>Valsartan</t>
  </si>
  <si>
    <t>163192</t>
  </si>
  <si>
    <t>VALZAP 80 MG POTAHOVANÉ TABLETY</t>
  </si>
  <si>
    <t>POR TBL FLM 28X80MG</t>
  </si>
  <si>
    <t>Dále nespecifikované pomůcky</t>
  </si>
  <si>
    <t>278</t>
  </si>
  <si>
    <t>PARUKA</t>
  </si>
  <si>
    <t>PŘÍSPĚVEK POJIŠŤOVNY DO VÝŠE</t>
  </si>
  <si>
    <t>216284</t>
  </si>
  <si>
    <t>POR TBL NOB 90X100MG</t>
  </si>
  <si>
    <t>216285</t>
  </si>
  <si>
    <t>POR TBL NOB 90X300MG</t>
  </si>
  <si>
    <t>Betaxolol</t>
  </si>
  <si>
    <t>Desloratadin</t>
  </si>
  <si>
    <t>26327</t>
  </si>
  <si>
    <t>POR TBL FLM 20X5MG</t>
  </si>
  <si>
    <t>26328</t>
  </si>
  <si>
    <t>POR TBL FLM 21X5MG</t>
  </si>
  <si>
    <t>Desmopresin</t>
  </si>
  <si>
    <t>Diosmektit</t>
  </si>
  <si>
    <t>59941</t>
  </si>
  <si>
    <t>POR PLV SUS 30X3GM</t>
  </si>
  <si>
    <t>Erdostein</t>
  </si>
  <si>
    <t>95560</t>
  </si>
  <si>
    <t>POR CPS DUR 30X300MG</t>
  </si>
  <si>
    <t>Etamsylát</t>
  </si>
  <si>
    <t>40539</t>
  </si>
  <si>
    <t>DICYNONE 500</t>
  </si>
  <si>
    <t>POR CPS DUR 60X500MG</t>
  </si>
  <si>
    <t>Fenofibrát</t>
  </si>
  <si>
    <t>207098</t>
  </si>
  <si>
    <t>11955</t>
  </si>
  <si>
    <t>DUROGESIC 12 MCG/H</t>
  </si>
  <si>
    <t>TDR EMP 5X2.1MG</t>
  </si>
  <si>
    <t>124577</t>
  </si>
  <si>
    <t>DOLFORIN 100 MCG/H</t>
  </si>
  <si>
    <t>TDR EMP 20X19.2MG</t>
  </si>
  <si>
    <t>Flukonazol</t>
  </si>
  <si>
    <t>66036</t>
  </si>
  <si>
    <t>POR CPS DUR 7X100MG</t>
  </si>
  <si>
    <t>POR TBL NOB 50X40MG</t>
  </si>
  <si>
    <t>Hydrochlorothiazid a kalium šetřící diuretika</t>
  </si>
  <si>
    <t>94805</t>
  </si>
  <si>
    <t>POR TBL NOB 100</t>
  </si>
  <si>
    <t>Hydrokortison</t>
  </si>
  <si>
    <t>HYDROCORTISON 10 MG JENAPHARM</t>
  </si>
  <si>
    <t>POR TBL NOB 20X10MG</t>
  </si>
  <si>
    <t>151142</t>
  </si>
  <si>
    <t>ANOPYRIN 100 MG</t>
  </si>
  <si>
    <t>POR CPS DUR 50X250MG</t>
  </si>
  <si>
    <t>125753</t>
  </si>
  <si>
    <t>POR CPS DUR 100</t>
  </si>
  <si>
    <t>Levothyroxin, sodná sůl</t>
  </si>
  <si>
    <t>Losartan</t>
  </si>
  <si>
    <t>13896</t>
  </si>
  <si>
    <t>LOZAP 100 ZENTIVA</t>
  </si>
  <si>
    <t>POR TBL FLM 60X100MG</t>
  </si>
  <si>
    <t>Megestrol</t>
  </si>
  <si>
    <t>53145</t>
  </si>
  <si>
    <t>MEGACE SUSP.</t>
  </si>
  <si>
    <t>POR SUS 1X240ML</t>
  </si>
  <si>
    <t>Meloxikam</t>
  </si>
  <si>
    <t>112562</t>
  </si>
  <si>
    <t>RECOXA 15</t>
  </si>
  <si>
    <t>POR TBL NOB 60X15MG</t>
  </si>
  <si>
    <t>Metformin</t>
  </si>
  <si>
    <t>23794</t>
  </si>
  <si>
    <t>GLUCOPHAGE 850 MG</t>
  </si>
  <si>
    <t>POR TBL FLM 30X850MG</t>
  </si>
  <si>
    <t>49934</t>
  </si>
  <si>
    <t>POR TBL PRO 30X25MG</t>
  </si>
  <si>
    <t>Mirtazapin</t>
  </si>
  <si>
    <t>17685</t>
  </si>
  <si>
    <t>MIRZATEN 30 MG</t>
  </si>
  <si>
    <t>POR TBL FLM 30X30MG</t>
  </si>
  <si>
    <t>Mometason</t>
  </si>
  <si>
    <t>76977</t>
  </si>
  <si>
    <t>DRM UNG 1X50GM 0.1%</t>
  </si>
  <si>
    <t>14812</t>
  </si>
  <si>
    <t>32059</t>
  </si>
  <si>
    <t>SDR+IVN INJ SOL ISP 10X0.4ML</t>
  </si>
  <si>
    <t>32063</t>
  </si>
  <si>
    <t>SDR+IVN INJ SOL ISP 10X0.8ML</t>
  </si>
  <si>
    <t>Nitrendipin</t>
  </si>
  <si>
    <t>111904</t>
  </si>
  <si>
    <t>NITRESAN 20 MG</t>
  </si>
  <si>
    <t>POR TBL NOB 100X20MG</t>
  </si>
  <si>
    <t>25363</t>
  </si>
  <si>
    <t>HELICID 10 ZENTIVA</t>
  </si>
  <si>
    <t>POR CPS ETD 90X10MG</t>
  </si>
  <si>
    <t>185205</t>
  </si>
  <si>
    <t>185207</t>
  </si>
  <si>
    <t>5935</t>
  </si>
  <si>
    <t>POR TBL PRO 28X10MG</t>
  </si>
  <si>
    <t>Potraviny pro zvláštní lékařské účely (PZLÚ)</t>
  </si>
  <si>
    <t>56977</t>
  </si>
  <si>
    <t>POR TBL NOB 30X2.5MG</t>
  </si>
  <si>
    <t>POR TBL NOB 100X25MG</t>
  </si>
  <si>
    <t>75022</t>
  </si>
  <si>
    <t>POR TBL NOB 10X960MG</t>
  </si>
  <si>
    <t>44304</t>
  </si>
  <si>
    <t>POR CPS PRO 20X200MG</t>
  </si>
  <si>
    <t>138844</t>
  </si>
  <si>
    <t>POR TBL FLM 60X37.5MG/325MG I</t>
  </si>
  <si>
    <t>47514</t>
  </si>
  <si>
    <t>CALCICHEW D3 500 MG/ 200 IU</t>
  </si>
  <si>
    <t>POR TBL MND 20</t>
  </si>
  <si>
    <t>132642</t>
  </si>
  <si>
    <t>STILNOX</t>
  </si>
  <si>
    <t>198055</t>
  </si>
  <si>
    <t>POR TBL FLM 28X10MG</t>
  </si>
  <si>
    <t>140409</t>
  </si>
  <si>
    <t>ROZTOK K VÝPLACHŮM ÚSTNí DUTINY CAPHOSOL, MAXIMÁLN</t>
  </si>
  <si>
    <t>AMPULE 15 ML X 60</t>
  </si>
  <si>
    <t>Aceklofenak</t>
  </si>
  <si>
    <t>191729</t>
  </si>
  <si>
    <t>BIOFENAC 100 MG POTAHOVANÉ TABLETY</t>
  </si>
  <si>
    <t>POR TBL FLM 20X100MG</t>
  </si>
  <si>
    <t>191730</t>
  </si>
  <si>
    <t>125046</t>
  </si>
  <si>
    <t>APO-AMLO 10</t>
  </si>
  <si>
    <t>125066</t>
  </si>
  <si>
    <t>42848</t>
  </si>
  <si>
    <t>HIPRES 5</t>
  </si>
  <si>
    <t>12494</t>
  </si>
  <si>
    <t>AUGMENTIN 1 G</t>
  </si>
  <si>
    <t>POR TBL FLM 14 I</t>
  </si>
  <si>
    <t>86148</t>
  </si>
  <si>
    <t>AUGMENTIN 625 MG</t>
  </si>
  <si>
    <t>POR TBL FLM 21 II</t>
  </si>
  <si>
    <t>94933</t>
  </si>
  <si>
    <t>POR TBL FLM 14 II</t>
  </si>
  <si>
    <t>Anastrozol</t>
  </si>
  <si>
    <t>163354</t>
  </si>
  <si>
    <t>ANASTRAD 1 MG POTAHOVANÁ TABLETA</t>
  </si>
  <si>
    <t>POR TBL FLM 30X1MG</t>
  </si>
  <si>
    <t>164060</t>
  </si>
  <si>
    <t>ZYNZOL 1 MG</t>
  </si>
  <si>
    <t>Antipropulziva</t>
  </si>
  <si>
    <t>Bikalutamid</t>
  </si>
  <si>
    <t>128125</t>
  </si>
  <si>
    <t>BINABIC 150 MG</t>
  </si>
  <si>
    <t>POR TBL FLM 28X150MG</t>
  </si>
  <si>
    <t>Dexamethason a antiinfektiva</t>
  </si>
  <si>
    <t>180988</t>
  </si>
  <si>
    <t>GENTADEX 5 MG/ML + 1 MG/ML</t>
  </si>
  <si>
    <t>OPH GTT SOL 1X5ML</t>
  </si>
  <si>
    <t>125121</t>
  </si>
  <si>
    <t>APO-DICLO SR 100</t>
  </si>
  <si>
    <t>POR TBL RET 30X100MG</t>
  </si>
  <si>
    <t>Doxycyklin</t>
  </si>
  <si>
    <t>90986</t>
  </si>
  <si>
    <t>DEOXYMYKOIN</t>
  </si>
  <si>
    <t>POR TBL NOB 10X100MG</t>
  </si>
  <si>
    <t>Fenoterol</t>
  </si>
  <si>
    <t>Fenoxymethylpenicilin</t>
  </si>
  <si>
    <t>45996</t>
  </si>
  <si>
    <t>OSPEN 500</t>
  </si>
  <si>
    <t>POR TBL FLM 30X500KU</t>
  </si>
  <si>
    <t>179583</t>
  </si>
  <si>
    <t>FENTANYL MYLAN 25 MIKROGRAMŮ/HODINU</t>
  </si>
  <si>
    <t>TDR EMP 5</t>
  </si>
  <si>
    <t>Gliklazid</t>
  </si>
  <si>
    <t>Interferon alfa-2a</t>
  </si>
  <si>
    <t>16558</t>
  </si>
  <si>
    <t>ROFERON-A 3 MIU/0,5ML</t>
  </si>
  <si>
    <t>SDR INJ SOL ISP 5X0.5ML</t>
  </si>
  <si>
    <t>999999</t>
  </si>
  <si>
    <t>POR TBL ENT 30X20MG</t>
  </si>
  <si>
    <t>193280</t>
  </si>
  <si>
    <t>ECANSYA 500 MG</t>
  </si>
  <si>
    <t>Ketoprofen</t>
  </si>
  <si>
    <t>16287</t>
  </si>
  <si>
    <t>FASTUM GEL</t>
  </si>
  <si>
    <t>DRM GEL 1X100GM</t>
  </si>
  <si>
    <t>18966</t>
  </si>
  <si>
    <t>KEPLAT</t>
  </si>
  <si>
    <t>DRM EMP MED 7X20MG</t>
  </si>
  <si>
    <t>Kyanokobalamin</t>
  </si>
  <si>
    <t>643</t>
  </si>
  <si>
    <t>VITAMIN B12 LÉČIVA 1000 MCG</t>
  </si>
  <si>
    <t>SDR+IMS INJ SOL 5X1ML</t>
  </si>
  <si>
    <t>200214</t>
  </si>
  <si>
    <t>POR TBL NOB 56X100MG</t>
  </si>
  <si>
    <t>Kyselina ibandronová</t>
  </si>
  <si>
    <t>26242</t>
  </si>
  <si>
    <t>BONDRONAT 50 MG</t>
  </si>
  <si>
    <t>16469</t>
  </si>
  <si>
    <t>58827</t>
  </si>
  <si>
    <t>FORTRANS</t>
  </si>
  <si>
    <t>POR PLV SOL 4X64GM</t>
  </si>
  <si>
    <t>Methotrexát (pouze perorální)</t>
  </si>
  <si>
    <t>157121</t>
  </si>
  <si>
    <t>METHOTREXAT EBEWE 5 MG TABLETY</t>
  </si>
  <si>
    <t>POR TBL NOB 50X5MG</t>
  </si>
  <si>
    <t>Nimesulid</t>
  </si>
  <si>
    <t>17187</t>
  </si>
  <si>
    <t>NIMESIL</t>
  </si>
  <si>
    <t>POR GRA SUS 30X100MG</t>
  </si>
  <si>
    <t>157258</t>
  </si>
  <si>
    <t>OMEPRAZOL ACTAVIS 20 MG</t>
  </si>
  <si>
    <t>POR CPS ETD 100X20MG</t>
  </si>
  <si>
    <t>120294</t>
  </si>
  <si>
    <t>Palonosetron</t>
  </si>
  <si>
    <t>ALOXI 500 MIKROGRAMŮ</t>
  </si>
  <si>
    <t>109403</t>
  </si>
  <si>
    <t>NOLPAZA 20 MG ENTEROSOLVENTNÍ TABLETY</t>
  </si>
  <si>
    <t>POR TBL ENT 84X20MG</t>
  </si>
  <si>
    <t>33327</t>
  </si>
  <si>
    <t>NUTRIDRINK NEUTRAL</t>
  </si>
  <si>
    <t>33331</t>
  </si>
  <si>
    <t>33704</t>
  </si>
  <si>
    <t>33740</t>
  </si>
  <si>
    <t>NUTRIDRINK COMPACT PROTEIN S PŘÍCHUTÍ KÁVY</t>
  </si>
  <si>
    <t>33678</t>
  </si>
  <si>
    <t>POR SOL 6X1500ML</t>
  </si>
  <si>
    <t>33858</t>
  </si>
  <si>
    <t>NUTRIDRINK JUICE STYLE S PŘÍCHUTÍ JAHODOVOU</t>
  </si>
  <si>
    <t>33513</t>
  </si>
  <si>
    <t>PROSURE PŘÍCHUŤ KÁVOVÁ</t>
  </si>
  <si>
    <t>POR SOL 1X240ML</t>
  </si>
  <si>
    <t>33603</t>
  </si>
  <si>
    <t>PROSURE PŘÍCHUŤ ČOKOLÁDOVÁ</t>
  </si>
  <si>
    <t>33852</t>
  </si>
  <si>
    <t>NUTRIDRINK PROTEIN S PŘÍCHUTÍ LESNÍHO OVOCE</t>
  </si>
  <si>
    <t>33512</t>
  </si>
  <si>
    <t>PROSURE PŘÍCHUŤ POMERANČOVÁ</t>
  </si>
  <si>
    <t>33514</t>
  </si>
  <si>
    <t>PROSURE PŘÍCHUŤ BANÁNOVÁ</t>
  </si>
  <si>
    <t>33515</t>
  </si>
  <si>
    <t>PROSURE PŘÍCHUŤ VANILKOVÁ</t>
  </si>
  <si>
    <t>33897</t>
  </si>
  <si>
    <t>NUTRIDRINK COMPACT PROTEIN S PŘÍCHUTÍ BROSKEV A MANGO</t>
  </si>
  <si>
    <t>Prednisolon a antiseptika</t>
  </si>
  <si>
    <t>16467</t>
  </si>
  <si>
    <t>IMACORT</t>
  </si>
  <si>
    <t>DRM CRM 1X20GM</t>
  </si>
  <si>
    <t>Pregabalin</t>
  </si>
  <si>
    <t>POR CPS DUR 56X150MG</t>
  </si>
  <si>
    <t>Sildenafil</t>
  </si>
  <si>
    <t>160212</t>
  </si>
  <si>
    <t>SILDENAFIL ACCORD 100 MG</t>
  </si>
  <si>
    <t>POR TBL FLM 8X100MG</t>
  </si>
  <si>
    <t>Silymarin</t>
  </si>
  <si>
    <t>19571</t>
  </si>
  <si>
    <t>POR TBL OBD 100X150MG</t>
  </si>
  <si>
    <t>Tadalafil</t>
  </si>
  <si>
    <t>29255</t>
  </si>
  <si>
    <t>CIALIS 10 MG</t>
  </si>
  <si>
    <t>POR TBL FLM 4X10MG</t>
  </si>
  <si>
    <t>Tamoxifen</t>
  </si>
  <si>
    <t>44057</t>
  </si>
  <si>
    <t>TAMOXIFEN 'EBEWE' 20 MG</t>
  </si>
  <si>
    <t>POR TBL NOB 30X20MG</t>
  </si>
  <si>
    <t>58702</t>
  </si>
  <si>
    <t>Tolperison</t>
  </si>
  <si>
    <t>MYDOCALM 150 MG</t>
  </si>
  <si>
    <t>84262</t>
  </si>
  <si>
    <t>POR GTT SOL 1X96ML</t>
  </si>
  <si>
    <t>179333</t>
  </si>
  <si>
    <t>POR TBL FLM 90X75MG/650MG I</t>
  </si>
  <si>
    <t>Uhličitan vápenatý</t>
  </si>
  <si>
    <t>Vitamin B1 v kombinaci s vitaminem B6 a/nebo B12</t>
  </si>
  <si>
    <t>13816</t>
  </si>
  <si>
    <t>MILGAMMA N</t>
  </si>
  <si>
    <t>POR CPS MOL 50</t>
  </si>
  <si>
    <t>16285</t>
  </si>
  <si>
    <t>16286</t>
  </si>
  <si>
    <t>Ortopedicko protetické pomůcky sériově vyráběné</t>
  </si>
  <si>
    <t>140622</t>
  </si>
  <si>
    <t>EPITÉZA MAMÁRNÍ ESSENTIAL LIGHT 2S</t>
  </si>
  <si>
    <t>SILIKONOVÁ ODLEHČENÁ, SYMETRICKÁ, 442</t>
  </si>
  <si>
    <t>125064</t>
  </si>
  <si>
    <t>POR TBL NOB 90X5MG</t>
  </si>
  <si>
    <t>16474</t>
  </si>
  <si>
    <t>ARIMIDEX</t>
  </si>
  <si>
    <t>POR TBL FLM 28X1MG</t>
  </si>
  <si>
    <t>58661</t>
  </si>
  <si>
    <t>124569</t>
  </si>
  <si>
    <t>DOLFORIN 50 MCG/H</t>
  </si>
  <si>
    <t>TDR EMP 5X9.6MG</t>
  </si>
  <si>
    <t>DUROGESIC 75 MCG/H</t>
  </si>
  <si>
    <t>TDR EMP 5X12.6MG</t>
  </si>
  <si>
    <t>84400</t>
  </si>
  <si>
    <t>POR CPS DUR 100X300MG</t>
  </si>
  <si>
    <t>Heparin</t>
  </si>
  <si>
    <t>83106</t>
  </si>
  <si>
    <t>LIOTON 100 000 GEL</t>
  </si>
  <si>
    <t>DRM GEL 50GM</t>
  </si>
  <si>
    <t>200309</t>
  </si>
  <si>
    <t>Rosuvastatin</t>
  </si>
  <si>
    <t>148078</t>
  </si>
  <si>
    <t>ROSUCARD 40 MG POTAHOVANÉ TABLETY</t>
  </si>
  <si>
    <t>POR TBL FLM 90X40MG</t>
  </si>
  <si>
    <t>Spazmolytika, psycholeptika a analgetika v kombinaci</t>
  </si>
  <si>
    <t>91261</t>
  </si>
  <si>
    <t>SPASMOPAN</t>
  </si>
  <si>
    <t>RCT SUP 5</t>
  </si>
  <si>
    <t>17929</t>
  </si>
  <si>
    <t>2668</t>
  </si>
  <si>
    <t>OPHTHALMO-HYDROCORTISON LÉČIVA</t>
  </si>
  <si>
    <t>OPH UNG 1X5GM/25MG</t>
  </si>
  <si>
    <t>Levocetirizin</t>
  </si>
  <si>
    <t>Salmeterol a flutikason</t>
  </si>
  <si>
    <t>45958</t>
  </si>
  <si>
    <t>SERETIDE DISKUS 50/500</t>
  </si>
  <si>
    <t>INH PLV DOS 1X60DÁV</t>
  </si>
  <si>
    <t>Obvazový materiál, náplasti</t>
  </si>
  <si>
    <t>81247</t>
  </si>
  <si>
    <t>KRYTÍ ABSORPČNÍ TENKÉ MEPILEX LITE</t>
  </si>
  <si>
    <t>10X10CM,SE SILIKONOVOU VRSTVOU SAFETAC,5KS</t>
  </si>
  <si>
    <t>169610</t>
  </si>
  <si>
    <t>KRYTÍ ANTIMIKROBIÁLNÍ MEPILEX TRANSFER AG</t>
  </si>
  <si>
    <t>7,5 X 8,5 CM,SILIKONOVÁ KONTAKTNÍ VRSTVA K.ODVODU EXSUDÁTU,10KS</t>
  </si>
  <si>
    <t>119773</t>
  </si>
  <si>
    <t>Atorvastatin</t>
  </si>
  <si>
    <t>93015</t>
  </si>
  <si>
    <t>SORTIS 10 MG</t>
  </si>
  <si>
    <t>Dihydrokodein</t>
  </si>
  <si>
    <t>POR TBL RET 60X60MG B</t>
  </si>
  <si>
    <t>POR TBL FLM 60X500MG</t>
  </si>
  <si>
    <t>132632</t>
  </si>
  <si>
    <t>125186</t>
  </si>
  <si>
    <t>CIPRALEX 10 MG</t>
  </si>
  <si>
    <t>POR TBL FLM 20X10MG II</t>
  </si>
  <si>
    <t>Exemestan</t>
  </si>
  <si>
    <t>1258</t>
  </si>
  <si>
    <t>AROMASIN</t>
  </si>
  <si>
    <t>Ibuprofen</t>
  </si>
  <si>
    <t>IBALGIN 600</t>
  </si>
  <si>
    <t>POR TBL FLM 30X600MG</t>
  </si>
  <si>
    <t>32081</t>
  </si>
  <si>
    <t>27023</t>
  </si>
  <si>
    <t>XELODA 150 MG</t>
  </si>
  <si>
    <t>POR TBL FLM 60X150MG</t>
  </si>
  <si>
    <t>193277</t>
  </si>
  <si>
    <t>193267</t>
  </si>
  <si>
    <t>ECANSYA 150 MG</t>
  </si>
  <si>
    <t>132644</t>
  </si>
  <si>
    <t>POR TBL NOB 14X500MG</t>
  </si>
  <si>
    <t>185398</t>
  </si>
  <si>
    <t>POR TBL FLM 10(1X10)X2.5MG</t>
  </si>
  <si>
    <t>46869</t>
  </si>
  <si>
    <t>POR TBL PRO 56X10MG</t>
  </si>
  <si>
    <t>167643</t>
  </si>
  <si>
    <t>POR CPS MOL 5X500RG</t>
  </si>
  <si>
    <t>Pikosíran sodný, kombinace</t>
  </si>
  <si>
    <t>191323</t>
  </si>
  <si>
    <t>PICOPREP PRÁŠEK PRO PERORÁLNÍ ROZTOK</t>
  </si>
  <si>
    <t>POR PLV SOL 50X2</t>
  </si>
  <si>
    <t>88708</t>
  </si>
  <si>
    <t>ALGIFEN</t>
  </si>
  <si>
    <t>28224</t>
  </si>
  <si>
    <t>POR CPS DUR 100X150MG</t>
  </si>
  <si>
    <t>47516</t>
  </si>
  <si>
    <t>189080</t>
  </si>
  <si>
    <t>POR TBL MND 90</t>
  </si>
  <si>
    <t>206530</t>
  </si>
  <si>
    <t>CALCICHEW D3 JAHODA 500 MG/400 IU ŽVÝKACÍ TABLETY</t>
  </si>
  <si>
    <t>206537</t>
  </si>
  <si>
    <t>CALCICHEW D3 LEMON 500 MG/1000 IU ŽVÝKACÍ TABLETY</t>
  </si>
  <si>
    <t>10253</t>
  </si>
  <si>
    <t>POR TBL NOB 90X10MG</t>
  </si>
  <si>
    <t>132799</t>
  </si>
  <si>
    <t>94744</t>
  </si>
  <si>
    <t>ZOLPINOX</t>
  </si>
  <si>
    <t>Fenoterol a ipratropium-bromid</t>
  </si>
  <si>
    <t>80194</t>
  </si>
  <si>
    <t>KRYTÍ MŘÍŽKA SILIKONOVÁ MEPITEL</t>
  </si>
  <si>
    <t>7,5X10CM,NEADHERENTNÍ K RÁNĚ,10KS</t>
  </si>
  <si>
    <t>18515</t>
  </si>
  <si>
    <t>KRYTÍ ACTISORB PLUS</t>
  </si>
  <si>
    <t>10,5X10,5CM; AKTIVNÍ ČÁST 8X8CM 5KS</t>
  </si>
  <si>
    <t>140881</t>
  </si>
  <si>
    <t>EPITÉZA MAMMÁRNÍ BALANCE CONTACT DELTA</t>
  </si>
  <si>
    <t>SILIKONOVÁ, KOREKČNÍ SAMOLEPÍCÍ, MATERIÁL COMFORT+, 284B</t>
  </si>
  <si>
    <t>POR TBL EFF 20X600MG</t>
  </si>
  <si>
    <t>162250</t>
  </si>
  <si>
    <t>ACC 200 NEO</t>
  </si>
  <si>
    <t>POR TBL EFF 20X200MG</t>
  </si>
  <si>
    <t>86656</t>
  </si>
  <si>
    <t>NEUROL 1,0</t>
  </si>
  <si>
    <t>45324</t>
  </si>
  <si>
    <t>99366</t>
  </si>
  <si>
    <t>AMOKSIKLAV 457 MG/5 ML</t>
  </si>
  <si>
    <t>POR PLV SUS 70ML</t>
  </si>
  <si>
    <t>191321</t>
  </si>
  <si>
    <t>POR TBL FLM 100X1MG</t>
  </si>
  <si>
    <t>191322</t>
  </si>
  <si>
    <t>POR TBL FLM 300X1MG</t>
  </si>
  <si>
    <t>93018</t>
  </si>
  <si>
    <t>SORTIS 20 MG</t>
  </si>
  <si>
    <t>POR TBL FLM 100X20MG</t>
  </si>
  <si>
    <t>128123</t>
  </si>
  <si>
    <t>BINABIC 50 MG</t>
  </si>
  <si>
    <t>Cetirizin</t>
  </si>
  <si>
    <t>5496</t>
  </si>
  <si>
    <t>POR TBL FLM 60X10MG</t>
  </si>
  <si>
    <t>Cinakalcet</t>
  </si>
  <si>
    <t>28310</t>
  </si>
  <si>
    <t>MIMPARA 30 MG</t>
  </si>
  <si>
    <t>POR TBL FLM 84X30MG</t>
  </si>
  <si>
    <t>132524</t>
  </si>
  <si>
    <t>POR TBL FLM 60X20MG</t>
  </si>
  <si>
    <t>17433</t>
  </si>
  <si>
    <t>132634</t>
  </si>
  <si>
    <t>4014</t>
  </si>
  <si>
    <t>DOXYBENE 200 MG TABLETY</t>
  </si>
  <si>
    <t>Drotaverin</t>
  </si>
  <si>
    <t>107807</t>
  </si>
  <si>
    <t>Enoxaparin</t>
  </si>
  <si>
    <t>115401</t>
  </si>
  <si>
    <t>CLEXANE</t>
  </si>
  <si>
    <t>1259</t>
  </si>
  <si>
    <t>POR TBL FLM 90X25MG</t>
  </si>
  <si>
    <t>2785</t>
  </si>
  <si>
    <t>Jiná antiinfektiva</t>
  </si>
  <si>
    <t>Jodovaný povidon</t>
  </si>
  <si>
    <t>BETADINE</t>
  </si>
  <si>
    <t>DRM SOL 1X30ML</t>
  </si>
  <si>
    <t>193279</t>
  </si>
  <si>
    <t>185405</t>
  </si>
  <si>
    <t>POR TBL FLM 100(10X10)X2.5MG</t>
  </si>
  <si>
    <t>Makrogol, kombinace</t>
  </si>
  <si>
    <t>170243</t>
  </si>
  <si>
    <t>MOVIPREP</t>
  </si>
  <si>
    <t>POR PLV SOL 1+1</t>
  </si>
  <si>
    <t>100027</t>
  </si>
  <si>
    <t>Měkký parafin a tukové produkty</t>
  </si>
  <si>
    <t>16464</t>
  </si>
  <si>
    <t>EXCIPIAL MAST</t>
  </si>
  <si>
    <t>DRM UNG 1X100GM</t>
  </si>
  <si>
    <t>Methylprednisolon-aceponát</t>
  </si>
  <si>
    <t>85350</t>
  </si>
  <si>
    <t>ADVANTAN KRÉM</t>
  </si>
  <si>
    <t>187983</t>
  </si>
  <si>
    <t>192520</t>
  </si>
  <si>
    <t>NASONEX</t>
  </si>
  <si>
    <t>NAS SPR SUS 60X50RG</t>
  </si>
  <si>
    <t>Moxonidin</t>
  </si>
  <si>
    <t>POR GRA SUS 30X100MG I</t>
  </si>
  <si>
    <t>122114</t>
  </si>
  <si>
    <t>APO-OME 20</t>
  </si>
  <si>
    <t>215608</t>
  </si>
  <si>
    <t>POR CPS ETD 28X10MG</t>
  </si>
  <si>
    <t>11632</t>
  </si>
  <si>
    <t>POR TBL FLM 6X8MG</t>
  </si>
  <si>
    <t>33785</t>
  </si>
  <si>
    <t>FORTICARE S PŘÍCHUTÍ POMERANČ A CITRÓN</t>
  </si>
  <si>
    <t>33787</t>
  </si>
  <si>
    <t>FORTICARE S PŘÍCHUTÍ CAPPUCCINO</t>
  </si>
  <si>
    <t>Pyridoxin (vitamin B6)</t>
  </si>
  <si>
    <t>PYRIDOXIN LÉČIVA</t>
  </si>
  <si>
    <t>Rutosid, kombinace</t>
  </si>
  <si>
    <t>ASCORUTIN</t>
  </si>
  <si>
    <t>POR TBL FLM 50X100MG/20MG</t>
  </si>
  <si>
    <t>Různé jiné kombinace železa</t>
  </si>
  <si>
    <t>POR TBL FLM 100X320MG/60MG</t>
  </si>
  <si>
    <t>94584</t>
  </si>
  <si>
    <t>AKTIFERRIN</t>
  </si>
  <si>
    <t>97402</t>
  </si>
  <si>
    <t>POR TBL FLM 50X320MG/60MG</t>
  </si>
  <si>
    <t>57339</t>
  </si>
  <si>
    <t>POR TBL NOB 100X25MG(LAHV.)</t>
  </si>
  <si>
    <t>3377</t>
  </si>
  <si>
    <t>POR TBL NOB 20X480MG</t>
  </si>
  <si>
    <t>49196</t>
  </si>
  <si>
    <t>POR CPS RDR 100X0.4MG</t>
  </si>
  <si>
    <t>Trandolapril</t>
  </si>
  <si>
    <t>83730</t>
  </si>
  <si>
    <t>164887</t>
  </si>
  <si>
    <t>206529</t>
  </si>
  <si>
    <t>206541</t>
  </si>
  <si>
    <t>CALCICHEW D3 JAHODA 500 MG/1000 IU ŽVÝKACÍ TABLETY</t>
  </si>
  <si>
    <t>146889</t>
  </si>
  <si>
    <t>146893</t>
  </si>
  <si>
    <t>94776</t>
  </si>
  <si>
    <t>POR TBL FLM 50X10MG</t>
  </si>
  <si>
    <t>198056</t>
  </si>
  <si>
    <t>198053</t>
  </si>
  <si>
    <t>POR TBL FLM 15X10MG</t>
  </si>
  <si>
    <t>Alklometason</t>
  </si>
  <si>
    <t>19754</t>
  </si>
  <si>
    <t>19753</t>
  </si>
  <si>
    <t>DRM UNG 1X40GM</t>
  </si>
  <si>
    <t>19755</t>
  </si>
  <si>
    <t>DRM CRM 1X40GM</t>
  </si>
  <si>
    <t>*20011</t>
  </si>
  <si>
    <t>*3009</t>
  </si>
  <si>
    <t>22614</t>
  </si>
  <si>
    <t>EPITÉZA PRSNÍ SYMPHONY LIGHT</t>
  </si>
  <si>
    <t>SYMETRICKÁ</t>
  </si>
  <si>
    <t>89831</t>
  </si>
  <si>
    <t>CILOXAN</t>
  </si>
  <si>
    <t>AUR+OPH GTT SOL 5ML</t>
  </si>
  <si>
    <t>41812</t>
  </si>
  <si>
    <t>POR TBL RET 50X60MG B</t>
  </si>
  <si>
    <t>Erythromycin, kombinace</t>
  </si>
  <si>
    <t>17110</t>
  </si>
  <si>
    <t>ZINERYT</t>
  </si>
  <si>
    <t>DRM SOL 1X70ML(PLV+SO</t>
  </si>
  <si>
    <t>Flutikason-furoát</t>
  </si>
  <si>
    <t>29814</t>
  </si>
  <si>
    <t>AVAMYS 27,5 MIKROGRAMŮ/DÁVKA</t>
  </si>
  <si>
    <t>NAS SPR SUS 1X30DÁV</t>
  </si>
  <si>
    <t>29259</t>
  </si>
  <si>
    <t>CIALIS 20 MG</t>
  </si>
  <si>
    <t>POR TBL FLM 4X20MG</t>
  </si>
  <si>
    <t>107868</t>
  </si>
  <si>
    <t>160738</t>
  </si>
  <si>
    <t>AMBROSAN 15 MG</t>
  </si>
  <si>
    <t>POR TBL NOB 30X15MG</t>
  </si>
  <si>
    <t>160740</t>
  </si>
  <si>
    <t>POR TBL NOB 100X15MG</t>
  </si>
  <si>
    <t>96192</t>
  </si>
  <si>
    <t>AMBROSAN 30 MG</t>
  </si>
  <si>
    <t>POR TBL NOB 30X30MG I</t>
  </si>
  <si>
    <t>180826</t>
  </si>
  <si>
    <t>32019</t>
  </si>
  <si>
    <t>IBUPROFEN AL 400</t>
  </si>
  <si>
    <t>POR TBL FLM 50X400MG</t>
  </si>
  <si>
    <t>Jiná léčiva k terapii onemocnění žlučových cest</t>
  </si>
  <si>
    <t>699</t>
  </si>
  <si>
    <t>CHOLAGOL</t>
  </si>
  <si>
    <t>Jiná oftalmologika</t>
  </si>
  <si>
    <t>136396</t>
  </si>
  <si>
    <t>SOLCOSERYL</t>
  </si>
  <si>
    <t>OPH GEL 1X5GM</t>
  </si>
  <si>
    <t>65976</t>
  </si>
  <si>
    <t>DRM GEL 1X30GM</t>
  </si>
  <si>
    <t>203853</t>
  </si>
  <si>
    <t>Kombinace různých antibiotik</t>
  </si>
  <si>
    <t>1076</t>
  </si>
  <si>
    <t>OPHTHALMO-FRAMYKOIN</t>
  </si>
  <si>
    <t>OPH UNG 1X5GM</t>
  </si>
  <si>
    <t>32103</t>
  </si>
  <si>
    <t>MEGAPLEX 160 MG</t>
  </si>
  <si>
    <t>32104</t>
  </si>
  <si>
    <t>POR TBL NOB 60X160MG</t>
  </si>
  <si>
    <t>185204</t>
  </si>
  <si>
    <t>POR TBL DIS 10X10X8MG</t>
  </si>
  <si>
    <t>216912</t>
  </si>
  <si>
    <t>Rilmenidin</t>
  </si>
  <si>
    <t>166423</t>
  </si>
  <si>
    <t>RILMENIDIN TEVA 1 MG TABLETY</t>
  </si>
  <si>
    <t>POR TBL NOB 90X1MG</t>
  </si>
  <si>
    <t>Tapentadol</t>
  </si>
  <si>
    <t>184535</t>
  </si>
  <si>
    <t>PALEXIA RETARD 50 MG TABLETY S PRODLOUŽENÝM UVOLŇOVÁNÍM</t>
  </si>
  <si>
    <t>POR TBL PRO 40X50MG</t>
  </si>
  <si>
    <t>Urea</t>
  </si>
  <si>
    <t>16462</t>
  </si>
  <si>
    <t>EXCIPIAL U LIPOLOTIO</t>
  </si>
  <si>
    <t>163145</t>
  </si>
  <si>
    <t>HYPNOGEN</t>
  </si>
  <si>
    <t>*1024</t>
  </si>
  <si>
    <t>80481</t>
  </si>
  <si>
    <t>KLACID 125 MG/5 ML</t>
  </si>
  <si>
    <t>POR GRA SUS 100ML</t>
  </si>
  <si>
    <t>41789</t>
  </si>
  <si>
    <t>DHC CONTINUS 120 MG</t>
  </si>
  <si>
    <t>POR TBL RET 20X120MG B</t>
  </si>
  <si>
    <t>45998</t>
  </si>
  <si>
    <t>OSPEN 1500</t>
  </si>
  <si>
    <t>POR TBL FLM 30X1500KU</t>
  </si>
  <si>
    <t>Kortikosteroidy</t>
  </si>
  <si>
    <t>84700</t>
  </si>
  <si>
    <t>OTOBACID N</t>
  </si>
  <si>
    <t>AUR GTT SOL 1X5ML</t>
  </si>
  <si>
    <t>Paracetamol</t>
  </si>
  <si>
    <t>Rifaximin</t>
  </si>
  <si>
    <t>202740</t>
  </si>
  <si>
    <t>NORMIX</t>
  </si>
  <si>
    <t>POR TBL FLM 28X200MG</t>
  </si>
  <si>
    <t>Rivastigmin</t>
  </si>
  <si>
    <t>149156</t>
  </si>
  <si>
    <t>NIMVASTID 1,5 MG</t>
  </si>
  <si>
    <t>POR CPS DUR 60X1.5MG</t>
  </si>
  <si>
    <t>149178</t>
  </si>
  <si>
    <t>POR TBL DIS 28X1X1.5MG</t>
  </si>
  <si>
    <t>Tizanidin</t>
  </si>
  <si>
    <t>17927</t>
  </si>
  <si>
    <t>POR TBL FLM 40</t>
  </si>
  <si>
    <t>189078</t>
  </si>
  <si>
    <t>POR TBL MND 50</t>
  </si>
  <si>
    <t>2146</t>
  </si>
  <si>
    <t>DICLOFENAC AL RETARD</t>
  </si>
  <si>
    <t>POR TBL ENT 100X500MG</t>
  </si>
  <si>
    <t>189088</t>
  </si>
  <si>
    <t>1711</t>
  </si>
  <si>
    <t>POR TBL NOB 100X300MG</t>
  </si>
  <si>
    <t>6618</t>
  </si>
  <si>
    <t>NEUROL 0,5</t>
  </si>
  <si>
    <t>91788</t>
  </si>
  <si>
    <t>NEUROL 0,25</t>
  </si>
  <si>
    <t>XANAX 1 MG</t>
  </si>
  <si>
    <t>180549</t>
  </si>
  <si>
    <t>MUCOSOLVAN LONG EFFECT</t>
  </si>
  <si>
    <t>POR CPS PRO 10X75MG</t>
  </si>
  <si>
    <t>132811</t>
  </si>
  <si>
    <t>132711</t>
  </si>
  <si>
    <t>132664</t>
  </si>
  <si>
    <t>Azithromycin</t>
  </si>
  <si>
    <t>155859</t>
  </si>
  <si>
    <t>SUMAMED 500 MG</t>
  </si>
  <si>
    <t>176914</t>
  </si>
  <si>
    <t>POR TBL FLM 90X10MG</t>
  </si>
  <si>
    <t>158710</t>
  </si>
  <si>
    <t>BISOPROLOL MYLAN 10 MG</t>
  </si>
  <si>
    <t>132601</t>
  </si>
  <si>
    <t>132763</t>
  </si>
  <si>
    <t>Cyproheptadin</t>
  </si>
  <si>
    <t>2868</t>
  </si>
  <si>
    <t>PERITOL</t>
  </si>
  <si>
    <t>26331</t>
  </si>
  <si>
    <t>POR TBL FLM 100X5MG</t>
  </si>
  <si>
    <t>178662</t>
  </si>
  <si>
    <t>DESLORATADIN +PHARMA 5 MG POTAHOVANÉ TABLETY</t>
  </si>
  <si>
    <t>POR TBL FLM 90X5MG I</t>
  </si>
  <si>
    <t>Dienogest a estradiol</t>
  </si>
  <si>
    <t>129929</t>
  </si>
  <si>
    <t>QLAIRA</t>
  </si>
  <si>
    <t>POR TBL FLM 3X28</t>
  </si>
  <si>
    <t>41823</t>
  </si>
  <si>
    <t>POR TBL RET 60X60MG</t>
  </si>
  <si>
    <t>185435</t>
  </si>
  <si>
    <t>92757</t>
  </si>
  <si>
    <t>POR CPS DUR 10X300MG</t>
  </si>
  <si>
    <t>Estradiol</t>
  </si>
  <si>
    <t>53798</t>
  </si>
  <si>
    <t>ESTROFEM 1 MG</t>
  </si>
  <si>
    <t>POR TBL FLM (3X28)X1MG</t>
  </si>
  <si>
    <t>56802</t>
  </si>
  <si>
    <t>127592</t>
  </si>
  <si>
    <t>GABAPENTIN AUROBINDO 300 MG TVRDÉ TOBOLKY</t>
  </si>
  <si>
    <t>POR CPS DUR 90X300MG I</t>
  </si>
  <si>
    <t>18387</t>
  </si>
  <si>
    <t>POR TBL RET 90X30MG</t>
  </si>
  <si>
    <t>Glimepirid</t>
  </si>
  <si>
    <t>118056</t>
  </si>
  <si>
    <t>GLYMEXAN 4 MG</t>
  </si>
  <si>
    <t>Guajazulen</t>
  </si>
  <si>
    <t>874</t>
  </si>
  <si>
    <t>OPHTHALMO-AZULEN</t>
  </si>
  <si>
    <t>OPH UNG 1X5GM/7.5MG</t>
  </si>
  <si>
    <t>Hydrokortison a antibiotika</t>
  </si>
  <si>
    <t>707</t>
  </si>
  <si>
    <t>FUCIDIN H</t>
  </si>
  <si>
    <t>DRM CRM 15GM</t>
  </si>
  <si>
    <t>Cholekalciferol</t>
  </si>
  <si>
    <t>103788</t>
  </si>
  <si>
    <t>Indakaterol</t>
  </si>
  <si>
    <t>167258</t>
  </si>
  <si>
    <t>ONBREZ BREEZHALER 150 MIKROGRAMŮ</t>
  </si>
  <si>
    <t>INH PLV CPS DUR 30X150RG+INH</t>
  </si>
  <si>
    <t>Indometacin</t>
  </si>
  <si>
    <t>RCT SUP 10X100MG</t>
  </si>
  <si>
    <t>16320</t>
  </si>
  <si>
    <t>BRAUNOVIDON MAST</t>
  </si>
  <si>
    <t>203323</t>
  </si>
  <si>
    <t>DRM UNG 1X100GM 10%</t>
  </si>
  <si>
    <t>Kalcitriol</t>
  </si>
  <si>
    <t>ROCALTROL 0,50 MIKROGRAMU</t>
  </si>
  <si>
    <t>POR CPS MOL 30X0.50RG</t>
  </si>
  <si>
    <t>84114</t>
  </si>
  <si>
    <t>DRM GEL 1X50GM</t>
  </si>
  <si>
    <t>155782</t>
  </si>
  <si>
    <t>GODASAL 100</t>
  </si>
  <si>
    <t>91019</t>
  </si>
  <si>
    <t>POR TBL NOB 100X400MG</t>
  </si>
  <si>
    <t>Kyselina fusidová</t>
  </si>
  <si>
    <t>88746</t>
  </si>
  <si>
    <t>167976</t>
  </si>
  <si>
    <t>IASIBON 50 MG</t>
  </si>
  <si>
    <t>Kyselina tiaprofenová</t>
  </si>
  <si>
    <t>96484</t>
  </si>
  <si>
    <t>SURGAM LÉČIVA</t>
  </si>
  <si>
    <t>POR TBL NOB 20X300MG</t>
  </si>
  <si>
    <t>185400</t>
  </si>
  <si>
    <t>POR TBL FLM 28(2X14)X2.5MG</t>
  </si>
  <si>
    <t>Levetiracetam</t>
  </si>
  <si>
    <t>25838</t>
  </si>
  <si>
    <t>KEPPRA 500 MG</t>
  </si>
  <si>
    <t>147466</t>
  </si>
  <si>
    <t>EUTHYROX 137 MIKROGRAMŮ</t>
  </si>
  <si>
    <t>POR TBL NOB 100X137RG II</t>
  </si>
  <si>
    <t>46694</t>
  </si>
  <si>
    <t>EUTHYROX 125 MIKROGRAMŮ</t>
  </si>
  <si>
    <t>POR TBL NOB 100X125RG</t>
  </si>
  <si>
    <t>47141</t>
  </si>
  <si>
    <t>POR TBL NOB 100X50RG I</t>
  </si>
  <si>
    <t>119917</t>
  </si>
  <si>
    <t>GLUCOPHAGE 1000 MG</t>
  </si>
  <si>
    <t>POR TBL FLM 100X1000MG</t>
  </si>
  <si>
    <t>32064</t>
  </si>
  <si>
    <t>SDR+IVN INJ SOL ISP 10X1ML</t>
  </si>
  <si>
    <t>213482</t>
  </si>
  <si>
    <t>12893</t>
  </si>
  <si>
    <t>POR TBL NOB 60X100MG</t>
  </si>
  <si>
    <t>14451</t>
  </si>
  <si>
    <t>OMEPRAZOL 20 GALMED</t>
  </si>
  <si>
    <t>POR CPS DUR 28X20MG</t>
  </si>
  <si>
    <t>157247</t>
  </si>
  <si>
    <t>11636</t>
  </si>
  <si>
    <t>POR TBL FLM 15X8MG</t>
  </si>
  <si>
    <t>Organo-heparinoid</t>
  </si>
  <si>
    <t>HEPAROID LÉČIVA</t>
  </si>
  <si>
    <t>Oxikonazol</t>
  </si>
  <si>
    <t>99248</t>
  </si>
  <si>
    <t>MYFUNGAR</t>
  </si>
  <si>
    <t>119688</t>
  </si>
  <si>
    <t>120796</t>
  </si>
  <si>
    <t>120805</t>
  </si>
  <si>
    <t>APO-PERINDO 8 MG</t>
  </si>
  <si>
    <t>POR TBL NOB 30X8MG</t>
  </si>
  <si>
    <t>Promethazin</t>
  </si>
  <si>
    <t>POR TBL FLM 20X1X25MG</t>
  </si>
  <si>
    <t>56982</t>
  </si>
  <si>
    <t>180146</t>
  </si>
  <si>
    <t>POR TBL FLM 100X70MG</t>
  </si>
  <si>
    <t>12770</t>
  </si>
  <si>
    <t>RCT SOL 2X67.5ML</t>
  </si>
  <si>
    <t>Takrolimus</t>
  </si>
  <si>
    <t>27315</t>
  </si>
  <si>
    <t>PROTOPIC 0,1%</t>
  </si>
  <si>
    <t>DRM UNG 10GMX0.1%</t>
  </si>
  <si>
    <t>Tianeptin</t>
  </si>
  <si>
    <t>14808</t>
  </si>
  <si>
    <t>COAXIL</t>
  </si>
  <si>
    <t>POR TBL OBD 90X12.5MG</t>
  </si>
  <si>
    <t>48577</t>
  </si>
  <si>
    <t>Tobramycin</t>
  </si>
  <si>
    <t>86264</t>
  </si>
  <si>
    <t>TOBREX</t>
  </si>
  <si>
    <t>OPH GTT SOL 1X5ML/15MG</t>
  </si>
  <si>
    <t>93207</t>
  </si>
  <si>
    <t>OPH UNG 1X3.5GM</t>
  </si>
  <si>
    <t>57793</t>
  </si>
  <si>
    <t>TRAMAL KAPKY 100 MG/1 ML</t>
  </si>
  <si>
    <t>179334</t>
  </si>
  <si>
    <t>POR TBL FLM 100X75MG/650MG I</t>
  </si>
  <si>
    <t>138847</t>
  </si>
  <si>
    <t>POR TBL FLM 90X37.5MG/325MG I</t>
  </si>
  <si>
    <t>Triamcinolon a antiseptika</t>
  </si>
  <si>
    <t>TRIAMCINOLON E LÉČIVA</t>
  </si>
  <si>
    <t>206536</t>
  </si>
  <si>
    <t>189077</t>
  </si>
  <si>
    <t>POR TBL MND 30</t>
  </si>
  <si>
    <t>146902</t>
  </si>
  <si>
    <t>163149</t>
  </si>
  <si>
    <t>214604</t>
  </si>
  <si>
    <t>135900</t>
  </si>
  <si>
    <t>ZOLPIDEM ORION 10 MG</t>
  </si>
  <si>
    <t>Formoterol a budesonid</t>
  </si>
  <si>
    <t>180087</t>
  </si>
  <si>
    <t>SYMBICORT TURBUHALER 200 MIKROGRAMŮ/ 6 MIKROGRAMŮ/ INHALACE</t>
  </si>
  <si>
    <t>INH PLV 1X120DÁV</t>
  </si>
  <si>
    <t>180093</t>
  </si>
  <si>
    <t>INH PLV 2X120DÁV</t>
  </si>
  <si>
    <t>*2059</t>
  </si>
  <si>
    <t>5844</t>
  </si>
  <si>
    <t>ACC 200</t>
  </si>
  <si>
    <t>POR CPS DUR 20X200MG</t>
  </si>
  <si>
    <t>Aciklovir</t>
  </si>
  <si>
    <t>Bromhexin</t>
  </si>
  <si>
    <t>12496</t>
  </si>
  <si>
    <t>Budesonid</t>
  </si>
  <si>
    <t>54267</t>
  </si>
  <si>
    <t>RHINOCORT AQUA 64 MCG</t>
  </si>
  <si>
    <t>NAS SPR SUS 120X64RG</t>
  </si>
  <si>
    <t>Fentermin</t>
  </si>
  <si>
    <t>97374</t>
  </si>
  <si>
    <t>ADIPEX RETARD</t>
  </si>
  <si>
    <t>POR CPS RML 100X15MG</t>
  </si>
  <si>
    <t>16555</t>
  </si>
  <si>
    <t>ROFERON-A 9 MIU/0,5 ML</t>
  </si>
  <si>
    <t>SDR+IMS INJ SOL ISP 5X0.5ML</t>
  </si>
  <si>
    <t>193274</t>
  </si>
  <si>
    <t>ECANSYA 300 MG</t>
  </si>
  <si>
    <t>POR TBL FLM 120X300MG</t>
  </si>
  <si>
    <t>Karbamazepin</t>
  </si>
  <si>
    <t>3417</t>
  </si>
  <si>
    <t>BISTON</t>
  </si>
  <si>
    <t>POR TBL NOB 50X200MG</t>
  </si>
  <si>
    <t>KLACID 250</t>
  </si>
  <si>
    <t>POR TBL FLM 14X250MG</t>
  </si>
  <si>
    <t>202905</t>
  </si>
  <si>
    <t>Klotrimazol</t>
  </si>
  <si>
    <t>DRM CRM 1X20GM/200MG</t>
  </si>
  <si>
    <t>83550</t>
  </si>
  <si>
    <t>CANESTEN 1</t>
  </si>
  <si>
    <t>VAG TBL 1X500MG</t>
  </si>
  <si>
    <t>26243</t>
  </si>
  <si>
    <t>POR TBL FLM 84X50MG</t>
  </si>
  <si>
    <t>Kyselina klodronová</t>
  </si>
  <si>
    <t>186192</t>
  </si>
  <si>
    <t>LODRONAT 520</t>
  </si>
  <si>
    <t>POR TBL FLM 60X520MG</t>
  </si>
  <si>
    <t>42547</t>
  </si>
  <si>
    <t>POR SIR 1X500ML</t>
  </si>
  <si>
    <t>Medroxyprogesteron</t>
  </si>
  <si>
    <t>58392</t>
  </si>
  <si>
    <t>PROVERA 100 MG</t>
  </si>
  <si>
    <t>54535</t>
  </si>
  <si>
    <t>PANZYTRAT 25 000</t>
  </si>
  <si>
    <t>POR CPS ETD 100X25000UT II</t>
  </si>
  <si>
    <t>215173</t>
  </si>
  <si>
    <t>132526</t>
  </si>
  <si>
    <t>HELICID 10</t>
  </si>
  <si>
    <t>49114</t>
  </si>
  <si>
    <t>POR TBL ENT 56X20MG</t>
  </si>
  <si>
    <t>Pikosíran sodný</t>
  </si>
  <si>
    <t>25250</t>
  </si>
  <si>
    <t>POR TBL NOB 10X5MG</t>
  </si>
  <si>
    <t>33527</t>
  </si>
  <si>
    <t>POR SOL 1X500ML</t>
  </si>
  <si>
    <t>33786</t>
  </si>
  <si>
    <t>FORTICARE S PŘÍCHUTÍ BROSKEV A ZÁZVOR</t>
  </si>
  <si>
    <t>26912</t>
  </si>
  <si>
    <t>VIAGRA 100 MG</t>
  </si>
  <si>
    <t>POR TBL FLM 4X100MG I</t>
  </si>
  <si>
    <t>Sukralfát</t>
  </si>
  <si>
    <t>91217</t>
  </si>
  <si>
    <t>VENTER</t>
  </si>
  <si>
    <t>POR TBL NOB 50X1GM</t>
  </si>
  <si>
    <t>138848</t>
  </si>
  <si>
    <t>POR TBL FLM 100X37.5MG/325MG I</t>
  </si>
  <si>
    <t>Homeopatika (česká ATC skupina)</t>
  </si>
  <si>
    <t>115226</t>
  </si>
  <si>
    <t>KALIUM CHLORATUM</t>
  </si>
  <si>
    <t>POR TBL NOB 80 D5-D30</t>
  </si>
  <si>
    <t>Bimatoprost</t>
  </si>
  <si>
    <t>27542</t>
  </si>
  <si>
    <t>LUMIGAN 0,3 MG/ML</t>
  </si>
  <si>
    <t>OPH GTT SOL 1X3ML</t>
  </si>
  <si>
    <t>Buprenorfin</t>
  </si>
  <si>
    <t>42758</t>
  </si>
  <si>
    <t>TRANSTEC 52,5 MCG/H</t>
  </si>
  <si>
    <t>Cukry</t>
  </si>
  <si>
    <t>199375</t>
  </si>
  <si>
    <t>GLUKÓZA 5% VIAFLO</t>
  </si>
  <si>
    <t>IVN INF SOL 1X500ML</t>
  </si>
  <si>
    <t>Elektrolyty</t>
  </si>
  <si>
    <t>98880</t>
  </si>
  <si>
    <t>IVN INF SOL 10X1000ML</t>
  </si>
  <si>
    <t>Enalapril</t>
  </si>
  <si>
    <t>59641</t>
  </si>
  <si>
    <t>ENAP 20 MG</t>
  </si>
  <si>
    <t>45275</t>
  </si>
  <si>
    <t>124575</t>
  </si>
  <si>
    <t>TDR EMP 5X19.2MG</t>
  </si>
  <si>
    <t>155385</t>
  </si>
  <si>
    <t>LUNALDIN 200 MIKROGRAMŮ SUBLINGVÁLNÍ TABLETY</t>
  </si>
  <si>
    <t>ORM TBL SLG 30X200RG</t>
  </si>
  <si>
    <t>180827</t>
  </si>
  <si>
    <t>POR TBL NOB 100X10MG</t>
  </si>
  <si>
    <t>56638</t>
  </si>
  <si>
    <t>BONEFOS 800 MG</t>
  </si>
  <si>
    <t>POR TBL FLM 60X800MG</t>
  </si>
  <si>
    <t>132612</t>
  </si>
  <si>
    <t>Lerkanidipin</t>
  </si>
  <si>
    <t>169628</t>
  </si>
  <si>
    <t>KAPIDIN 10 MG</t>
  </si>
  <si>
    <t>POR TBL FLM 98X10MG</t>
  </si>
  <si>
    <t>172044</t>
  </si>
  <si>
    <t>LETROX 150</t>
  </si>
  <si>
    <t>POR TBL NOB 100X150RG</t>
  </si>
  <si>
    <t>69191</t>
  </si>
  <si>
    <t>EUTHYROX 150 MIKROGRAMŮ</t>
  </si>
  <si>
    <t>Mebeverin</t>
  </si>
  <si>
    <t>100301</t>
  </si>
  <si>
    <t>DUSPATALIN RETARD</t>
  </si>
  <si>
    <t>POR CPS RDR 30X200MG</t>
  </si>
  <si>
    <t>89997</t>
  </si>
  <si>
    <t>LINOLA FETT ÖLBAD</t>
  </si>
  <si>
    <t>DRM ADT BAL 1X400ML</t>
  </si>
  <si>
    <t>Nebivolol</t>
  </si>
  <si>
    <t>119513</t>
  </si>
  <si>
    <t>LOSEPRAZOL 20 MG</t>
  </si>
  <si>
    <t>POR CPS ETD 98X20MG</t>
  </si>
  <si>
    <t>157257</t>
  </si>
  <si>
    <t>Oxazepam</t>
  </si>
  <si>
    <t>1940</t>
  </si>
  <si>
    <t>OXAZEPAM LÉČIVA</t>
  </si>
  <si>
    <t>138530</t>
  </si>
  <si>
    <t>TARGIN 10 MG/5 MG TABLETY S PRODLOUŽENÝM UVOLŇOVÁNÍM</t>
  </si>
  <si>
    <t>POR TBL PRO 60</t>
  </si>
  <si>
    <t>138541</t>
  </si>
  <si>
    <t>109416</t>
  </si>
  <si>
    <t>NOLPAZA 40 MG ENTEROSOLVENTNÍ TABLETY</t>
  </si>
  <si>
    <t>POR TBL ENT 100X40MG</t>
  </si>
  <si>
    <t>180563</t>
  </si>
  <si>
    <t>POR TBL ENT 90X20MG I</t>
  </si>
  <si>
    <t>161623</t>
  </si>
  <si>
    <t>PRENEWEL 8 MG/2,5 MG</t>
  </si>
  <si>
    <t>57860</t>
  </si>
  <si>
    <t>IMS+IVN INJ SOL 5X5ML</t>
  </si>
  <si>
    <t>28221</t>
  </si>
  <si>
    <t>LYRICA 100 MG</t>
  </si>
  <si>
    <t>Pseudoefedrin, kombinace</t>
  </si>
  <si>
    <t>191949</t>
  </si>
  <si>
    <t>CLARINASE REPETABS</t>
  </si>
  <si>
    <t>POR TBL RET 14 I</t>
  </si>
  <si>
    <t>Sertralin</t>
  </si>
  <si>
    <t>15421</t>
  </si>
  <si>
    <t>SERTRALIN 100 GENERICON</t>
  </si>
  <si>
    <t>Sumatriptan</t>
  </si>
  <si>
    <t>115449</t>
  </si>
  <si>
    <t>SUMATRIPTAN ACTAVIS 50 MG</t>
  </si>
  <si>
    <t>POR TBL OBD 6X50MG II</t>
  </si>
  <si>
    <t>27312</t>
  </si>
  <si>
    <t>DRM UNG 30GMX0.1%</t>
  </si>
  <si>
    <t>179330</t>
  </si>
  <si>
    <t>POR TBL FLM 60X75MG/650MG I</t>
  </si>
  <si>
    <t>201612</t>
  </si>
  <si>
    <t>POR TBL FLM 60X1X37.5MG/325MG</t>
  </si>
  <si>
    <t>POR TBL RET 60X150MG</t>
  </si>
  <si>
    <t>Trospium</t>
  </si>
  <si>
    <t>155777</t>
  </si>
  <si>
    <t>SPASMED 15</t>
  </si>
  <si>
    <t>POR TBL FLM 100X15MG</t>
  </si>
  <si>
    <t>146890</t>
  </si>
  <si>
    <t>84795</t>
  </si>
  <si>
    <t>ZOLPIDEM-RATIOPHARM 10 MG</t>
  </si>
  <si>
    <t>Abirateron</t>
  </si>
  <si>
    <t>166760</t>
  </si>
  <si>
    <t>POR TBL FLM 100X50MG</t>
  </si>
  <si>
    <t>Vemurafenib</t>
  </si>
  <si>
    <t>168973</t>
  </si>
  <si>
    <t>ZELBORAF 240 MG</t>
  </si>
  <si>
    <t>POR TBL FLM 56X1X240MG</t>
  </si>
  <si>
    <t>Fesoterodin</t>
  </si>
  <si>
    <t>149380</t>
  </si>
  <si>
    <t>TOVIAZ 4 MG</t>
  </si>
  <si>
    <t>POR TBL PRO 100X4MG</t>
  </si>
  <si>
    <t>HYDROCORTISON LÉČIVA</t>
  </si>
  <si>
    <t>DRM UNG 1X10GM 1%</t>
  </si>
  <si>
    <t>55760</t>
  </si>
  <si>
    <t>PAMYCON NA PŘÍPRAVU KAPEK</t>
  </si>
  <si>
    <t>DRM PLV SOL 10</t>
  </si>
  <si>
    <t>Jiná imunostimulancia</t>
  </si>
  <si>
    <t>55676</t>
  </si>
  <si>
    <t>RIBOMUNYL</t>
  </si>
  <si>
    <t>Kandesartan</t>
  </si>
  <si>
    <t>171559</t>
  </si>
  <si>
    <t>CARZAP 32 MG</t>
  </si>
  <si>
    <t>POR TBL NOB 90X32MG</t>
  </si>
  <si>
    <t>132822</t>
  </si>
  <si>
    <t>Lansoprazol</t>
  </si>
  <si>
    <t>17122</t>
  </si>
  <si>
    <t>LANZUL 30 MG</t>
  </si>
  <si>
    <t>POR CPS DUR 56X30MG</t>
  </si>
  <si>
    <t>13892</t>
  </si>
  <si>
    <t>LOZAP 50 ZENTIVA</t>
  </si>
  <si>
    <t>POR TBL FLM 30X50MG I</t>
  </si>
  <si>
    <t>POR TBL OBD 50</t>
  </si>
  <si>
    <t>58036</t>
  </si>
  <si>
    <t>POR TBL PRO 56X50MG</t>
  </si>
  <si>
    <t>213487</t>
  </si>
  <si>
    <t>185208</t>
  </si>
  <si>
    <t>Perindopril a amlodipin</t>
  </si>
  <si>
    <t>202895</t>
  </si>
  <si>
    <t>POR TBL PRO 28 II</t>
  </si>
  <si>
    <t>Saccharomyces Boulardii</t>
  </si>
  <si>
    <t>162083</t>
  </si>
  <si>
    <t>ENTEROL</t>
  </si>
  <si>
    <t>202796</t>
  </si>
  <si>
    <t>POR CPS DUR 30X250MG</t>
  </si>
  <si>
    <t>Telmisartan a amlodipin</t>
  </si>
  <si>
    <t>167853</t>
  </si>
  <si>
    <t>POR TBL NOB 30X1</t>
  </si>
  <si>
    <t>167854</t>
  </si>
  <si>
    <t>POR TBL NOB 56</t>
  </si>
  <si>
    <t>169790</t>
  </si>
  <si>
    <t>TRAMADOL/PARACETAMOL TEVA 37,5 MG/325 MG</t>
  </si>
  <si>
    <t>132872</t>
  </si>
  <si>
    <t>1003</t>
  </si>
  <si>
    <t>81960</t>
  </si>
  <si>
    <t>KRYTÍ ALGINÁTOVÉ MELGISORB AG</t>
  </si>
  <si>
    <t>10X10CM,10KS</t>
  </si>
  <si>
    <t>62927</t>
  </si>
  <si>
    <t>EPITÉZA PRSNÍ TRIANGULAR PARTIAL</t>
  </si>
  <si>
    <t>Granisetron</t>
  </si>
  <si>
    <t>15367</t>
  </si>
  <si>
    <t>KYTRIL 2 MG</t>
  </si>
  <si>
    <t>POR TBL FLM 5X2MG</t>
  </si>
  <si>
    <t>140631</t>
  </si>
  <si>
    <t>GRANEGIS 2 MG</t>
  </si>
  <si>
    <t>44997</t>
  </si>
  <si>
    <t>DEPAKINE CHRONO 500 MG SÉCABLE</t>
  </si>
  <si>
    <t>POR TBL RET 100X500MG</t>
  </si>
  <si>
    <t>Temozolomid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</si>
  <si>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</si>
  <si>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</si>
  <si>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</si>
  <si>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</si>
  <si>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</si>
  <si>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</si>
  <si>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183521</t>
  </si>
  <si>
    <t>TEMOZOLOMIDE GLENMARK 100 MG TVRDÉ TOBOLKY</t>
  </si>
  <si>
    <t>POR CPS DUR 5X100MG</t>
  </si>
  <si>
    <t>183522</t>
  </si>
  <si>
    <t>27707</t>
  </si>
  <si>
    <t>TEMODAL 100 MG</t>
  </si>
  <si>
    <t>27709</t>
  </si>
  <si>
    <t>TEMODAL 250 MG</t>
  </si>
  <si>
    <t>203177</t>
  </si>
  <si>
    <t>83099</t>
  </si>
  <si>
    <t>XANAX SR 0,5 MG</t>
  </si>
  <si>
    <t>POR TBL PRO 30X0.5MG</t>
  </si>
  <si>
    <t>Cinchokain</t>
  </si>
  <si>
    <t>132523</t>
  </si>
  <si>
    <t>Cyproteron</t>
  </si>
  <si>
    <t>54537</t>
  </si>
  <si>
    <t>ANDROCUR-50</t>
  </si>
  <si>
    <t>POR TBL NOB 50X50MG</t>
  </si>
  <si>
    <t>124572</t>
  </si>
  <si>
    <t>DOLFORIN 75 MCG/H</t>
  </si>
  <si>
    <t>TDR EMP 5X14.4MG</t>
  </si>
  <si>
    <t>124566</t>
  </si>
  <si>
    <t>DOLFORIN 25 MCG/H</t>
  </si>
  <si>
    <t>TDR EMP 5X4.8MG</t>
  </si>
  <si>
    <t>Kyselina tranexamová</t>
  </si>
  <si>
    <t>42613</t>
  </si>
  <si>
    <t>EXACYL</t>
  </si>
  <si>
    <t>69190</t>
  </si>
  <si>
    <t>POR TBL NOB 50X50RG</t>
  </si>
  <si>
    <t>32107</t>
  </si>
  <si>
    <t>POR TBL NOB 100X160 MG</t>
  </si>
  <si>
    <t>1412</t>
  </si>
  <si>
    <t>DRM ADT BAL 1X100ML</t>
  </si>
  <si>
    <t>202856</t>
  </si>
  <si>
    <t>HELICID 40 MG</t>
  </si>
  <si>
    <t>POR CPS ETD 30X40MG II SKLO</t>
  </si>
  <si>
    <t>138526</t>
  </si>
  <si>
    <t>POR TBL PRO 28</t>
  </si>
  <si>
    <t>124903</t>
  </si>
  <si>
    <t>SPASMED 30 MG</t>
  </si>
  <si>
    <t>POR TBL FLM 50X30MG</t>
  </si>
  <si>
    <t>146899</t>
  </si>
  <si>
    <t>163146</t>
  </si>
  <si>
    <t>132803</t>
  </si>
  <si>
    <t>*2040</t>
  </si>
  <si>
    <t>1631</t>
  </si>
  <si>
    <t>PURINOL 100 MG</t>
  </si>
  <si>
    <t>125058</t>
  </si>
  <si>
    <t>125048</t>
  </si>
  <si>
    <t>POR TBL NOB 60X10MG</t>
  </si>
  <si>
    <t>125050</t>
  </si>
  <si>
    <t>125051</t>
  </si>
  <si>
    <t>49910</t>
  </si>
  <si>
    <t>POR TBL FLM 98X20MG</t>
  </si>
  <si>
    <t>176913</t>
  </si>
  <si>
    <t>132639</t>
  </si>
  <si>
    <t>42755</t>
  </si>
  <si>
    <t>TRANSTEC 35 MCG/H</t>
  </si>
  <si>
    <t>115402</t>
  </si>
  <si>
    <t>163007</t>
  </si>
  <si>
    <t>TDR EMP 5 II</t>
  </si>
  <si>
    <t>155389</t>
  </si>
  <si>
    <t>LUNALDIN 400 MIKROGRAMŮ SUBLINGVÁLNÍ TABLETY</t>
  </si>
  <si>
    <t>ORM TBL SLG 30X400RG</t>
  </si>
  <si>
    <t>Fosinopril</t>
  </si>
  <si>
    <t>19120</t>
  </si>
  <si>
    <t>FOSINOPRIL-TEVA 20 MG</t>
  </si>
  <si>
    <t>POR TBL NOB 84X20MG</t>
  </si>
  <si>
    <t>56805</t>
  </si>
  <si>
    <t>POR TBL NOB 100X40MG</t>
  </si>
  <si>
    <t>Hydromorfon</t>
  </si>
  <si>
    <t>Indapamid</t>
  </si>
  <si>
    <t>POR CPS DUR 30X2.5MG</t>
  </si>
  <si>
    <t>48261</t>
  </si>
  <si>
    <t>DRM PLV ADS 1X20GM</t>
  </si>
  <si>
    <t>Jiná léčiva pro lokální léčbu v dutině ústní</t>
  </si>
  <si>
    <t>46899</t>
  </si>
  <si>
    <t>MUNDISAL</t>
  </si>
  <si>
    <t>ORM GEL 1X8GM</t>
  </si>
  <si>
    <t>169627</t>
  </si>
  <si>
    <t>POR TBL FLM 56X10MG</t>
  </si>
  <si>
    <t>213080</t>
  </si>
  <si>
    <t>114067</t>
  </si>
  <si>
    <t>POR TBL FLM 90X50MG II</t>
  </si>
  <si>
    <t>Losartan a diuretika</t>
  </si>
  <si>
    <t>163919</t>
  </si>
  <si>
    <t>LORISTA H 100 MG/25 MG</t>
  </si>
  <si>
    <t>POR TBL FLM 90X100/25MG</t>
  </si>
  <si>
    <t>192390</t>
  </si>
  <si>
    <t>POR TBL ENT 60X220MG</t>
  </si>
  <si>
    <t>Naproxen</t>
  </si>
  <si>
    <t>207255</t>
  </si>
  <si>
    <t>NALGESIN 550 MG</t>
  </si>
  <si>
    <t>POR TBL FLM 60X550MG</t>
  </si>
  <si>
    <t>101233</t>
  </si>
  <si>
    <t>162012</t>
  </si>
  <si>
    <t>29961</t>
  </si>
  <si>
    <t>53950</t>
  </si>
  <si>
    <t>ZOLOFT 50 MG</t>
  </si>
  <si>
    <t>POR TBL OBD 50X150MG</t>
  </si>
  <si>
    <t>Sulfadiazin, stříbrná sůl, kombinace</t>
  </si>
  <si>
    <t>14876</t>
  </si>
  <si>
    <t>IALUGEN PLUS</t>
  </si>
  <si>
    <t>DRM CRM 25GM</t>
  </si>
  <si>
    <t>Sulpirid</t>
  </si>
  <si>
    <t>47535</t>
  </si>
  <si>
    <t>DOGMATIL 50 MG</t>
  </si>
  <si>
    <t>189082</t>
  </si>
  <si>
    <t>POR TBL MND 120</t>
  </si>
  <si>
    <t>189076</t>
  </si>
  <si>
    <t>146896</t>
  </si>
  <si>
    <t>Gestoden a ethinylestradiol</t>
  </si>
  <si>
    <t>97556</t>
  </si>
  <si>
    <t>LINDYNETTE 20</t>
  </si>
  <si>
    <t>POR TBL OBD 1X21</t>
  </si>
  <si>
    <t>Propiverin</t>
  </si>
  <si>
    <t>178597</t>
  </si>
  <si>
    <t>POR CPS RDR 30X45MG</t>
  </si>
  <si>
    <t>192854</t>
  </si>
  <si>
    <t>15653</t>
  </si>
  <si>
    <t>CIPLOX 250</t>
  </si>
  <si>
    <t>POR TBL FLM 10X250MG</t>
  </si>
  <si>
    <t>28839</t>
  </si>
  <si>
    <t>AERIUS 0,5 MG/ML</t>
  </si>
  <si>
    <t>POR SOL 120ML+LŽIČKA</t>
  </si>
  <si>
    <t>183518</t>
  </si>
  <si>
    <t>TEMOZOLOMIDE GLENMARK 20 MG TVRDÉ TOBOLKY</t>
  </si>
  <si>
    <t>POR CPS DUR 5X20MG</t>
  </si>
  <si>
    <t>183525</t>
  </si>
  <si>
    <t>17925</t>
  </si>
  <si>
    <t>82046</t>
  </si>
  <si>
    <t>KRYTÍ MŘÍŽKA SILIKONOVÁ MEPITEL ONE,289200</t>
  </si>
  <si>
    <t>8X10CM SE SILIKONOVOU VRSTVOU SAFETAC,5KS</t>
  </si>
  <si>
    <t>132603</t>
  </si>
  <si>
    <t>169918</t>
  </si>
  <si>
    <t>KRYTÍ NEADHERENTNÍ MEPITEL FILM</t>
  </si>
  <si>
    <t>10X12CM,SE SILIKONOVOU VRSTVOU SAFETAC,10KS</t>
  </si>
  <si>
    <t>169920</t>
  </si>
  <si>
    <t>KRYTÍ ALGINÁTOVÉ MELGISORB PLUS</t>
  </si>
  <si>
    <t>10X10CM,VYSOCE SAVÉ,10KS</t>
  </si>
  <si>
    <t>Hydrokortison-butyrát</t>
  </si>
  <si>
    <t>47028</t>
  </si>
  <si>
    <t>LOCOID LIPOCREAM 0,1%</t>
  </si>
  <si>
    <t>60079</t>
  </si>
  <si>
    <t>DRM ADT BAL 1X500ML</t>
  </si>
  <si>
    <t>Paroxetin</t>
  </si>
  <si>
    <t>107847</t>
  </si>
  <si>
    <t>APO-PAROX</t>
  </si>
  <si>
    <t>202893</t>
  </si>
  <si>
    <t>POR TBL PRO 14 II</t>
  </si>
  <si>
    <t>94292</t>
  </si>
  <si>
    <t>2720</t>
  </si>
  <si>
    <t>ATENOLOL AL 100</t>
  </si>
  <si>
    <t>Atenolol a thiazidy</t>
  </si>
  <si>
    <t>76715</t>
  </si>
  <si>
    <t>TENORETIC</t>
  </si>
  <si>
    <t>POR CPS DUR 20X300MG</t>
  </si>
  <si>
    <t>Kombinace a komplexy sloučenin hliníku, vápníku a hořčíku</t>
  </si>
  <si>
    <t>ANACID</t>
  </si>
  <si>
    <t>POR SUS 30X5MLX258MG/388MG</t>
  </si>
  <si>
    <t>124101</t>
  </si>
  <si>
    <t>PRESTANCE 5 MG/10 MG</t>
  </si>
  <si>
    <t>125641</t>
  </si>
  <si>
    <t>183515</t>
  </si>
  <si>
    <t>TEMOZOLOMIDE GLENMARK 5 MG TVRDÉ TOBOLKY</t>
  </si>
  <si>
    <t>POR CPS DUR 5X5MG</t>
  </si>
  <si>
    <t>146895</t>
  </si>
  <si>
    <t>81476</t>
  </si>
  <si>
    <t>KRYTÍ ABSORPČNÍ TENKÉ MEPILEX BORDER LITE</t>
  </si>
  <si>
    <t>21597</t>
  </si>
  <si>
    <t>POR CPS PRO 30X4MG</t>
  </si>
  <si>
    <t>55759</t>
  </si>
  <si>
    <t>DRM PLV SOL 1</t>
  </si>
  <si>
    <t>OPH UNG 1X5GM/5MG</t>
  </si>
  <si>
    <t>CANESTEN GYN 1 DEN</t>
  </si>
  <si>
    <t>201609</t>
  </si>
  <si>
    <t>POR TBL FLM 30X1X37.5MG/325MG</t>
  </si>
  <si>
    <t>80573</t>
  </si>
  <si>
    <t>KRYTÍ ABSORPČNÍ MEPILEX</t>
  </si>
  <si>
    <t>10X10CM SE SILIKONOVOU VRSTVOU SAFETAC,5KS</t>
  </si>
  <si>
    <t>170473</t>
  </si>
  <si>
    <t>KRYTÍ PĚNOVÉ ABSORPČNÍ MEPILEX XT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</si>
  <si>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</si>
  <si>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</si>
  <si>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</si>
  <si>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</si>
  <si>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</si>
  <si>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L01AX03 - Temozolomid</t>
  </si>
  <si>
    <t>A02BC03 - Lansoprazol</t>
  </si>
  <si>
    <t>M01AC06 - Meloxikam</t>
  </si>
  <si>
    <t>L02BG06 - Exemestan</t>
  </si>
  <si>
    <t>N02AE01 - Buprenorfin</t>
  </si>
  <si>
    <t>C10AA05 - Atorvastatin</t>
  </si>
  <si>
    <t>L03AB04 - Interferon alfa-2a</t>
  </si>
  <si>
    <t>C10AA07 - Rosuvastatin</t>
  </si>
  <si>
    <t>N03AG01 - Kyselina valproová</t>
  </si>
  <si>
    <t>N03AX14 - Levetiracetam</t>
  </si>
  <si>
    <t>N06AB05 - Paroxetin</t>
  </si>
  <si>
    <t>R03AK06 - Salmeterol a flutikason</t>
  </si>
  <si>
    <t>N06AB10 - Escitalopram</t>
  </si>
  <si>
    <t>L02BA01 - Tamoxifen</t>
  </si>
  <si>
    <t>L02BB03 - Bikalutamid</t>
  </si>
  <si>
    <t>L02BG04 - Letrozol</t>
  </si>
  <si>
    <t>V12 - Homeopatika (česká ATC skupina)</t>
  </si>
  <si>
    <t>L01BC06 - Kapecitabin</t>
  </si>
  <si>
    <t>L02BG04</t>
  </si>
  <si>
    <t>N03AG01</t>
  </si>
  <si>
    <t>L01BC06</t>
  </si>
  <si>
    <t>L02BA01</t>
  </si>
  <si>
    <t>L02BB03</t>
  </si>
  <si>
    <t>L03AB04</t>
  </si>
  <si>
    <t>L01AX03</t>
  </si>
  <si>
    <t>C10AA07</t>
  </si>
  <si>
    <t>N06AB10</t>
  </si>
  <si>
    <t>R03AK06</t>
  </si>
  <si>
    <t>A02BC03</t>
  </si>
  <si>
    <t>N02AE01</t>
  </si>
  <si>
    <t>N06AB05</t>
  </si>
  <si>
    <t>C10AA05</t>
  </si>
  <si>
    <t>L02BG06</t>
  </si>
  <si>
    <t>M01AC06</t>
  </si>
  <si>
    <t>N03AX14</t>
  </si>
  <si>
    <t>V12</t>
  </si>
  <si>
    <t>Přehled plnění PL - Preskripce léčivých přípravků - orientační přehled</t>
  </si>
  <si>
    <t>50115010     RTG materiál, filmy a chemikálie (Z504)</t>
  </si>
  <si>
    <t>2101</t>
  </si>
  <si>
    <t>vedení klinického pracoviště</t>
  </si>
  <si>
    <t>vedení klinického pracoviště Celkem</t>
  </si>
  <si>
    <t>ZA315</t>
  </si>
  <si>
    <t>Kompresa NT 5 x 5 cm/2 ks sterilní 26501</t>
  </si>
  <si>
    <t>ZA320</t>
  </si>
  <si>
    <t>Kompresa gáza 5 x 5 cm/100 ks nesterilní 06001</t>
  </si>
  <si>
    <t>ZA331</t>
  </si>
  <si>
    <t>Obinadlo fixa crep 10 cm x 4 m 1323100104</t>
  </si>
  <si>
    <t>ZA413</t>
  </si>
  <si>
    <t>Kompresa gáza 10 x 10 cm/100 ks nesterilní 06003</t>
  </si>
  <si>
    <t>ZA446</t>
  </si>
  <si>
    <t>Vata buničitá přířezy 20 x 30 cm 1230200129</t>
  </si>
  <si>
    <t>ZA453</t>
  </si>
  <si>
    <t>Kompresa vliwazel 10 x 20 nesterilní 30431</t>
  </si>
  <si>
    <t>ZA464</t>
  </si>
  <si>
    <t>Kompresa NT 10 x 10 cm/2 ks sterilní 26520</t>
  </si>
  <si>
    <t>ZA521</t>
  </si>
  <si>
    <t>Kompresa vliwazel 20 x 20 nesterilní 30434</t>
  </si>
  <si>
    <t>ZA562</t>
  </si>
  <si>
    <t>Náplast cosmopor i. v. 6 x 8 cm bal. á 50 ks 9008054</t>
  </si>
  <si>
    <t>ZA575</t>
  </si>
  <si>
    <t>Set sterilní pro žilní katetrizaci-basic Mediset 4552732</t>
  </si>
  <si>
    <t>ZA593</t>
  </si>
  <si>
    <t>Tampon sterilní stáčený 20 x 20 cm / 5 ks 28003+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</si>
  <si>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</si>
  <si>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</si>
  <si>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</si>
  <si>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</si>
  <si>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</si>
  <si>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</si>
  <si>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</si>
  <si>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</si>
  <si>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</si>
  <si>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</si>
  <si>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ZH012</t>
  </si>
  <si>
    <t>Náplast micropore 2,50 cm x 5,00 m 840W</t>
  </si>
  <si>
    <t>ZI599</t>
  </si>
  <si>
    <t>Náplast curapor 10 x   8 cm 22121 ( náhrada za cosmopor )</t>
  </si>
  <si>
    <t>ZK405</t>
  </si>
  <si>
    <t>Krytí gelitaspon standard 80 x 50 mm x 10 mm bal. á 10 ks A2107861</t>
  </si>
  <si>
    <t>ZM000</t>
  </si>
  <si>
    <t>Vata obvazová skládaná 50g 004307667</t>
  </si>
  <si>
    <t>ZE894</t>
  </si>
  <si>
    <t>Krytí mepilex transfer Ag 7,5 x 8,5 cm bal. á 10 ks 394000</t>
  </si>
  <si>
    <t>ZN467</t>
  </si>
  <si>
    <t>Náplast elastpore+pad i. v. 6 x 8 cm steril. 1320113503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</si>
  <si>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</si>
  <si>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</si>
  <si>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</si>
  <si>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</si>
  <si>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</si>
  <si>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</si>
  <si>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ZN812</t>
  </si>
  <si>
    <t>Roztok k výplachům dutiny ústní CAPHOSOL 15 ml bal. á 60 ks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</si>
  <si>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</si>
  <si>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</si>
  <si>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</si>
  <si>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</si>
  <si>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</si>
  <si>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</si>
  <si>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</si>
  <si>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</si>
  <si>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</si>
  <si>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</si>
  <si>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</si>
  <si>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</si>
  <si>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</si>
  <si>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</si>
  <si>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</si>
  <si>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</si>
  <si>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</si>
  <si>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</si>
  <si>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ZA897</t>
  </si>
  <si>
    <t>Nůž na stehy sterilní  krátký bal. á 100 ks 11.000.00.010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</si>
  <si>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</si>
  <si>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</si>
  <si>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</si>
  <si>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</si>
  <si>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</si>
  <si>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</si>
  <si>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</si>
  <si>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</si>
  <si>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ZB449</t>
  </si>
  <si>
    <t>Kanyla ET 7,0 s manžetou 9570E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</si>
  <si>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</si>
  <si>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</si>
  <si>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</si>
  <si>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</si>
  <si>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</si>
  <si>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</si>
  <si>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</si>
  <si>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</si>
  <si>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</si>
  <si>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</si>
  <si>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</si>
  <si>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</si>
  <si>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</si>
  <si>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</si>
  <si>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</si>
  <si>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</si>
  <si>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</si>
  <si>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</si>
  <si>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</si>
  <si>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</si>
  <si>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</si>
  <si>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</si>
  <si>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</si>
  <si>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</si>
  <si>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</si>
  <si>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</si>
  <si>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</si>
  <si>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</si>
  <si>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ZC981</t>
  </si>
  <si>
    <t>Kanyla TS 8,0 bez manžety 100/811/080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</si>
  <si>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</si>
  <si>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</si>
  <si>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</si>
  <si>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</si>
  <si>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</si>
  <si>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</si>
  <si>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</si>
  <si>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</si>
  <si>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</si>
  <si>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</si>
  <si>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ZE468</t>
  </si>
  <si>
    <t>Zkumavka modrá 1 ml 454320</t>
  </si>
  <si>
    <t>ZF018</t>
  </si>
  <si>
    <t>Kanyla vasofix 16G šedá safety 4269179S-01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</si>
  <si>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</si>
  <si>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</si>
  <si>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</si>
  <si>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</si>
  <si>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</si>
  <si>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</si>
  <si>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</si>
  <si>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</si>
  <si>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</si>
  <si>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</si>
  <si>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</si>
  <si>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</si>
  <si>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</si>
  <si>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</si>
  <si>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</si>
  <si>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</si>
  <si>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</si>
  <si>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</si>
  <si>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</si>
  <si>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</si>
  <si>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</si>
  <si>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</si>
  <si>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</si>
  <si>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</si>
  <si>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ZB892</t>
  </si>
  <si>
    <t>Katetr močový tiemann 20CH s balonkem bal. á 12 ks 9820-02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</si>
  <si>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</si>
  <si>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</si>
  <si>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</si>
  <si>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</si>
  <si>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</si>
  <si>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</si>
  <si>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</si>
  <si>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</si>
  <si>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</si>
  <si>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</si>
  <si>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</si>
  <si>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</si>
  <si>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</si>
  <si>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</si>
  <si>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</si>
  <si>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</si>
  <si>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</si>
  <si>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</si>
  <si>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</si>
  <si>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</si>
  <si>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ZB769</t>
  </si>
  <si>
    <t>Jehla vakuová 206/38 mm žlutá 450077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</si>
  <si>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</si>
  <si>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</si>
  <si>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</si>
  <si>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</si>
  <si>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</si>
  <si>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</si>
  <si>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</si>
  <si>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</si>
  <si>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</si>
  <si>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</si>
  <si>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</si>
  <si>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</si>
  <si>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</si>
  <si>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</si>
  <si>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</si>
  <si>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</si>
  <si>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</si>
  <si>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</si>
  <si>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</si>
  <si>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</t>
  </si>
  <si>
    <t>ZA318</t>
  </si>
  <si>
    <t>Náplast transpore 1,25 cm x 9,14 m 1527-0</t>
  </si>
  <si>
    <t>ZA509</t>
  </si>
  <si>
    <t>Náplast tegaderm 8,5 cm x 7,0 cm bal. á 100 ks s výřezem 1633</t>
  </si>
  <si>
    <t>ZD770</t>
  </si>
  <si>
    <t>Krytí tubifast 7,5 x 10 m 2438</t>
  </si>
  <si>
    <t>ZF351</t>
  </si>
  <si>
    <t>Náplast transpore bílá 1,25 cm x 9,14 m bal. á 24 ks 1534-0</t>
  </si>
  <si>
    <t>ZF352</t>
  </si>
  <si>
    <t>Náplast transpore bílá 2,50 cm x 9,14 m bal. á 12 ks 1534-1</t>
  </si>
  <si>
    <t>ZA602</t>
  </si>
  <si>
    <t>Kompresa gáza 5 x 5 cm/2 ks sterilní karton á 1000 ks 26001</t>
  </si>
  <si>
    <t>ZF042</t>
  </si>
  <si>
    <t>Krytí mastný tyl jelonet 10 x 10 cm á 10 ks 7404</t>
  </si>
  <si>
    <t>ZN366</t>
  </si>
  <si>
    <t>Náplast poinjekční elastická tkaná jednotl. baleno 19 mm x 72 mm P-CURE1972ELAST</t>
  </si>
  <si>
    <t>ZN469</t>
  </si>
  <si>
    <t>Obvaz elastický síťový pruban č. 4 paže, noha, loket 1323300240</t>
  </si>
  <si>
    <t>ZN814</t>
  </si>
  <si>
    <t>Krytí gelové na rány ActiMaris bal. á 20g (30220) A3097749</t>
  </si>
  <si>
    <t>ZN816</t>
  </si>
  <si>
    <t>Krytí roztok  k výplachu a čištění ran ActiMaris Sensitiv 300 ml (30300) A3098093</t>
  </si>
  <si>
    <t>ZB424</t>
  </si>
  <si>
    <t>Elektroda EKG H34SG 31.1946.21</t>
  </si>
  <si>
    <t>ZB775</t>
  </si>
  <si>
    <t>Zkumavka koagulace 4 ml modrá 454329</t>
  </si>
  <si>
    <t>ZB780</t>
  </si>
  <si>
    <t>Kontejner 120 ml sterilní á 50 ks FLME25035</t>
  </si>
  <si>
    <t>ZB949</t>
  </si>
  <si>
    <t>Pinzeta UH sterilní HAR999565</t>
  </si>
  <si>
    <t>ZH546</t>
  </si>
  <si>
    <t>Flocare infinity pack set mobile W/O MP Transition (APA 3227163) pro domácí péči 586521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</si>
  <si>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</si>
  <si>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</si>
  <si>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</si>
  <si>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</si>
  <si>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</si>
  <si>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</si>
  <si>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ZN646</t>
  </si>
  <si>
    <t>Fonendoskop oboustranný různé barvy 710045-s</t>
  </si>
  <si>
    <t>ZN748</t>
  </si>
  <si>
    <t>Kanyla venózní BD Insyte Autoguard BC s křidélky 22 G (0,9 x 25 mm) modrá bezpečnostní s chlopní 382923</t>
  </si>
  <si>
    <t>ZM291</t>
  </si>
  <si>
    <t>Rukavice nitril sempercare bez p. S bal. á 200 ks 30802</t>
  </si>
  <si>
    <t>ZA547</t>
  </si>
  <si>
    <t>Krytí inadine nepřilnavé 9,5 x 9,5 cm 1/10 SYS01512EE</t>
  </si>
  <si>
    <t>ZB404</t>
  </si>
  <si>
    <t>Náplast cosmos 8 cm x 1 m 5403353</t>
  </si>
  <si>
    <t>ZB772</t>
  </si>
  <si>
    <t>Přechodka adaptér luer 450070</t>
  </si>
  <si>
    <t>ZF192</t>
  </si>
  <si>
    <t>Nádoba na kontaminovaný odpad 4 l 15-0004</t>
  </si>
  <si>
    <t>ZF233</t>
  </si>
  <si>
    <t>Stříkačka injekční arteriální 3 ml bez jehly line draw L/S bal. á 200 ks 4043E</t>
  </si>
  <si>
    <t>ZB965</t>
  </si>
  <si>
    <t>Nůžky rovné chirurgické hrotnaté 130 mm B397113920003</t>
  </si>
  <si>
    <t>ZB963</t>
  </si>
  <si>
    <t>Pinzeta anatomická úzká 145 mm B397114920019</t>
  </si>
  <si>
    <t>ZB994</t>
  </si>
  <si>
    <t>Stříkačka injekční arteriální 3 ml bez jehly s heparinem bal. á 100 ks 275603</t>
  </si>
  <si>
    <t>ZE219</t>
  </si>
  <si>
    <t>Adaptér greiner 451201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</si>
  <si>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</si>
  <si>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</si>
  <si>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</si>
  <si>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</si>
  <si>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</si>
  <si>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</si>
  <si>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</si>
  <si>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</si>
  <si>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ZM293</t>
  </si>
  <si>
    <t>Rukavice nitril sempercare bez p. L bal. á 200 ks 30804</t>
  </si>
  <si>
    <t>ZA329</t>
  </si>
  <si>
    <t>Obinadlo fixa crep   6 cm x 4 m 1323100102</t>
  </si>
  <si>
    <t>ZA502</t>
  </si>
  <si>
    <t>Tampon nesterilní stáčený 30 x 60 cm 1320300406</t>
  </si>
  <si>
    <t>ZA557</t>
  </si>
  <si>
    <t>Kompresa gáza 10 x 20 cm/5 ks sterilní 26013</t>
  </si>
  <si>
    <t>ZA582</t>
  </si>
  <si>
    <t>Tampon sterilní small bal. á 100 ks 156760</t>
  </si>
  <si>
    <t>ZA589</t>
  </si>
  <si>
    <t>Tampon sterilní stáčený 30 x 30 cm / 5 ks karton á 1500 ks 28007</t>
  </si>
  <si>
    <t>ZD668</t>
  </si>
  <si>
    <t>Kompresa gáza 10 x 10 cm/5 ks sterilní 1325019275</t>
  </si>
  <si>
    <t>ZK404</t>
  </si>
  <si>
    <t>Krytí - roztok Prontosan 350 ml 400416</t>
  </si>
  <si>
    <t>ZA417</t>
  </si>
  <si>
    <t>Krytí mastný tyl lomatuell H 10 x 20, á 10 ks, 23316</t>
  </si>
  <si>
    <t>ZN476</t>
  </si>
  <si>
    <t>Obinadlo elastické universal 15 cm x 5 m 1323100315</t>
  </si>
  <si>
    <t>ZB075</t>
  </si>
  <si>
    <t>Hadička kyslíková 2 m s koncovkami H-103007</t>
  </si>
  <si>
    <t>ZA755</t>
  </si>
  <si>
    <t>Ochrana ultrazvukových sond - vlhká 9041</t>
  </si>
  <si>
    <t>ZH957</t>
  </si>
  <si>
    <t>Zrcadlo gynekologické jednorázové bal. á 100 ks ZAR-WG-M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</si>
  <si>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</si>
  <si>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</si>
  <si>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</si>
  <si>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</si>
  <si>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</si>
  <si>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</si>
  <si>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</si>
  <si>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</si>
  <si>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</si>
  <si>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</si>
  <si>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</si>
  <si>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</si>
  <si>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</si>
  <si>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</si>
  <si>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</si>
  <si>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</si>
  <si>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</si>
  <si>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</si>
  <si>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</si>
  <si>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</si>
  <si>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</si>
  <si>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</si>
  <si>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</si>
  <si>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</si>
  <si>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</si>
  <si>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</si>
  <si>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</si>
  <si>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Čížková Magdalena</t>
  </si>
  <si>
    <t>Kalábová Hana</t>
  </si>
  <si>
    <t>Klein Jiří</t>
  </si>
  <si>
    <t>MohelníkováDuchoňová Beatrice</t>
  </si>
  <si>
    <t>Študentová Hana</t>
  </si>
  <si>
    <t>Zdravotní výkony vykázané na pracovišti v rámci ambulantní péče dle lékařů *</t>
  </si>
  <si>
    <t>402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</si>
  <si>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</si>
  <si>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</si>
  <si>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</si>
  <si>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</si>
  <si>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</si>
  <si>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</si>
  <si>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</si>
  <si>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0001125</t>
  </si>
  <si>
    <t>0002133</t>
  </si>
  <si>
    <t>0002486</t>
  </si>
  <si>
    <t>KALIUM CHLORATUM LÉČIVA 7,5%</t>
  </si>
  <si>
    <t>0004071</t>
  </si>
  <si>
    <t>DITHIADEN INJ</t>
  </si>
  <si>
    <t>0006215</t>
  </si>
  <si>
    <t>DIPHERELINE S.R. 11,25 MG</t>
  </si>
  <si>
    <t>0007981</t>
  </si>
  <si>
    <t>0011421</t>
  </si>
  <si>
    <t>VINCRISTINE TEVA 1 MG/ML</t>
  </si>
  <si>
    <t>0012320</t>
  </si>
  <si>
    <t>ZOLADEX DEPOT 10,8 MG</t>
  </si>
  <si>
    <t>0012667</t>
  </si>
  <si>
    <t>0013804</t>
  </si>
  <si>
    <t>0015239</t>
  </si>
  <si>
    <t>0015243</t>
  </si>
  <si>
    <t>0017241</t>
  </si>
  <si>
    <t>0025555</t>
  </si>
  <si>
    <t>0027190</t>
  </si>
  <si>
    <t>0027191</t>
  </si>
  <si>
    <t>0027192</t>
  </si>
  <si>
    <t>0027193</t>
  </si>
  <si>
    <t>0028007</t>
  </si>
  <si>
    <t>ZOMETA 4 MG/5 ML</t>
  </si>
  <si>
    <t>0028028</t>
  </si>
  <si>
    <t>0028059</t>
  </si>
  <si>
    <t>FASLODEX 250 MG</t>
  </si>
  <si>
    <t>0028197</t>
  </si>
  <si>
    <t>0028274</t>
  </si>
  <si>
    <t>0028386</t>
  </si>
  <si>
    <t>0028396</t>
  </si>
  <si>
    <t>0028397</t>
  </si>
  <si>
    <t>0028761</t>
  </si>
  <si>
    <t>0029248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</si>
  <si>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</si>
  <si>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</si>
  <si>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</si>
  <si>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</si>
  <si>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</si>
  <si>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</si>
  <si>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</si>
  <si>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</si>
  <si>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</si>
  <si>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</si>
  <si>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0065386</t>
  </si>
  <si>
    <t>ZOLADEX DEPOT 3,6 MG</t>
  </si>
  <si>
    <t>0067547</t>
  </si>
  <si>
    <t>0069671</t>
  </si>
  <si>
    <t>INJECTIO PROCAINII CHLORATI 0,2% ARDEAPHARMA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</si>
  <si>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</si>
  <si>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</si>
  <si>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</si>
  <si>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</si>
  <si>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</si>
  <si>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</si>
  <si>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</si>
  <si>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</si>
  <si>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</si>
  <si>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</si>
  <si>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</si>
  <si>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0096885</t>
  </si>
  <si>
    <t>0097682</t>
  </si>
  <si>
    <t>0098197</t>
  </si>
  <si>
    <t>0098203</t>
  </si>
  <si>
    <t>0098872</t>
  </si>
  <si>
    <t>0104242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</si>
  <si>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</si>
  <si>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</si>
  <si>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</si>
  <si>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</si>
  <si>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</si>
  <si>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</si>
  <si>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</si>
  <si>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</si>
  <si>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</si>
  <si>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</si>
  <si>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0139063</t>
  </si>
  <si>
    <t>DOXORUBICIN TEVA 2 MG/ML</t>
  </si>
  <si>
    <t>0139065</t>
  </si>
  <si>
    <t>0149318</t>
  </si>
  <si>
    <t>0149321</t>
  </si>
  <si>
    <t>0149443</t>
  </si>
  <si>
    <t>JAVLOR 25 MG/ML</t>
  </si>
  <si>
    <t>0149447</t>
  </si>
  <si>
    <t>0149996</t>
  </si>
  <si>
    <t>TEVAGRASTIM 48 MU/0,8 ML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</si>
  <si>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</si>
  <si>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</si>
  <si>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</si>
  <si>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</si>
  <si>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</si>
  <si>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</si>
  <si>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</si>
  <si>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</si>
  <si>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</si>
  <si>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METHOTREXATE HOSPIRA 100 MG/ML INJEKČNÍ ROZTOK</t>
  </si>
  <si>
    <t>0163183</t>
  </si>
  <si>
    <t>PLATIDIAM 10</t>
  </si>
  <si>
    <t>0163185</t>
  </si>
  <si>
    <t>0163187</t>
  </si>
  <si>
    <t>PLATIDIAM 50</t>
  </si>
  <si>
    <t>0163307</t>
  </si>
  <si>
    <t>CALCIUM FOLINATE HOSPIRA 10 MG/ML</t>
  </si>
  <si>
    <t>0163310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</si>
  <si>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</si>
  <si>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</si>
  <si>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</si>
  <si>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</si>
  <si>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</si>
  <si>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</si>
  <si>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</si>
  <si>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</si>
  <si>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</si>
  <si>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</si>
  <si>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</si>
  <si>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0167728</t>
  </si>
  <si>
    <t>0168721</t>
  </si>
  <si>
    <t>0169225</t>
  </si>
  <si>
    <t>BREVITAX 6 MG/ML</t>
  </si>
  <si>
    <t>0169227</t>
  </si>
  <si>
    <t>0169228</t>
  </si>
  <si>
    <t>0169460</t>
  </si>
  <si>
    <t>0172173</t>
  </si>
  <si>
    <t>0172174</t>
  </si>
  <si>
    <t>0191565</t>
  </si>
  <si>
    <t>BLEOMEDAC</t>
  </si>
  <si>
    <t>0500356</t>
  </si>
  <si>
    <t>TYVERB 250 MG</t>
  </si>
  <si>
    <t>0500566</t>
  </si>
  <si>
    <t>0500570</t>
  </si>
  <si>
    <t>9999990</t>
  </si>
  <si>
    <t>Nespecifikovany LEK</t>
  </si>
  <si>
    <t>9999991</t>
  </si>
  <si>
    <t>9999997</t>
  </si>
  <si>
    <t>0168322</t>
  </si>
  <si>
    <t>0500646</t>
  </si>
  <si>
    <t>0500647</t>
  </si>
  <si>
    <t>0168443</t>
  </si>
  <si>
    <t>0185102</t>
  </si>
  <si>
    <t>0185101</t>
  </si>
  <si>
    <t>0193520</t>
  </si>
  <si>
    <t>0168043</t>
  </si>
  <si>
    <t>JEVTANA 60 MG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</si>
  <si>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</si>
  <si>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</si>
  <si>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</si>
  <si>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</si>
  <si>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</si>
  <si>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</si>
  <si>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</si>
  <si>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</si>
  <si>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</si>
  <si>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0084336</t>
  </si>
  <si>
    <t>GEMZAR 1 G</t>
  </si>
  <si>
    <t>0177660</t>
  </si>
  <si>
    <t>0144562</t>
  </si>
  <si>
    <t>OXALIPLATIN ACCORD 5 MG/ML</t>
  </si>
  <si>
    <t>0181714</t>
  </si>
  <si>
    <t>ZOMIKOS 4 MG/ 5 ML KONCENTRÁT PRO INFUZNÍ ROZTOK</t>
  </si>
  <si>
    <t>0144563</t>
  </si>
  <si>
    <t>0055407</t>
  </si>
  <si>
    <t>MUSTOPHORAN</t>
  </si>
  <si>
    <t>0168084</t>
  </si>
  <si>
    <t>0104240</t>
  </si>
  <si>
    <t>0124348</t>
  </si>
  <si>
    <t>0155098</t>
  </si>
  <si>
    <t>0119616</t>
  </si>
  <si>
    <t>0119617</t>
  </si>
  <si>
    <t>0193870</t>
  </si>
  <si>
    <t>0126913</t>
  </si>
  <si>
    <t>0126912</t>
  </si>
  <si>
    <t>0185368</t>
  </si>
  <si>
    <t>HERCEPTIN 600 MG</t>
  </si>
  <si>
    <t>0126911</t>
  </si>
  <si>
    <t>0168998</t>
  </si>
  <si>
    <t>ZOLEDRONIC ACID ACTAVIS 4 MG/5 ML</t>
  </si>
  <si>
    <t>0104239</t>
  </si>
  <si>
    <t>0193834</t>
  </si>
  <si>
    <t>0104241</t>
  </si>
  <si>
    <t>0145955</t>
  </si>
  <si>
    <t>0193517</t>
  </si>
  <si>
    <t>0193325</t>
  </si>
  <si>
    <t>0029631</t>
  </si>
  <si>
    <t>0193326</t>
  </si>
  <si>
    <t>0194246</t>
  </si>
  <si>
    <t>XTANDI 40 MG</t>
  </si>
  <si>
    <t>0194634</t>
  </si>
  <si>
    <t>0189992</t>
  </si>
  <si>
    <t>0194633</t>
  </si>
  <si>
    <t>0193836</t>
  </si>
  <si>
    <t>0010820</t>
  </si>
  <si>
    <t>0028441</t>
  </si>
  <si>
    <t>ALOXI 250 MIKROGRAMŮ</t>
  </si>
  <si>
    <t>0194334</t>
  </si>
  <si>
    <t>STIVARGA 40 MG</t>
  </si>
  <si>
    <t>0015365</t>
  </si>
  <si>
    <t>KYTRIL INJ/INF</t>
  </si>
  <si>
    <t>0193478</t>
  </si>
  <si>
    <t>0187607</t>
  </si>
  <si>
    <t>0122495</t>
  </si>
  <si>
    <t>0142874</t>
  </si>
  <si>
    <t>DOCETAXEL EBEWE 10 MG/ML KONCENTRÁT PRO INFUZNÍ RO</t>
  </si>
  <si>
    <t>0194326</t>
  </si>
  <si>
    <t>0142877</t>
  </si>
  <si>
    <t>0194286</t>
  </si>
  <si>
    <t>0145951</t>
  </si>
  <si>
    <t>2</t>
  </si>
  <si>
    <t>0007917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</si>
  <si>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</si>
  <si>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</si>
  <si>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</si>
  <si>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</si>
  <si>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</si>
  <si>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</si>
  <si>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</si>
  <si>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0048486</t>
  </si>
  <si>
    <t>KATETR DRENÁŽNÍ RESOLVE NON-LOCKING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</si>
  <si>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</si>
  <si>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</si>
  <si>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</si>
  <si>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</si>
  <si>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</si>
  <si>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</si>
  <si>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</si>
  <si>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</si>
  <si>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</si>
  <si>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</si>
  <si>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</si>
  <si>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</si>
  <si>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</si>
  <si>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</si>
  <si>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</si>
  <si>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</si>
  <si>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</si>
  <si>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</si>
  <si>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</si>
  <si>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</si>
  <si>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</si>
  <si>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</si>
  <si>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</si>
  <si>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</si>
  <si>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</si>
  <si>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</si>
  <si>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</si>
  <si>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</si>
  <si>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</si>
  <si>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</si>
  <si>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</si>
  <si>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</si>
  <si>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</si>
  <si>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</si>
  <si>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</si>
  <si>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</si>
  <si>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</si>
  <si>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</si>
  <si>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</si>
  <si>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</si>
  <si>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</si>
  <si>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</si>
  <si>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</si>
  <si>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(prázdné)</t>
  </si>
  <si>
    <t>HERCEP</t>
  </si>
  <si>
    <t>SUTENT</t>
  </si>
  <si>
    <t>NEXAVA</t>
  </si>
  <si>
    <t>GLIVEC</t>
  </si>
  <si>
    <t>AVASTI</t>
  </si>
  <si>
    <t>ERBITU</t>
  </si>
  <si>
    <t>VECTIB</t>
  </si>
  <si>
    <t>AFINIT</t>
  </si>
  <si>
    <t>JAVLOR</t>
  </si>
  <si>
    <t>VOTRIE</t>
  </si>
  <si>
    <t>TYVERB</t>
  </si>
  <si>
    <t>ZYTIGA</t>
  </si>
  <si>
    <t>YERVOY</t>
  </si>
  <si>
    <t>INLYTA</t>
  </si>
  <si>
    <t>JEVTAN</t>
  </si>
  <si>
    <t>HALAVE</t>
  </si>
  <si>
    <t>PERJET</t>
  </si>
  <si>
    <t>ZALTRA</t>
  </si>
  <si>
    <t>KADCYL</t>
  </si>
  <si>
    <t>TAFINL</t>
  </si>
  <si>
    <t>403</t>
  </si>
  <si>
    <t>0011420</t>
  </si>
  <si>
    <t>0096887</t>
  </si>
  <si>
    <t>0043966</t>
  </si>
  <si>
    <t>PELVICAST 6B 35711/32MA</t>
  </si>
  <si>
    <t>0049497</t>
  </si>
  <si>
    <t>KATETR HEMODIALYZAČNÍ DVOUCESTNÝ HIGH FLOW DOLPHIN</t>
  </si>
  <si>
    <t>0094083</t>
  </si>
  <si>
    <t>PUMPA INFÚZNÍ ELASTOMERICKÁ EASYPUMP II</t>
  </si>
  <si>
    <t>43023</t>
  </si>
  <si>
    <t>KONTROLNÍ VYŠETŘENÍ RADIAČNÍM ONKOLOGEM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</si>
  <si>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</si>
  <si>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</si>
  <si>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</si>
  <si>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</si>
  <si>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</si>
  <si>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</si>
  <si>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</si>
  <si>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</si>
  <si>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</si>
  <si>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</si>
  <si>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</si>
  <si>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</si>
  <si>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</si>
  <si>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</si>
  <si>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</si>
  <si>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</si>
  <si>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</si>
  <si>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</si>
  <si>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43217</t>
  </si>
  <si>
    <t>PLÁNOVÁNÍ RADIOTERAPIE CO 60 NEBO URYCHLOVAČEM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</si>
  <si>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</si>
  <si>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</si>
  <si>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</si>
  <si>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</si>
  <si>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</si>
  <si>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</si>
  <si>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0125284</t>
  </si>
  <si>
    <t>ELIGARD 45 MG</t>
  </si>
  <si>
    <t>0183644</t>
  </si>
  <si>
    <t>0043894</t>
  </si>
  <si>
    <t>EFFICAST 3B  35763/2MA</t>
  </si>
  <si>
    <t>0192024</t>
  </si>
  <si>
    <t>ICAST P10107-301</t>
  </si>
  <si>
    <t>0192027</t>
  </si>
  <si>
    <t>ICAST P10107-305</t>
  </si>
  <si>
    <t>43219</t>
  </si>
  <si>
    <t>PLÁNOVÁNÍ RADIOTERAPIE CO 60 NEBO URYCHLOVAČEM S P</t>
  </si>
  <si>
    <t>43623</t>
  </si>
  <si>
    <t>PŘÍMÁ DOZIMETRIE NA NEMOCNÉM (1 MĚŘÍCÍ MÍSTO)</t>
  </si>
  <si>
    <t>43631</t>
  </si>
  <si>
    <t>PLÁNOVÁNÍ RADIOTERAPIE TECHNIKOU IMRT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</si>
  <si>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</si>
  <si>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</si>
  <si>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</si>
  <si>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</si>
  <si>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</si>
  <si>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</si>
  <si>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</si>
  <si>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</si>
  <si>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</si>
  <si>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</si>
  <si>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</si>
  <si>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</si>
  <si>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</si>
  <si>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</si>
  <si>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</si>
  <si>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</si>
  <si>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</si>
  <si>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</si>
  <si>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</si>
  <si>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</si>
  <si>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</si>
  <si>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</si>
  <si>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</si>
  <si>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</si>
  <si>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</si>
  <si>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</si>
  <si>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</si>
  <si>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</si>
  <si>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</si>
  <si>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</si>
  <si>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</si>
  <si>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</si>
  <si>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</si>
  <si>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</si>
  <si>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</si>
  <si>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</si>
  <si>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</si>
  <si>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</si>
  <si>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</si>
  <si>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</si>
  <si>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</si>
  <si>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</si>
  <si>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</si>
  <si>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</si>
  <si>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</si>
  <si>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</si>
  <si>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</si>
  <si>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</si>
  <si>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</si>
  <si>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</si>
  <si>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4F2</t>
  </si>
  <si>
    <t>0011389</t>
  </si>
  <si>
    <t>ETOPOSIDE-TEVA</t>
  </si>
  <si>
    <t>0011390</t>
  </si>
  <si>
    <t>0012669</t>
  </si>
  <si>
    <t>0012670</t>
  </si>
  <si>
    <t>0012671</t>
  </si>
  <si>
    <t>0049982</t>
  </si>
  <si>
    <t>0049983</t>
  </si>
  <si>
    <t>0049984</t>
  </si>
  <si>
    <t>0052547</t>
  </si>
  <si>
    <t>0092302</t>
  </si>
  <si>
    <t>0117095</t>
  </si>
  <si>
    <t>IRINOTECAN TEVA 20 MG/ML</t>
  </si>
  <si>
    <t>0117097</t>
  </si>
  <si>
    <t>0130199</t>
  </si>
  <si>
    <t>0130201</t>
  </si>
  <si>
    <t>0148679</t>
  </si>
  <si>
    <t>GEMCITABINE HOSPIRA 38 MG/ML KONCENTRÁT PRO INFUZN</t>
  </si>
  <si>
    <t>0148680</t>
  </si>
  <si>
    <t>0151455</t>
  </si>
  <si>
    <t>OXALIPLATIN HOSPIRA 5 MG/ML KONCENTRÁT PRO PŘÍPRAV</t>
  </si>
  <si>
    <t>0151456</t>
  </si>
  <si>
    <t>0148681</t>
  </si>
  <si>
    <t>0192841</t>
  </si>
  <si>
    <t>0007955</t>
  </si>
  <si>
    <t>0107936</t>
  </si>
  <si>
    <t>0107959</t>
  </si>
  <si>
    <t>0207921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</si>
  <si>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</si>
  <si>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</si>
  <si>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</si>
  <si>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</si>
  <si>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</si>
  <si>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</si>
  <si>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43021</t>
  </si>
  <si>
    <t>KOMPLEXNÍ VYŠETŘENÍ RADIAČNÍM ONKOLOGEM</t>
  </si>
  <si>
    <t>00698</t>
  </si>
  <si>
    <t>OD TYPU 98 - PRO NEMOCNICE TYPU 3, (KATEGORIE 6) -</t>
  </si>
  <si>
    <t>42510</t>
  </si>
  <si>
    <t xml:space="preserve">NÁROČNÁ APLIKACE REŽIMŮ LÉČBY CYTOSTATIKY (1 DEN, </t>
  </si>
  <si>
    <t>22</t>
  </si>
  <si>
    <t>25</t>
  </si>
  <si>
    <t>26</t>
  </si>
  <si>
    <t>30</t>
  </si>
  <si>
    <t>32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</si>
  <si>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</si>
  <si>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</si>
  <si>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</si>
  <si>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</si>
  <si>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</si>
  <si>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</si>
  <si>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</si>
  <si>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</si>
  <si>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</si>
  <si>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</si>
  <si>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</si>
  <si>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</si>
  <si>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</si>
  <si>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</si>
  <si>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</si>
  <si>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</si>
  <si>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</si>
  <si>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</si>
  <si>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</si>
  <si>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</si>
  <si>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</si>
  <si>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</si>
  <si>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</si>
  <si>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</si>
  <si>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</si>
  <si>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</si>
  <si>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</si>
  <si>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</si>
  <si>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</si>
  <si>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05361</t>
  </si>
  <si>
    <t xml:space="preserve">HLUBOKÁ ŽILNÍ TROMBÓZA BEZ CC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</si>
  <si>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</si>
  <si>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</si>
  <si>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</si>
  <si>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</si>
  <si>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</si>
  <si>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</si>
  <si>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</si>
  <si>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</si>
  <si>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</si>
  <si>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</si>
  <si>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</si>
  <si>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</si>
  <si>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</si>
  <si>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</si>
  <si>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</si>
  <si>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</si>
  <si>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</si>
  <si>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</si>
  <si>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07313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</si>
  <si>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</si>
  <si>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</si>
  <si>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</si>
  <si>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</si>
  <si>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</si>
  <si>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</si>
  <si>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</si>
  <si>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</si>
  <si>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</si>
  <si>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</si>
  <si>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</si>
  <si>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</si>
  <si>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</si>
  <si>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</si>
  <si>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</si>
  <si>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</si>
  <si>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</si>
  <si>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</si>
  <si>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</si>
  <si>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</si>
  <si>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</si>
  <si>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</si>
  <si>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</si>
  <si>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</si>
  <si>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</si>
  <si>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</si>
  <si>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</si>
  <si>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</si>
  <si>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</si>
  <si>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</si>
  <si>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</si>
  <si>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</si>
  <si>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</si>
  <si>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</si>
  <si>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</si>
  <si>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</si>
  <si>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12301</t>
  </si>
  <si>
    <t xml:space="preserve">MALIGNÍ ONEMOCNĚNÍ MUŽSKÉHO REPRODUKČNÍHO SYSTÉMU BEZ C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</si>
  <si>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</si>
  <si>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</si>
  <si>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</si>
  <si>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</si>
  <si>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</si>
  <si>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                                             </t>
  </si>
  <si>
    <t>13103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</si>
  <si>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</si>
  <si>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</si>
  <si>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</si>
  <si>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</si>
  <si>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</si>
  <si>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</si>
  <si>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</si>
  <si>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</si>
  <si>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</si>
  <si>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</si>
  <si>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16332</t>
  </si>
  <si>
    <t xml:space="preserve">PORUCHY ČERVENÝCH KRVINEK, KROMĚ SRPKOVITÉ CHUDOKREVNOS                                             </t>
  </si>
  <si>
    <t>17032</t>
  </si>
  <si>
    <t xml:space="preserve">MYELOPROLIFERATIVNÍ PORUCHY A ŠPATNĚ DIFERENCOVANÉ NÁDO                                             </t>
  </si>
  <si>
    <t>17041</t>
  </si>
  <si>
    <t>17043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</si>
  <si>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</si>
  <si>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</si>
  <si>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</si>
  <si>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</si>
  <si>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</si>
  <si>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</si>
  <si>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</si>
  <si>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</si>
  <si>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</si>
  <si>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</si>
  <si>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</si>
  <si>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</si>
  <si>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</si>
  <si>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</si>
  <si>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</si>
  <si>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</si>
  <si>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</si>
  <si>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</si>
  <si>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</si>
  <si>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</si>
  <si>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</si>
  <si>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</si>
  <si>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</si>
  <si>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</si>
  <si>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</si>
  <si>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</si>
  <si>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</si>
  <si>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</si>
  <si>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</si>
  <si>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</si>
  <si>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</si>
  <si>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</si>
  <si>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</si>
  <si>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</si>
  <si>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0077018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</si>
  <si>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</si>
  <si>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</si>
  <si>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</si>
  <si>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</si>
  <si>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</si>
  <si>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</si>
  <si>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</si>
  <si>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</si>
  <si>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</si>
  <si>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</si>
  <si>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</si>
  <si>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</si>
  <si>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</si>
  <si>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</si>
  <si>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</si>
  <si>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</si>
  <si>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</si>
  <si>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</si>
  <si>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</si>
  <si>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</si>
  <si>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</si>
  <si>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</si>
  <si>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</si>
  <si>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</si>
  <si>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</si>
  <si>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</si>
  <si>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</si>
  <si>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0093625</t>
  </si>
  <si>
    <t>0093626</t>
  </si>
  <si>
    <t>0095609</t>
  </si>
  <si>
    <t>MICROPAQUE CT</t>
  </si>
  <si>
    <t>0002018</t>
  </si>
  <si>
    <t>0002034</t>
  </si>
  <si>
    <t>0002035</t>
  </si>
  <si>
    <t>0002067</t>
  </si>
  <si>
    <t>0002073</t>
  </si>
  <si>
    <t>0002087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</si>
  <si>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</si>
  <si>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</si>
  <si>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</si>
  <si>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</si>
  <si>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</si>
  <si>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</si>
  <si>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</si>
  <si>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</si>
  <si>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</si>
  <si>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</si>
  <si>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</si>
  <si>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</si>
  <si>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</si>
  <si>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</si>
  <si>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</si>
  <si>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</si>
  <si>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</si>
  <si>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</si>
  <si>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</si>
  <si>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</si>
  <si>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</si>
  <si>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</si>
  <si>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</si>
  <si>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</si>
  <si>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</si>
  <si>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</si>
  <si>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</si>
  <si>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</si>
  <si>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</si>
  <si>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</si>
  <si>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</si>
  <si>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</si>
  <si>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</si>
  <si>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</si>
  <si>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</si>
  <si>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</si>
  <si>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</si>
  <si>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</si>
  <si>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</si>
  <si>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</si>
  <si>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</si>
  <si>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</si>
  <si>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</si>
  <si>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</si>
  <si>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</si>
  <si>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</si>
  <si>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</si>
  <si>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</si>
  <si>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</si>
  <si>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</si>
  <si>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</si>
  <si>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</si>
  <si>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</si>
  <si>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</si>
  <si>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</si>
  <si>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</si>
  <si>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</si>
  <si>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</si>
  <si>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</si>
  <si>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</si>
  <si>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</si>
  <si>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</si>
  <si>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</si>
  <si>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</si>
  <si>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</si>
  <si>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</si>
  <si>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</si>
  <si>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</si>
  <si>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</si>
  <si>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</si>
  <si>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</si>
  <si>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</si>
  <si>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</si>
  <si>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</si>
  <si>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</si>
  <si>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</si>
  <si>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</si>
  <si>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</si>
  <si>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</si>
  <si>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</si>
  <si>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</si>
  <si>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</si>
  <si>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</si>
  <si>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</si>
  <si>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</si>
  <si>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</si>
  <si>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</si>
  <si>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</si>
  <si>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</si>
  <si>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</si>
  <si>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</si>
  <si>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</si>
  <si>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</si>
  <si>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</si>
  <si>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</si>
  <si>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</si>
  <si>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</si>
  <si>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</si>
  <si>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</si>
  <si>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</si>
  <si>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</si>
  <si>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</si>
  <si>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</si>
  <si>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</si>
  <si>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</si>
  <si>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</si>
  <si>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</si>
  <si>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</si>
  <si>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</si>
  <si>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</si>
  <si>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</si>
  <si>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</si>
  <si>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</si>
  <si>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</si>
  <si>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</si>
  <si>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</si>
  <si>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</si>
  <si>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</si>
  <si>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</si>
  <si>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</si>
  <si>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</si>
  <si>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</si>
  <si>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</si>
  <si>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</si>
  <si>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</si>
  <si>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</si>
  <si>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</si>
  <si>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</si>
  <si>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</si>
  <si>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</si>
  <si>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</si>
  <si>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</si>
  <si>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</si>
  <si>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</si>
  <si>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</si>
  <si>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</si>
  <si>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</si>
  <si>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</si>
  <si>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</si>
  <si>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</si>
  <si>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</si>
  <si>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</si>
  <si>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</si>
  <si>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</si>
  <si>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</si>
  <si>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</si>
  <si>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</si>
  <si>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</si>
  <si>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</si>
  <si>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</si>
  <si>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</si>
  <si>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</si>
  <si>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</si>
  <si>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</si>
  <si>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</si>
  <si>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</si>
  <si>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</si>
  <si>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</si>
  <si>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</si>
  <si>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</si>
  <si>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</si>
  <si>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</si>
  <si>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</si>
  <si>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</si>
  <si>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</si>
  <si>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</si>
  <si>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</si>
  <si>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</si>
  <si>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</si>
  <si>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</si>
  <si>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</si>
  <si>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</si>
  <si>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</si>
  <si>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</si>
  <si>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</si>
  <si>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</si>
  <si>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</si>
  <si>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</si>
  <si>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</si>
  <si>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</si>
  <si>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</si>
  <si>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</si>
  <si>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</si>
  <si>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</si>
  <si>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</si>
  <si>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</si>
  <si>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</si>
  <si>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</si>
  <si>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</si>
  <si>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</si>
  <si>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</si>
  <si>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</si>
  <si>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</si>
  <si>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</si>
  <si>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</si>
  <si>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</si>
  <si>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</si>
  <si>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</si>
  <si>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</si>
  <si>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</si>
  <si>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</si>
  <si>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</si>
  <si>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</si>
  <si>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</si>
  <si>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</si>
  <si>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</si>
  <si>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</si>
  <si>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</si>
  <si>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</si>
  <si>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</si>
  <si>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</si>
  <si>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</si>
  <si>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</si>
  <si>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</si>
  <si>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</si>
  <si>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</si>
  <si>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</si>
  <si>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</si>
  <si>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</si>
  <si>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</si>
  <si>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</si>
  <si>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</si>
  <si>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</si>
  <si>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</si>
  <si>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</si>
  <si>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</si>
  <si>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</si>
  <si>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</si>
  <si>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</si>
  <si>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</si>
  <si>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</si>
  <si>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</si>
  <si>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</si>
  <si>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</si>
  <si>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</si>
  <si>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</si>
  <si>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</si>
  <si>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</si>
  <si>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</si>
  <si>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</si>
  <si>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</si>
  <si>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</si>
  <si>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</si>
  <si>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</si>
  <si>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</si>
  <si>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</si>
  <si>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</si>
  <si>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</si>
  <si>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</si>
  <si>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</si>
  <si>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</si>
  <si>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</si>
  <si>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</si>
  <si>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</si>
  <si>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</si>
  <si>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</si>
  <si>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</si>
  <si>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</si>
  <si>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</si>
  <si>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</si>
  <si>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</si>
  <si>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</si>
  <si>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</si>
  <si>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</si>
  <si>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81489</t>
  </si>
  <si>
    <t>KATECHOLAMIN A JEHO METABOLITY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</si>
  <si>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</si>
  <si>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</si>
  <si>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</si>
  <si>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</si>
  <si>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</si>
  <si>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</si>
  <si>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</si>
  <si>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</si>
  <si>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</si>
  <si>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</si>
  <si>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</si>
  <si>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</si>
  <si>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</si>
  <si>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</si>
  <si>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</si>
  <si>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</si>
  <si>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</si>
  <si>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</si>
  <si>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</si>
  <si>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</si>
  <si>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</si>
  <si>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</si>
  <si>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</si>
  <si>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</si>
  <si>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</si>
  <si>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</si>
  <si>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</si>
  <si>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</si>
  <si>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</si>
  <si>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</si>
  <si>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</si>
  <si>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</si>
  <si>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</si>
  <si>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</si>
  <si>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</si>
  <si>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</si>
  <si>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</si>
  <si>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</si>
  <si>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</si>
  <si>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</si>
  <si>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</si>
  <si>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</si>
  <si>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</si>
  <si>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</si>
  <si>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</si>
  <si>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</si>
  <si>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</si>
  <si>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</si>
  <si>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</si>
  <si>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</si>
  <si>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</si>
  <si>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</si>
  <si>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</si>
  <si>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</si>
  <si>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</si>
  <si>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</si>
  <si>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</si>
  <si>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</si>
  <si>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</si>
  <si>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</si>
  <si>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</si>
  <si>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</si>
  <si>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</si>
  <si>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</si>
  <si>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</si>
  <si>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</si>
  <si>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</si>
  <si>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</si>
  <si>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</si>
  <si>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</si>
  <si>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</si>
  <si>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</si>
  <si>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</si>
  <si>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</si>
  <si>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</si>
  <si>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</si>
  <si>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</si>
  <si>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</si>
  <si>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</si>
  <si>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</si>
  <si>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</si>
  <si>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</si>
  <si>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</si>
  <si>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</si>
  <si>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</si>
  <si>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</si>
  <si>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</si>
  <si>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</si>
  <si>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</si>
  <si>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</si>
  <si>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</si>
  <si>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</si>
  <si>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</si>
  <si>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</si>
  <si>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</si>
  <si>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</si>
  <si>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</si>
  <si>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</si>
  <si>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</si>
  <si>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</si>
  <si>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</si>
  <si>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</si>
  <si>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</si>
  <si>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</si>
  <si>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</si>
  <si>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</si>
  <si>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0151449</t>
  </si>
  <si>
    <t>JEHLA BIOPTICKÁ DO DĚLA (BARD MAGNUM)  UNIVERSAL P</t>
  </si>
  <si>
    <t>0192086</t>
  </si>
  <si>
    <t>STENT PERIFERNÍ VASKULÁRNÍ - ZILVER RX/ZILVER FLEX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</si>
  <si>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</si>
  <si>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</si>
  <si>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</si>
  <si>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</si>
  <si>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</si>
  <si>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</si>
  <si>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</si>
  <si>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</si>
  <si>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0046107</t>
  </si>
  <si>
    <t>STENT BILIÁRNÍ SX-ELLA-NITINELLA, NITINOL</t>
  </si>
  <si>
    <t>0054353</t>
  </si>
  <si>
    <t>KATETR BALÓNKOVÝ PTA - MAXI LD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</si>
  <si>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</si>
  <si>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</si>
  <si>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</si>
  <si>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</si>
  <si>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</si>
  <si>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</si>
  <si>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</si>
  <si>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</si>
  <si>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</si>
  <si>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</si>
  <si>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</si>
  <si>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</si>
  <si>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</si>
  <si>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</si>
  <si>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</si>
  <si>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</si>
  <si>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</si>
  <si>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</si>
  <si>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</si>
  <si>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</si>
  <si>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</si>
  <si>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</si>
  <si>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</si>
  <si>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</si>
  <si>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</si>
  <si>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</si>
  <si>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</si>
  <si>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</si>
  <si>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</si>
  <si>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</si>
  <si>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</si>
  <si>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</si>
  <si>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</si>
  <si>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</si>
  <si>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</si>
  <si>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</si>
  <si>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</si>
  <si>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</si>
  <si>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</si>
  <si>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</si>
  <si>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</si>
  <si>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</si>
  <si>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</si>
  <si>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</si>
  <si>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</si>
  <si>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</si>
  <si>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</si>
  <si>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</si>
  <si>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</si>
  <si>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</si>
  <si>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</si>
  <si>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</si>
  <si>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</si>
  <si>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</si>
  <si>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</si>
  <si>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</si>
  <si>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</si>
  <si>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</si>
  <si>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</si>
  <si>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</si>
  <si>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</si>
  <si>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</si>
  <si>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</si>
  <si>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</si>
  <si>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</si>
  <si>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</si>
  <si>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</si>
  <si>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</si>
  <si>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</si>
  <si>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</si>
  <si>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</si>
  <si>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</si>
  <si>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</si>
  <si>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</si>
  <si>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</si>
  <si>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</si>
  <si>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</si>
  <si>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</si>
  <si>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</si>
  <si>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</si>
  <si>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</si>
  <si>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</si>
  <si>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</si>
  <si>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</si>
  <si>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</si>
  <si>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</si>
  <si>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</si>
  <si>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</si>
  <si>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</si>
  <si>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</si>
  <si>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</si>
  <si>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</si>
  <si>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</si>
  <si>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</si>
  <si>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</si>
  <si>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</si>
  <si>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</si>
  <si>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</si>
  <si>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</si>
  <si>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</si>
  <si>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</si>
  <si>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</si>
  <si>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</si>
  <si>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</si>
  <si>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</si>
  <si>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</si>
  <si>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</si>
  <si>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</si>
  <si>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</si>
  <si>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</si>
  <si>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</si>
  <si>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</si>
  <si>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</si>
  <si>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</si>
  <si>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</si>
  <si>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</si>
  <si>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</si>
  <si>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</si>
  <si>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</si>
  <si>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</si>
  <si>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</si>
  <si>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</si>
  <si>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</si>
  <si>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</si>
  <si>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</si>
  <si>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</si>
  <si>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</si>
  <si>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</si>
  <si>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</si>
  <si>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</si>
  <si>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</si>
  <si>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</si>
  <si>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</si>
  <si>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</si>
  <si>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</si>
  <si>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</si>
  <si>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</si>
  <si>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</si>
  <si>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</si>
  <si>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</si>
  <si>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</si>
  <si>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</si>
  <si>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</si>
  <si>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</si>
  <si>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</si>
  <si>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</si>
  <si>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</si>
  <si>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</si>
  <si>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</si>
  <si>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</si>
  <si>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</si>
  <si>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</si>
  <si>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</si>
  <si>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</si>
  <si>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</si>
  <si>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</si>
  <si>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</si>
  <si>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</si>
  <si>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</si>
  <si>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</si>
  <si>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</si>
  <si>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</si>
  <si>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</si>
  <si>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</si>
  <si>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</si>
  <si>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</si>
  <si>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</si>
  <si>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</si>
  <si>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</si>
  <si>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</si>
  <si>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</si>
  <si>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</si>
  <si>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</si>
  <si>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</si>
  <si>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</si>
  <si>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</si>
  <si>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</si>
  <si>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</si>
  <si>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</si>
  <si>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</si>
  <si>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</si>
  <si>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</si>
  <si>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</si>
  <si>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</si>
  <si>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</si>
  <si>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</si>
  <si>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</si>
  <si>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</si>
  <si>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</si>
  <si>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</si>
  <si>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</si>
  <si>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</si>
  <si>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</si>
  <si>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</si>
  <si>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</si>
  <si>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</si>
  <si>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</si>
  <si>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</si>
  <si>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</si>
  <si>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</si>
  <si>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</si>
  <si>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</si>
  <si>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41</t>
  </si>
  <si>
    <t>813</t>
  </si>
  <si>
    <t>86413</t>
  </si>
  <si>
    <t>SCREENING PROTILÁTEK NA PANELU 30TI DÁRCŮ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</si>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</sst>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0.400917943725971</c:v>
                </c:pt>
                <c:pt idx="1">
                  <c:v>0.53416042133182295</c:v>
                </c:pt>
                <c:pt idx="2">
                  <c:v>0.5325983200198886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24192"/>
        <c:axId val="-486323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0.50706607315014096</c:v>
                </c:pt>
                <c:pt idx="1">
                  <c:v>0.50706607315014096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43136"/>
        <c:axId val="-804946400"/>
      </c:scatterChart>
      <c:catAx>
        <c:axId val="-4863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3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24192"/>
        <c:crosses val="autoZero"/>
        <c:crossBetween val="between"/>
      </c:valAx>
      <c:valAx>
        <c:axId val="-804943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6400"/>
        <c:crosses val="max"/>
        <c:crossBetween val="midCat"/>
      </c:valAx>
      <c:valAx>
        <c:axId val="-804946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04943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1.0817610062893082</c:v>
                </c:pt>
                <c:pt idx="1">
                  <c:v>1.0758521363418148</c:v>
                </c:pt>
                <c:pt idx="2">
                  <c:v>1.0955338657202012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4944224"/>
        <c:axId val="-8049404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55104"/>
        <c:axId val="-804948576"/>
      </c:scatterChart>
      <c:catAx>
        <c:axId val="-8049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0494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4940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04944224"/>
        <c:crosses val="autoZero"/>
        <c:crossBetween val="between"/>
      </c:valAx>
      <c:valAx>
        <c:axId val="-80495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8576"/>
        <c:crosses val="max"/>
        <c:crossBetween val="midCat"/>
      </c:valAx>
      <c:valAx>
        <c:axId val="-804948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049551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3353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4911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4912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4949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5264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5268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5276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5625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5716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5852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6504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81676.489895503255</v>
      </c>
      <c r="D4" s="287">
        <f ca="1">IF(ISERROR(VLOOKUP("Náklady celkem",INDIRECT("HI!$A:$G"),5,0)),0,VLOOKUP("Náklady celkem",INDIRECT("HI!$A:$G"),5,0))</f>
        <v>84659.20938</v>
      </c>
      <c r="E4" s="288">
        <f ca="1">IF(C4=0,0,D4/C4)</f>
        <v>1.0365187030969722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59388.870672374986</v>
      </c>
      <c r="D7" s="295">
        <f>IF(ISERROR(HI!E5),"",HI!E5)</f>
        <v>60932.520759999999</v>
      </c>
      <c r="E7" s="292">
        <f t="shared" ref="E7:E15" si="0">IF(C7=0,0,D7/C7)</f>
        <v>1.025992245182447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0.9996392870569335</v>
      </c>
      <c r="E8" s="292">
        <f t="shared" si="0"/>
        <v>1.1107103189521483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0.37239263803680983</v>
      </c>
      <c r="E9" s="292">
        <f>IF(C9=0,0,D9/C9)</f>
        <v>1.2413087934560327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0.48544412313742152</v>
      </c>
      <c r="E11" s="292">
        <f t="shared" si="0"/>
        <v>0.80907353856236919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0.97317271376667025</v>
      </c>
      <c r="E12" s="292">
        <f t="shared" si="0"/>
        <v>1.2164658922083378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559.73144386859508</v>
      </c>
      <c r="D15" s="295">
        <f>IF(ISERROR(HI!E6),"",HI!E6)</f>
        <v>456.67430999999999</v>
      </c>
      <c r="E15" s="292">
        <f t="shared" si="0"/>
        <v>0.81588110691742877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12542.003457273549</v>
      </c>
      <c r="D16" s="291">
        <f ca="1">IF(ISERROR(VLOOKUP("Osobní náklady (Kč) *",INDIRECT("HI!$A:$G"),5,0)),0,VLOOKUP("Osobní náklady (Kč) *",INDIRECT("HI!$A:$G"),5,0))</f>
        <v>13700.82993</v>
      </c>
      <c r="E16" s="292">
        <f ca="1">IF(C16=0,0,D16/C16)</f>
        <v>1.0923956429030011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41415.377</v>
      </c>
      <c r="D18" s="310">
        <f ca="1">IF(ISERROR(VLOOKUP("Výnosy celkem",INDIRECT("HI!$A:$G"),5,0)),0,VLOOKUP("Výnosy celkem",INDIRECT("HI!$A:$G"),5,0))</f>
        <v>45089.352789999983</v>
      </c>
      <c r="E18" s="311">
        <f t="shared" ref="E18:E28" ca="1" si="1">IF(C18=0,0,D18/C18)</f>
        <v>1.0887104272888783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25871.177</v>
      </c>
      <c r="D19" s="291">
        <f ca="1">IF(ISERROR(VLOOKUP("Ambulance *",INDIRECT("HI!$A:$G"),5,0)),0,VLOOKUP("Ambulance *",INDIRECT("HI!$A:$G"),5,0))</f>
        <v>32907.102789999983</v>
      </c>
      <c r="E19" s="292">
        <f t="shared" ca="1" si="1"/>
        <v>1.2719600190590472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1.271960019059047</v>
      </c>
      <c r="E20" s="292">
        <f t="shared" si="1"/>
        <v>1.271960019059047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0.65056527479427184</v>
      </c>
      <c r="E21" s="292">
        <f t="shared" si="1"/>
        <v>0.76537091152267278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15544.200000000003</v>
      </c>
      <c r="D22" s="291">
        <f ca="1">IF(ISERROR(VLOOKUP("Hospitalizace *",INDIRECT("HI!$A:$G"),5,0)),0,VLOOKUP("Hospitalizace *",INDIRECT("HI!$A:$G"),5,0))</f>
        <v>12182.25</v>
      </c>
      <c r="E22" s="292">
        <f ca="1">IF(C22=0,0,D22/C22)</f>
        <v>0.78371675608908775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0.78371675608908775</v>
      </c>
      <c r="E23" s="292">
        <f t="shared" si="1"/>
        <v>0.78371675608908775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0.78371675608908775</v>
      </c>
      <c r="E24" s="292">
        <f t="shared" si="1"/>
        <v>0.78371675608908775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0.80699088145896658</v>
      </c>
      <c r="E26" s="292">
        <f t="shared" si="1"/>
        <v>0.84946408574628063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1.0955338657202012</v>
      </c>
      <c r="E27" s="292">
        <f t="shared" si="1"/>
        <v>1.0955338657202012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0.51743351217817546</v>
      </c>
      <c r="D28" s="296">
        <f>IF(ISERROR(VLOOKUP("Celkem:",'ZV Vyžád.'!$A:$M,7,0)),"",VLOOKUP("Celkem:",'ZV Vyžád.'!$A:$M,7,0))</f>
        <v>0.69516673162995124</v>
      </c>
      <c r="E28" s="292">
        <f t="shared" si="1"/>
        <v>1.343489965896477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46931.363120000133</v>
      </c>
      <c r="C5" s="33">
        <v>58637.637610000013</v>
      </c>
      <c r="D5" s="12"/>
      <c r="E5" s="230">
        <v>60932.520759999999</v>
      </c>
      <c r="F5" s="32">
        <v>59388.870672374986</v>
      </c>
      <c r="G5" s="229">
        <f>E5-F5</f>
        <v>1543.6500876250138</v>
      </c>
      <c r="H5" s="235">
        <f>IF(F5&lt;0.00000001,"",E5/F5)</f>
        <v>1.025992245182447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414.97951999999998</v>
      </c>
      <c r="C6" s="35">
        <v>387.16069000000005</v>
      </c>
      <c r="D6" s="12"/>
      <c r="E6" s="231">
        <v>456.67430999999999</v>
      </c>
      <c r="F6" s="34">
        <v>559.73144386859508</v>
      </c>
      <c r="G6" s="232">
        <f>E6-F6</f>
        <v>-103.05713386859509</v>
      </c>
      <c r="H6" s="236">
        <f>IF(F6&lt;0.00000001,"",E6/F6)</f>
        <v>0.81588110691742877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11965.594430000017</v>
      </c>
      <c r="C7" s="35">
        <v>12674.477030000007</v>
      </c>
      <c r="D7" s="12"/>
      <c r="E7" s="231">
        <v>13700.82993</v>
      </c>
      <c r="F7" s="34">
        <v>12542.003457273549</v>
      </c>
      <c r="G7" s="232">
        <f>E7-F7</f>
        <v>1158.8264727264504</v>
      </c>
      <c r="H7" s="236">
        <f>IF(F7&lt;0.00000001,"",E7/F7)</f>
        <v>1.0923956429030011</v>
      </c>
    </row>
    <row r="8" spans="1:8" ht="14.4" customHeight="1" thickBot="1" x14ac:dyDescent="0.35">
      <c r="A8" s="1" t="s">
        <v>97</v>
      </c>
      <c r="B8" s="15">
        <v>12204.338230000016</v>
      </c>
      <c r="C8" s="37">
        <v>11044.859619999999</v>
      </c>
      <c r="D8" s="12"/>
      <c r="E8" s="233">
        <v>9569.1843800000079</v>
      </c>
      <c r="F8" s="36">
        <v>9185.8843219861283</v>
      </c>
      <c r="G8" s="234">
        <f>E8-F8</f>
        <v>383.30005801387961</v>
      </c>
      <c r="H8" s="237">
        <f>IF(F8&lt;0.00000001,"",E8/F8)</f>
        <v>1.0417270721662</v>
      </c>
    </row>
    <row r="9" spans="1:8" ht="14.4" customHeight="1" thickBot="1" x14ac:dyDescent="0.35">
      <c r="A9" s="2" t="s">
        <v>98</v>
      </c>
      <c r="B9" s="3">
        <v>71516.275300000168</v>
      </c>
      <c r="C9" s="39">
        <v>82744.134950000021</v>
      </c>
      <c r="D9" s="12"/>
      <c r="E9" s="3">
        <v>84659.20938</v>
      </c>
      <c r="F9" s="38">
        <v>81676.489895503255</v>
      </c>
      <c r="G9" s="38">
        <f>E9-F9</f>
        <v>2982.7194844967453</v>
      </c>
      <c r="H9" s="238">
        <f>IF(F9&lt;0.00000001,"",E9/F9)</f>
        <v>1.0365187030969722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25871.177</v>
      </c>
      <c r="C11" s="33">
        <f>IF(ISERROR(VLOOKUP("Celkem:",'ZV Vykáz.-A'!A:F,4,0)),0,VLOOKUP("Celkem:",'ZV Vykáz.-A'!A:F,4,0)/1000)</f>
        <v>22097.771000000001</v>
      </c>
      <c r="D11" s="12"/>
      <c r="E11" s="230">
        <f>IF(ISERROR(VLOOKUP("Celkem:",'ZV Vykáz.-A'!A:F,6,0)),0,VLOOKUP("Celkem:",'ZV Vykáz.-A'!A:F,6,0)/1000)</f>
        <v>32907.102789999983</v>
      </c>
      <c r="F11" s="32">
        <f>B11</f>
        <v>25871.177</v>
      </c>
      <c r="G11" s="229">
        <f>E11-F11</f>
        <v>7035.925789999983</v>
      </c>
      <c r="H11" s="235">
        <f>IF(F11&lt;0.00000001,"",E11/F11)</f>
        <v>1.2719600190590472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15544.200000000003</v>
      </c>
      <c r="C12" s="37">
        <f>IF(ISERROR(VLOOKUP("Celkem",CaseMix!A:D,3,0)),0,VLOOKUP("Celkem",CaseMix!A:D,3,0)*30)</f>
        <v>13863.660000000002</v>
      </c>
      <c r="D12" s="12"/>
      <c r="E12" s="233">
        <f>IF(ISERROR(VLOOKUP("Celkem",CaseMix!A:D,4,0)),0,VLOOKUP("Celkem",CaseMix!A:D,4,0)*30)</f>
        <v>12182.25</v>
      </c>
      <c r="F12" s="36">
        <f>B12</f>
        <v>15544.200000000003</v>
      </c>
      <c r="G12" s="234">
        <f>E12-F12</f>
        <v>-3361.9500000000025</v>
      </c>
      <c r="H12" s="237">
        <f>IF(F12&lt;0.00000001,"",E12/F12)</f>
        <v>0.78371675608908775</v>
      </c>
    </row>
    <row r="13" spans="1:8" ht="14.4" customHeight="1" thickBot="1" x14ac:dyDescent="0.35">
      <c r="A13" s="4" t="s">
        <v>101</v>
      </c>
      <c r="B13" s="9">
        <f>SUM(B11:B12)</f>
        <v>41415.377</v>
      </c>
      <c r="C13" s="41">
        <f>SUM(C11:C12)</f>
        <v>35961.431000000004</v>
      </c>
      <c r="D13" s="12"/>
      <c r="E13" s="9">
        <f>SUM(E11:E12)</f>
        <v>45089.352789999983</v>
      </c>
      <c r="F13" s="40">
        <f>SUM(F11:F12)</f>
        <v>41415.377</v>
      </c>
      <c r="G13" s="40">
        <f>E13-F13</f>
        <v>3673.9757899999822</v>
      </c>
      <c r="H13" s="239">
        <f>IF(F13&lt;0.00000001,"",E13/F13)</f>
        <v>1.0887104272888783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0.5791042224482279</v>
      </c>
      <c r="C15" s="43">
        <f>IF(C9=0,"",C13/C9)</f>
        <v>0.43461003032698931</v>
      </c>
      <c r="D15" s="12"/>
      <c r="E15" s="10">
        <f>IF(E9=0,"",E13/E9)</f>
        <v>0.53259832120109485</v>
      </c>
      <c r="F15" s="42">
        <f>IF(F9=0,"",F13/F9)</f>
        <v>0.50706607315014096</v>
      </c>
      <c r="G15" s="42">
        <f>IF(ISERROR(F15-E15),"",E15-F15)</f>
        <v>2.5532248050953887E-2</v>
      </c>
      <c r="H15" s="240">
        <f>IF(ISERROR(F15-E15),"",IF(F15&lt;0.00000001,"",E15/F15))</f>
        <v>1.0503529015308304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0.400917943725971</v>
      </c>
      <c r="C4" s="330">
        <f t="shared" ref="C4:M4" si="0">(C10+C8)/C6</f>
        <v>0.53416042133182295</v>
      </c>
      <c r="D4" s="330">
        <f t="shared" si="0"/>
        <v>0.5325983200198886</v>
      </c>
      <c r="E4" s="330">
        <f t="shared" si="0"/>
        <v>0.38870080326752987</v>
      </c>
      <c r="F4" s="330">
        <f t="shared" si="0"/>
        <v>0.38870080326752987</v>
      </c>
      <c r="G4" s="330">
        <f t="shared" si="0"/>
        <v>0.38870080326752987</v>
      </c>
      <c r="H4" s="330">
        <f t="shared" si="0"/>
        <v>0.38870080326752987</v>
      </c>
      <c r="I4" s="330">
        <f t="shared" si="0"/>
        <v>0.38870080326752987</v>
      </c>
      <c r="J4" s="330">
        <f t="shared" si="0"/>
        <v>0.38870080326752987</v>
      </c>
      <c r="K4" s="330">
        <f t="shared" si="0"/>
        <v>0.38870080326752987</v>
      </c>
      <c r="L4" s="330">
        <f t="shared" si="0"/>
        <v>0.38870080326752987</v>
      </c>
      <c r="M4" s="330">
        <f t="shared" si="0"/>
        <v>0.38870080326752987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30112.80672</v>
      </c>
      <c r="C5" s="330">
        <f>IF(ISERROR(VLOOKUP($A5,'Man Tab'!$A:$Q,COLUMN()+2,0)),0,VLOOKUP($A5,'Man Tab'!$A:$Q,COLUMN()+2,0))</f>
        <v>23953.80862</v>
      </c>
      <c r="D5" s="330">
        <f>IF(ISERROR(VLOOKUP($A5,'Man Tab'!$A:$Q,COLUMN()+2,0)),0,VLOOKUP($A5,'Man Tab'!$A:$Q,COLUMN()+2,0))</f>
        <v>30592.59404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30112.80672</v>
      </c>
      <c r="C6" s="332">
        <f t="shared" ref="C6:M6" si="1">C5+B6</f>
        <v>54066.615340000004</v>
      </c>
      <c r="D6" s="332">
        <f t="shared" si="1"/>
        <v>84659.20938</v>
      </c>
      <c r="E6" s="332">
        <f t="shared" si="1"/>
        <v>84659.20938</v>
      </c>
      <c r="F6" s="332">
        <f t="shared" si="1"/>
        <v>84659.20938</v>
      </c>
      <c r="G6" s="332">
        <f t="shared" si="1"/>
        <v>84659.20938</v>
      </c>
      <c r="H6" s="332">
        <f t="shared" si="1"/>
        <v>84659.20938</v>
      </c>
      <c r="I6" s="332">
        <f t="shared" si="1"/>
        <v>84659.20938</v>
      </c>
      <c r="J6" s="332">
        <f t="shared" si="1"/>
        <v>84659.20938</v>
      </c>
      <c r="K6" s="332">
        <f t="shared" si="1"/>
        <v>84659.20938</v>
      </c>
      <c r="L6" s="332">
        <f t="shared" si="1"/>
        <v>84659.20938</v>
      </c>
      <c r="M6" s="332">
        <f t="shared" si="1"/>
        <v>84659.20938</v>
      </c>
    </row>
    <row r="7" spans="1:13" ht="14.4" customHeight="1" x14ac:dyDescent="0.3">
      <c r="A7" s="331" t="s">
        <v>126</v>
      </c>
      <c r="B7" s="331">
        <v>90.968999999999994</v>
      </c>
      <c r="C7" s="331">
        <v>246.589</v>
      </c>
      <c r="D7" s="331">
        <v>406.07499999999999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2729.0699999999997</v>
      </c>
      <c r="C8" s="332">
        <f t="shared" ref="C8:M8" si="2">C7*30</f>
        <v>7397.67</v>
      </c>
      <c r="D8" s="332">
        <f t="shared" si="2"/>
        <v>12182.25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9343694.5500000026</v>
      </c>
      <c r="C9" s="331">
        <v>12138881.480000002</v>
      </c>
      <c r="D9" s="331">
        <v>11424526.66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9343.694550000002</v>
      </c>
      <c r="C10" s="332">
        <f t="shared" ref="C10:M10" si="3">C9/1000+B10</f>
        <v>21482.576030000004</v>
      </c>
      <c r="D10" s="332">
        <f t="shared" si="3"/>
        <v>32907.10269</v>
      </c>
      <c r="E10" s="332">
        <f t="shared" si="3"/>
        <v>32907.10269</v>
      </c>
      <c r="F10" s="332">
        <f t="shared" si="3"/>
        <v>32907.10269</v>
      </c>
      <c r="G10" s="332">
        <f t="shared" si="3"/>
        <v>32907.10269</v>
      </c>
      <c r="H10" s="332">
        <f t="shared" si="3"/>
        <v>32907.10269</v>
      </c>
      <c r="I10" s="332">
        <f t="shared" si="3"/>
        <v>32907.10269</v>
      </c>
      <c r="J10" s="332">
        <f t="shared" si="3"/>
        <v>32907.10269</v>
      </c>
      <c r="K10" s="332">
        <f t="shared" si="3"/>
        <v>32907.10269</v>
      </c>
      <c r="L10" s="332">
        <f t="shared" si="3"/>
        <v>32907.10269</v>
      </c>
      <c r="M10" s="332">
        <f t="shared" si="3"/>
        <v>32907.10269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0.50706607315014096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0.50706607315014096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237555.4826895</v>
      </c>
      <c r="C7" s="56">
        <v>19796.290224125001</v>
      </c>
      <c r="D7" s="56">
        <v>21671.860779999999</v>
      </c>
      <c r="E7" s="56">
        <v>16462.84619</v>
      </c>
      <c r="F7" s="56">
        <v>22797.81379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60932.520759999999</v>
      </c>
      <c r="Q7" s="189">
        <v>1.0259922451820001</v>
      </c>
    </row>
    <row r="8" spans="1:17" ht="14.4" customHeight="1" x14ac:dyDescent="0.3">
      <c r="A8" s="19" t="s">
        <v>36</v>
      </c>
      <c r="B8" s="55">
        <v>2077.14602469078</v>
      </c>
      <c r="C8" s="56">
        <v>173.095502057565</v>
      </c>
      <c r="D8" s="56">
        <v>151.05000000000001</v>
      </c>
      <c r="E8" s="56">
        <v>196.2</v>
      </c>
      <c r="F8" s="56">
        <v>246.57900000000001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593.82899999999995</v>
      </c>
      <c r="Q8" s="189">
        <v>1.143547912262</v>
      </c>
    </row>
    <row r="9" spans="1:17" ht="14.4" customHeight="1" x14ac:dyDescent="0.3">
      <c r="A9" s="19" t="s">
        <v>37</v>
      </c>
      <c r="B9" s="55">
        <v>2238.9257754743799</v>
      </c>
      <c r="C9" s="56">
        <v>186.57714795619799</v>
      </c>
      <c r="D9" s="56">
        <v>113.97499999999999</v>
      </c>
      <c r="E9" s="56">
        <v>138.41588999999999</v>
      </c>
      <c r="F9" s="56">
        <v>204.28342000000001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456.67430999999999</v>
      </c>
      <c r="Q9" s="189">
        <v>0.815881106917</v>
      </c>
    </row>
    <row r="10" spans="1:17" ht="14.4" customHeight="1" x14ac:dyDescent="0.3">
      <c r="A10" s="19" t="s">
        <v>38</v>
      </c>
      <c r="B10" s="55">
        <v>1111.44364987828</v>
      </c>
      <c r="C10" s="56">
        <v>92.620304156523005</v>
      </c>
      <c r="D10" s="56">
        <v>88.410880000000006</v>
      </c>
      <c r="E10" s="56">
        <v>90.395700000000005</v>
      </c>
      <c r="F10" s="56">
        <v>95.010769999999994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273.81734999999998</v>
      </c>
      <c r="Q10" s="189">
        <v>0.98544753044300004</v>
      </c>
    </row>
    <row r="11" spans="1:17" ht="14.4" customHeight="1" x14ac:dyDescent="0.3">
      <c r="A11" s="19" t="s">
        <v>39</v>
      </c>
      <c r="B11" s="55">
        <v>588.00394029372796</v>
      </c>
      <c r="C11" s="56">
        <v>49.000328357809998</v>
      </c>
      <c r="D11" s="56">
        <v>44.390430000000002</v>
      </c>
      <c r="E11" s="56">
        <v>46.74924</v>
      </c>
      <c r="F11" s="56">
        <v>41.245780000000003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132.38544999999999</v>
      </c>
      <c r="Q11" s="189">
        <v>0.90057525760000001</v>
      </c>
    </row>
    <row r="12" spans="1:17" ht="14.4" customHeight="1" x14ac:dyDescent="0.3">
      <c r="A12" s="19" t="s">
        <v>40</v>
      </c>
      <c r="B12" s="55">
        <v>290.243768129518</v>
      </c>
      <c r="C12" s="56">
        <v>24.186980677459001</v>
      </c>
      <c r="D12" s="56">
        <v>11.176819999999999</v>
      </c>
      <c r="E12" s="56">
        <v>0.10059999999999999</v>
      </c>
      <c r="F12" s="56">
        <v>2.3376600000000001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13.615080000000001</v>
      </c>
      <c r="Q12" s="189">
        <v>0.18763648346600001</v>
      </c>
    </row>
    <row r="13" spans="1:17" ht="14.4" customHeight="1" x14ac:dyDescent="0.3">
      <c r="A13" s="19" t="s">
        <v>41</v>
      </c>
      <c r="B13" s="55">
        <v>172.718731776813</v>
      </c>
      <c r="C13" s="56">
        <v>14.393227648067001</v>
      </c>
      <c r="D13" s="56">
        <v>7.5153999999999996</v>
      </c>
      <c r="E13" s="56">
        <v>9.9667999999999992</v>
      </c>
      <c r="F13" s="56">
        <v>12.67374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30.155940000000001</v>
      </c>
      <c r="Q13" s="189">
        <v>0.69838261755999997</v>
      </c>
    </row>
    <row r="14" spans="1:17" ht="14.4" customHeight="1" x14ac:dyDescent="0.3">
      <c r="A14" s="19" t="s">
        <v>42</v>
      </c>
      <c r="B14" s="55">
        <v>3051.4451148994899</v>
      </c>
      <c r="C14" s="56">
        <v>254.28709290829099</v>
      </c>
      <c r="D14" s="56">
        <v>395.834</v>
      </c>
      <c r="E14" s="56">
        <v>306.20499999999998</v>
      </c>
      <c r="F14" s="56">
        <v>325.58300000000003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1027.6220000000001</v>
      </c>
      <c r="Q14" s="189">
        <v>1.3470627342849999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2005.92854286339</v>
      </c>
      <c r="C17" s="56">
        <v>167.16071190528299</v>
      </c>
      <c r="D17" s="56">
        <v>568.82731999999999</v>
      </c>
      <c r="E17" s="56">
        <v>-22.659109999999998</v>
      </c>
      <c r="F17" s="56">
        <v>77.693039999999996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623.86125000000004</v>
      </c>
      <c r="Q17" s="189">
        <v>1.244034843054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1.1120000000000001</v>
      </c>
      <c r="E18" s="56">
        <v>2.2000000000000002</v>
      </c>
      <c r="F18" s="56">
        <v>3.6389999999999998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6.9509999999999996</v>
      </c>
      <c r="Q18" s="189" t="s">
        <v>314</v>
      </c>
    </row>
    <row r="19" spans="1:17" ht="14.4" customHeight="1" x14ac:dyDescent="0.3">
      <c r="A19" s="19" t="s">
        <v>47</v>
      </c>
      <c r="B19" s="55">
        <v>2448.0558297889802</v>
      </c>
      <c r="C19" s="56">
        <v>204.004652482415</v>
      </c>
      <c r="D19" s="56">
        <v>332.82094000000001</v>
      </c>
      <c r="E19" s="56">
        <v>139.96413999999999</v>
      </c>
      <c r="F19" s="56">
        <v>136.91721999999999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609.70230000000004</v>
      </c>
      <c r="Q19" s="189">
        <v>0.99622286809100002</v>
      </c>
    </row>
    <row r="20" spans="1:17" ht="14.4" customHeight="1" x14ac:dyDescent="0.3">
      <c r="A20" s="19" t="s">
        <v>48</v>
      </c>
      <c r="B20" s="55">
        <v>50168.013829094198</v>
      </c>
      <c r="C20" s="56">
        <v>4180.6678190911798</v>
      </c>
      <c r="D20" s="56">
        <v>4620.5711499999998</v>
      </c>
      <c r="E20" s="56">
        <v>4510.1547700000001</v>
      </c>
      <c r="F20" s="56">
        <v>4570.10401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13700.82993</v>
      </c>
      <c r="Q20" s="189">
        <v>1.092395642903</v>
      </c>
    </row>
    <row r="21" spans="1:17" ht="14.4" customHeight="1" x14ac:dyDescent="0.3">
      <c r="A21" s="20" t="s">
        <v>49</v>
      </c>
      <c r="B21" s="55">
        <v>24820.0619168718</v>
      </c>
      <c r="C21" s="56">
        <v>2068.3384930726502</v>
      </c>
      <c r="D21" s="56">
        <v>2068.2550000000001</v>
      </c>
      <c r="E21" s="56">
        <v>2068.2539999999999</v>
      </c>
      <c r="F21" s="56">
        <v>2072.1559999999999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6208.665</v>
      </c>
      <c r="Q21" s="189">
        <v>1.0005881565949999</v>
      </c>
    </row>
    <row r="22" spans="1:17" ht="14.4" customHeight="1" x14ac:dyDescent="0.3">
      <c r="A22" s="19" t="s">
        <v>50</v>
      </c>
      <c r="B22" s="55">
        <v>62.244899395906003</v>
      </c>
      <c r="C22" s="56">
        <v>5.1870749496580002</v>
      </c>
      <c r="D22" s="56">
        <v>36.179000000000002</v>
      </c>
      <c r="E22" s="56">
        <v>0</v>
      </c>
      <c r="F22" s="56">
        <v>4.4527999999999999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40.631799999999998</v>
      </c>
      <c r="Q22" s="189">
        <v>2.611092661042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116.24486935581101</v>
      </c>
      <c r="C24" s="56">
        <v>9.6870724463220004</v>
      </c>
      <c r="D24" s="56">
        <v>0.82800000000100005</v>
      </c>
      <c r="E24" s="56">
        <v>5.0153999999919998</v>
      </c>
      <c r="F24" s="56">
        <v>2.1048100000000001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7.948209999995</v>
      </c>
      <c r="Q24" s="189">
        <v>0.27349886645400001</v>
      </c>
    </row>
    <row r="25" spans="1:17" ht="14.4" customHeight="1" x14ac:dyDescent="0.3">
      <c r="A25" s="21" t="s">
        <v>53</v>
      </c>
      <c r="B25" s="58">
        <v>326705.95958201302</v>
      </c>
      <c r="C25" s="59">
        <v>27225.496631834401</v>
      </c>
      <c r="D25" s="59">
        <v>30112.80672</v>
      </c>
      <c r="E25" s="59">
        <v>23953.80862</v>
      </c>
      <c r="F25" s="59">
        <v>30592.59404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84659.20938</v>
      </c>
      <c r="Q25" s="190">
        <v>1.0365187030959999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919.12324999999998</v>
      </c>
      <c r="E26" s="56">
        <v>849.39730999999995</v>
      </c>
      <c r="F26" s="56">
        <v>893.92217000000005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2662.4427300000002</v>
      </c>
      <c r="Q26" s="189" t="s">
        <v>314</v>
      </c>
    </row>
    <row r="27" spans="1:17" ht="14.4" customHeight="1" x14ac:dyDescent="0.3">
      <c r="A27" s="22" t="s">
        <v>55</v>
      </c>
      <c r="B27" s="58">
        <v>326705.95958201302</v>
      </c>
      <c r="C27" s="59">
        <v>27225.496631834401</v>
      </c>
      <c r="D27" s="59">
        <v>31031.929970000001</v>
      </c>
      <c r="E27" s="59">
        <v>24803.20593</v>
      </c>
      <c r="F27" s="59">
        <v>31486.516210000002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87321.652109999995</v>
      </c>
      <c r="Q27" s="190">
        <v>1.069116121685</v>
      </c>
    </row>
    <row r="28" spans="1:17" ht="14.4" customHeight="1" x14ac:dyDescent="0.3">
      <c r="A28" s="20" t="s">
        <v>56</v>
      </c>
      <c r="B28" s="55">
        <v>54.667604418895003</v>
      </c>
      <c r="C28" s="56">
        <v>4.555633701574</v>
      </c>
      <c r="D28" s="56">
        <v>15.8832</v>
      </c>
      <c r="E28" s="56">
        <v>0.99729999999999996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16.880500000000001</v>
      </c>
      <c r="Q28" s="189">
        <v>1.2351373490340001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0.82799999999999996</v>
      </c>
      <c r="E31" s="62">
        <v>36.744999999999997</v>
      </c>
      <c r="F31" s="62">
        <v>0.754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38.326999999999998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337302.485662213</v>
      </c>
      <c r="C6" s="619">
        <v>340973.63425</v>
      </c>
      <c r="D6" s="620">
        <v>3671.1485877872901</v>
      </c>
      <c r="E6" s="621">
        <v>1.0108838468250001</v>
      </c>
      <c r="F6" s="619">
        <v>326705.95958201302</v>
      </c>
      <c r="G6" s="620">
        <v>81676.489895503299</v>
      </c>
      <c r="H6" s="622">
        <v>30592.59404</v>
      </c>
      <c r="I6" s="619">
        <v>84659.20938</v>
      </c>
      <c r="J6" s="620">
        <v>2982.7194844966998</v>
      </c>
      <c r="K6" s="623">
        <v>0.25912967577399998</v>
      </c>
    </row>
    <row r="7" spans="1:11" ht="14.4" customHeight="1" thickBot="1" x14ac:dyDescent="0.35">
      <c r="A7" s="638" t="s">
        <v>317</v>
      </c>
      <c r="B7" s="619">
        <v>253876.88307618099</v>
      </c>
      <c r="C7" s="619">
        <v>251541.43788000001</v>
      </c>
      <c r="D7" s="620">
        <v>-2335.4451961805198</v>
      </c>
      <c r="E7" s="621">
        <v>0.99080087494400004</v>
      </c>
      <c r="F7" s="619">
        <v>247085.40969464299</v>
      </c>
      <c r="G7" s="620">
        <v>61771.352423660799</v>
      </c>
      <c r="H7" s="622">
        <v>23726.28197</v>
      </c>
      <c r="I7" s="619">
        <v>63462.768100000001</v>
      </c>
      <c r="J7" s="620">
        <v>1691.41567633919</v>
      </c>
      <c r="K7" s="623">
        <v>0.25684546966299998</v>
      </c>
    </row>
    <row r="8" spans="1:11" ht="14.4" customHeight="1" thickBot="1" x14ac:dyDescent="0.35">
      <c r="A8" s="639" t="s">
        <v>318</v>
      </c>
      <c r="B8" s="619">
        <v>250380.21235376401</v>
      </c>
      <c r="C8" s="619">
        <v>248468.05387999999</v>
      </c>
      <c r="D8" s="620">
        <v>-1912.1584737641999</v>
      </c>
      <c r="E8" s="621">
        <v>0.99236298086100005</v>
      </c>
      <c r="F8" s="619">
        <v>244033.964579744</v>
      </c>
      <c r="G8" s="620">
        <v>61008.491144935899</v>
      </c>
      <c r="H8" s="622">
        <v>23400.698970000001</v>
      </c>
      <c r="I8" s="619">
        <v>62435.146099999998</v>
      </c>
      <c r="J8" s="620">
        <v>1426.65495506406</v>
      </c>
      <c r="K8" s="623">
        <v>0.25584613276000001</v>
      </c>
    </row>
    <row r="9" spans="1:11" ht="14.4" customHeight="1" thickBot="1" x14ac:dyDescent="0.35">
      <c r="A9" s="640" t="s">
        <v>319</v>
      </c>
      <c r="B9" s="624">
        <v>0</v>
      </c>
      <c r="C9" s="624">
        <v>6.9999999999999999E-4</v>
      </c>
      <c r="D9" s="625">
        <v>6.9999999999999999E-4</v>
      </c>
      <c r="E9" s="626" t="s">
        <v>314</v>
      </c>
      <c r="F9" s="624">
        <v>0</v>
      </c>
      <c r="G9" s="625">
        <v>0</v>
      </c>
      <c r="H9" s="627">
        <v>8.0999999999999996E-4</v>
      </c>
      <c r="I9" s="624">
        <v>2.1000000000000001E-4</v>
      </c>
      <c r="J9" s="625">
        <v>2.1000000000000001E-4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6.9999999999999999E-4</v>
      </c>
      <c r="D10" s="620">
        <v>6.9999999999999999E-4</v>
      </c>
      <c r="E10" s="629" t="s">
        <v>314</v>
      </c>
      <c r="F10" s="619">
        <v>0</v>
      </c>
      <c r="G10" s="620">
        <v>0</v>
      </c>
      <c r="H10" s="622">
        <v>8.0999999999999996E-4</v>
      </c>
      <c r="I10" s="619">
        <v>2.1000000000000001E-4</v>
      </c>
      <c r="J10" s="620">
        <v>2.1000000000000001E-4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244183.67111733</v>
      </c>
      <c r="C11" s="624">
        <v>242019.99246000001</v>
      </c>
      <c r="D11" s="625">
        <v>-2163.6786573296099</v>
      </c>
      <c r="E11" s="631">
        <v>0.99113913453900004</v>
      </c>
      <c r="F11" s="624">
        <v>237555.4826895</v>
      </c>
      <c r="G11" s="625">
        <v>59388.870672375102</v>
      </c>
      <c r="H11" s="627">
        <v>22797.81379</v>
      </c>
      <c r="I11" s="624">
        <v>60932.520759999999</v>
      </c>
      <c r="J11" s="625">
        <v>1543.6500876249499</v>
      </c>
      <c r="K11" s="632">
        <v>0.25649806129500002</v>
      </c>
    </row>
    <row r="12" spans="1:11" ht="14.4" customHeight="1" thickBot="1" x14ac:dyDescent="0.35">
      <c r="A12" s="641" t="s">
        <v>322</v>
      </c>
      <c r="B12" s="619">
        <v>31400.472106834801</v>
      </c>
      <c r="C12" s="619">
        <v>31156.64703</v>
      </c>
      <c r="D12" s="620">
        <v>-243.825076834746</v>
      </c>
      <c r="E12" s="621">
        <v>0.99223498691300005</v>
      </c>
      <c r="F12" s="619">
        <v>32054.426040295599</v>
      </c>
      <c r="G12" s="620">
        <v>8013.6065100739097</v>
      </c>
      <c r="H12" s="622">
        <v>3581.18237</v>
      </c>
      <c r="I12" s="619">
        <v>8229.1778400000003</v>
      </c>
      <c r="J12" s="620">
        <v>215.57132992609499</v>
      </c>
      <c r="K12" s="623">
        <v>0.25672516580499999</v>
      </c>
    </row>
    <row r="13" spans="1:11" ht="14.4" customHeight="1" thickBot="1" x14ac:dyDescent="0.35">
      <c r="A13" s="641" t="s">
        <v>323</v>
      </c>
      <c r="B13" s="619">
        <v>135</v>
      </c>
      <c r="C13" s="619">
        <v>168.42465999999999</v>
      </c>
      <c r="D13" s="620">
        <v>33.424660000000003</v>
      </c>
      <c r="E13" s="621">
        <v>1.247590074074</v>
      </c>
      <c r="F13" s="619">
        <v>194.0000534772</v>
      </c>
      <c r="G13" s="620">
        <v>48.5000133693</v>
      </c>
      <c r="H13" s="622">
        <v>31.124680000000001</v>
      </c>
      <c r="I13" s="619">
        <v>70.084869999999995</v>
      </c>
      <c r="J13" s="620">
        <v>21.584856630699001</v>
      </c>
      <c r="K13" s="623">
        <v>0.36126211690999999</v>
      </c>
    </row>
    <row r="14" spans="1:11" ht="14.4" customHeight="1" thickBot="1" x14ac:dyDescent="0.35">
      <c r="A14" s="641" t="s">
        <v>324</v>
      </c>
      <c r="B14" s="619">
        <v>147</v>
      </c>
      <c r="C14" s="619">
        <v>247.63518999999999</v>
      </c>
      <c r="D14" s="620">
        <v>100.63518999999999</v>
      </c>
      <c r="E14" s="621">
        <v>1.6845931292509999</v>
      </c>
      <c r="F14" s="619">
        <v>269.000074151376</v>
      </c>
      <c r="G14" s="620">
        <v>67.250018537843005</v>
      </c>
      <c r="H14" s="622">
        <v>21.99005</v>
      </c>
      <c r="I14" s="619">
        <v>54.618540000000003</v>
      </c>
      <c r="J14" s="620">
        <v>-12.631478537843</v>
      </c>
      <c r="K14" s="623">
        <v>0.20304284365799999</v>
      </c>
    </row>
    <row r="15" spans="1:11" ht="14.4" customHeight="1" thickBot="1" x14ac:dyDescent="0.35">
      <c r="A15" s="641" t="s">
        <v>325</v>
      </c>
      <c r="B15" s="619">
        <v>47.825864074049001</v>
      </c>
      <c r="C15" s="619">
        <v>8.6107999999999993</v>
      </c>
      <c r="D15" s="620">
        <v>-39.215064074049003</v>
      </c>
      <c r="E15" s="621">
        <v>0.180044839057</v>
      </c>
      <c r="F15" s="619">
        <v>47.000012955815997</v>
      </c>
      <c r="G15" s="620">
        <v>11.750003238953999</v>
      </c>
      <c r="H15" s="622">
        <v>6.4349999999999996</v>
      </c>
      <c r="I15" s="619">
        <v>19.305</v>
      </c>
      <c r="J15" s="620">
        <v>7.5549967610450004</v>
      </c>
      <c r="K15" s="623">
        <v>0.41074456762599998</v>
      </c>
    </row>
    <row r="16" spans="1:11" ht="14.4" customHeight="1" thickBot="1" x14ac:dyDescent="0.35">
      <c r="A16" s="641" t="s">
        <v>326</v>
      </c>
      <c r="B16" s="619">
        <v>0.56971548467599997</v>
      </c>
      <c r="C16" s="619">
        <v>2.08935</v>
      </c>
      <c r="D16" s="620">
        <v>1.519634515323</v>
      </c>
      <c r="E16" s="621">
        <v>3.667356875836</v>
      </c>
      <c r="F16" s="619">
        <v>11.000004720728001</v>
      </c>
      <c r="G16" s="620">
        <v>2.7500011801820001</v>
      </c>
      <c r="H16" s="622">
        <v>2.08935</v>
      </c>
      <c r="I16" s="619">
        <v>2.08935</v>
      </c>
      <c r="J16" s="620">
        <v>-0.66065118018199998</v>
      </c>
      <c r="K16" s="623">
        <v>0.189940827576</v>
      </c>
    </row>
    <row r="17" spans="1:11" ht="14.4" customHeight="1" thickBot="1" x14ac:dyDescent="0.35">
      <c r="A17" s="641" t="s">
        <v>327</v>
      </c>
      <c r="B17" s="619">
        <v>9.9999996850239992</v>
      </c>
      <c r="C17" s="619">
        <v>0</v>
      </c>
      <c r="D17" s="620">
        <v>-9.9999996850239992</v>
      </c>
      <c r="E17" s="621">
        <v>0</v>
      </c>
      <c r="F17" s="619">
        <v>8.0000022052449999</v>
      </c>
      <c r="G17" s="620">
        <v>2.000000551311</v>
      </c>
      <c r="H17" s="622">
        <v>0</v>
      </c>
      <c r="I17" s="619">
        <v>0</v>
      </c>
      <c r="J17" s="620">
        <v>-2.000000551311</v>
      </c>
      <c r="K17" s="623">
        <v>0</v>
      </c>
    </row>
    <row r="18" spans="1:11" ht="14.4" customHeight="1" thickBot="1" x14ac:dyDescent="0.35">
      <c r="A18" s="641" t="s">
        <v>328</v>
      </c>
      <c r="B18" s="619">
        <v>219.037075256604</v>
      </c>
      <c r="C18" s="619">
        <v>142.15651</v>
      </c>
      <c r="D18" s="620">
        <v>-76.880565256603006</v>
      </c>
      <c r="E18" s="621">
        <v>0.64900661147600003</v>
      </c>
      <c r="F18" s="619">
        <v>204.00005623375699</v>
      </c>
      <c r="G18" s="620">
        <v>51.000014058439</v>
      </c>
      <c r="H18" s="622">
        <v>17.200800000000001</v>
      </c>
      <c r="I18" s="619">
        <v>120.42577</v>
      </c>
      <c r="J18" s="620">
        <v>69.425755941559999</v>
      </c>
      <c r="K18" s="623">
        <v>0.59032223923500005</v>
      </c>
    </row>
    <row r="19" spans="1:11" ht="14.4" customHeight="1" thickBot="1" x14ac:dyDescent="0.35">
      <c r="A19" s="641" t="s">
        <v>329</v>
      </c>
      <c r="B19" s="619">
        <v>54.521831887996001</v>
      </c>
      <c r="C19" s="619">
        <v>10.320779999999999</v>
      </c>
      <c r="D19" s="620">
        <v>-44.201051887996002</v>
      </c>
      <c r="E19" s="621">
        <v>0.18929628082200001</v>
      </c>
      <c r="F19" s="619">
        <v>50.000013782783</v>
      </c>
      <c r="G19" s="620">
        <v>12.500003445695</v>
      </c>
      <c r="H19" s="622">
        <v>1.1595299999999999</v>
      </c>
      <c r="I19" s="619">
        <v>2.1686700000000001</v>
      </c>
      <c r="J19" s="620">
        <v>-10.331333445695</v>
      </c>
      <c r="K19" s="623">
        <v>4.3373388042999998E-2</v>
      </c>
    </row>
    <row r="20" spans="1:11" ht="14.4" customHeight="1" thickBot="1" x14ac:dyDescent="0.35">
      <c r="A20" s="641" t="s">
        <v>330</v>
      </c>
      <c r="B20" s="619">
        <v>205000.41667259799</v>
      </c>
      <c r="C20" s="619">
        <v>205424.74591</v>
      </c>
      <c r="D20" s="620">
        <v>424.32923740154399</v>
      </c>
      <c r="E20" s="621">
        <v>1.002069894511</v>
      </c>
      <c r="F20" s="619">
        <v>200000.055131134</v>
      </c>
      <c r="G20" s="620">
        <v>50000.013782783601</v>
      </c>
      <c r="H20" s="622">
        <v>18978.27794</v>
      </c>
      <c r="I20" s="619">
        <v>51954.26655</v>
      </c>
      <c r="J20" s="620">
        <v>1954.2527672164399</v>
      </c>
      <c r="K20" s="623">
        <v>0.259771261142</v>
      </c>
    </row>
    <row r="21" spans="1:11" ht="14.4" customHeight="1" thickBot="1" x14ac:dyDescent="0.35">
      <c r="A21" s="641" t="s">
        <v>331</v>
      </c>
      <c r="B21" s="619">
        <v>7087.2798355117302</v>
      </c>
      <c r="C21" s="619">
        <v>4797.0228500000003</v>
      </c>
      <c r="D21" s="620">
        <v>-2290.2569855117299</v>
      </c>
      <c r="E21" s="621">
        <v>0.67684964631400002</v>
      </c>
      <c r="F21" s="619">
        <v>4648.0012812475597</v>
      </c>
      <c r="G21" s="620">
        <v>1162.0003203118899</v>
      </c>
      <c r="H21" s="622">
        <v>154</v>
      </c>
      <c r="I21" s="619">
        <v>462</v>
      </c>
      <c r="J21" s="620">
        <v>-700.00032031189005</v>
      </c>
      <c r="K21" s="623">
        <v>9.9397562960999997E-2</v>
      </c>
    </row>
    <row r="22" spans="1:11" ht="14.4" customHeight="1" thickBot="1" x14ac:dyDescent="0.35">
      <c r="A22" s="641" t="s">
        <v>332</v>
      </c>
      <c r="B22" s="619">
        <v>81.548015996314007</v>
      </c>
      <c r="C22" s="619">
        <v>62.339379999999998</v>
      </c>
      <c r="D22" s="620">
        <v>-19.208635996314001</v>
      </c>
      <c r="E22" s="621">
        <v>0.76444998984099999</v>
      </c>
      <c r="F22" s="619">
        <v>70.000019295897005</v>
      </c>
      <c r="G22" s="620">
        <v>17.500004823973999</v>
      </c>
      <c r="H22" s="622">
        <v>4.3540700000000001</v>
      </c>
      <c r="I22" s="619">
        <v>18.384170000000001</v>
      </c>
      <c r="J22" s="620">
        <v>0.884165176025</v>
      </c>
      <c r="K22" s="623">
        <v>0.26263092760399998</v>
      </c>
    </row>
    <row r="23" spans="1:11" ht="14.4" customHeight="1" thickBot="1" x14ac:dyDescent="0.35">
      <c r="A23" s="640" t="s">
        <v>333</v>
      </c>
      <c r="B23" s="624">
        <v>2142.6774890776901</v>
      </c>
      <c r="C23" s="624">
        <v>2176.8866699999999</v>
      </c>
      <c r="D23" s="625">
        <v>34.209180922306999</v>
      </c>
      <c r="E23" s="631">
        <v>1.0159656229630001</v>
      </c>
      <c r="F23" s="624">
        <v>2077.14602469078</v>
      </c>
      <c r="G23" s="625">
        <v>519.286506172695</v>
      </c>
      <c r="H23" s="627">
        <v>246.57900000000001</v>
      </c>
      <c r="I23" s="624">
        <v>593.82899999999995</v>
      </c>
      <c r="J23" s="625">
        <v>74.542493827304995</v>
      </c>
      <c r="K23" s="632">
        <v>0.28588697806500002</v>
      </c>
    </row>
    <row r="24" spans="1:11" ht="14.4" customHeight="1" thickBot="1" x14ac:dyDescent="0.35">
      <c r="A24" s="641" t="s">
        <v>334</v>
      </c>
      <c r="B24" s="619">
        <v>2122.9582535233199</v>
      </c>
      <c r="C24" s="619">
        <v>2138.1926699999999</v>
      </c>
      <c r="D24" s="620">
        <v>15.234416476676</v>
      </c>
      <c r="E24" s="621">
        <v>1.007176032054</v>
      </c>
      <c r="F24" s="619">
        <v>2046.9407855648601</v>
      </c>
      <c r="G24" s="620">
        <v>511.73519639121503</v>
      </c>
      <c r="H24" s="622">
        <v>239.22900000000001</v>
      </c>
      <c r="I24" s="619">
        <v>585.42899999999997</v>
      </c>
      <c r="J24" s="620">
        <v>73.693803608785004</v>
      </c>
      <c r="K24" s="623">
        <v>0.28600192254099999</v>
      </c>
    </row>
    <row r="25" spans="1:11" ht="14.4" customHeight="1" thickBot="1" x14ac:dyDescent="0.35">
      <c r="A25" s="641" t="s">
        <v>335</v>
      </c>
      <c r="B25" s="619">
        <v>19.719235554369</v>
      </c>
      <c r="C25" s="619">
        <v>38.694000000000003</v>
      </c>
      <c r="D25" s="620">
        <v>18.974764445630001</v>
      </c>
      <c r="E25" s="621">
        <v>1.962246451862</v>
      </c>
      <c r="F25" s="619">
        <v>30.205239125919</v>
      </c>
      <c r="G25" s="620">
        <v>7.5513097814789996</v>
      </c>
      <c r="H25" s="622">
        <v>7.35</v>
      </c>
      <c r="I25" s="619">
        <v>8.4</v>
      </c>
      <c r="J25" s="620">
        <v>0.84869021852000004</v>
      </c>
      <c r="K25" s="623">
        <v>0.27809745074199999</v>
      </c>
    </row>
    <row r="26" spans="1:11" ht="14.4" customHeight="1" thickBot="1" x14ac:dyDescent="0.35">
      <c r="A26" s="640" t="s">
        <v>336</v>
      </c>
      <c r="B26" s="624">
        <v>2037.7333441999201</v>
      </c>
      <c r="C26" s="624">
        <v>1986.90083</v>
      </c>
      <c r="D26" s="625">
        <v>-50.832514199915003</v>
      </c>
      <c r="E26" s="631">
        <v>0.97505438366300001</v>
      </c>
      <c r="F26" s="624">
        <v>2238.9257754743799</v>
      </c>
      <c r="G26" s="625">
        <v>559.73144386859497</v>
      </c>
      <c r="H26" s="627">
        <v>204.28342000000001</v>
      </c>
      <c r="I26" s="624">
        <v>456.67430999999999</v>
      </c>
      <c r="J26" s="625">
        <v>-103.057133868595</v>
      </c>
      <c r="K26" s="632">
        <v>0.20397027672900001</v>
      </c>
    </row>
    <row r="27" spans="1:11" ht="14.4" customHeight="1" thickBot="1" x14ac:dyDescent="0.35">
      <c r="A27" s="641" t="s">
        <v>337</v>
      </c>
      <c r="B27" s="619">
        <v>121.999996157296</v>
      </c>
      <c r="C27" s="619">
        <v>23.810749999999999</v>
      </c>
      <c r="D27" s="620">
        <v>-98.189246157295003</v>
      </c>
      <c r="E27" s="621">
        <v>0.195170088114</v>
      </c>
      <c r="F27" s="619">
        <v>80.000022052453005</v>
      </c>
      <c r="G27" s="620">
        <v>20.000005513112999</v>
      </c>
      <c r="H27" s="622">
        <v>1.9722</v>
      </c>
      <c r="I27" s="619">
        <v>5.4748799999999997</v>
      </c>
      <c r="J27" s="620">
        <v>-14.525125513113</v>
      </c>
      <c r="K27" s="623">
        <v>6.8435981135000004E-2</v>
      </c>
    </row>
    <row r="28" spans="1:11" ht="14.4" customHeight="1" thickBot="1" x14ac:dyDescent="0.35">
      <c r="A28" s="641" t="s">
        <v>338</v>
      </c>
      <c r="B28" s="619">
        <v>0</v>
      </c>
      <c r="C28" s="619">
        <v>0.20327999999999999</v>
      </c>
      <c r="D28" s="620">
        <v>0.20327999999999999</v>
      </c>
      <c r="E28" s="629" t="s">
        <v>339</v>
      </c>
      <c r="F28" s="619">
        <v>0.20328005603499999</v>
      </c>
      <c r="G28" s="620">
        <v>5.0820014008E-2</v>
      </c>
      <c r="H28" s="622">
        <v>0</v>
      </c>
      <c r="I28" s="619">
        <v>0</v>
      </c>
      <c r="J28" s="620">
        <v>-5.0820014008E-2</v>
      </c>
      <c r="K28" s="623">
        <v>0</v>
      </c>
    </row>
    <row r="29" spans="1:11" ht="14.4" customHeight="1" thickBot="1" x14ac:dyDescent="0.35">
      <c r="A29" s="641" t="s">
        <v>340</v>
      </c>
      <c r="B29" s="619">
        <v>176.99999455091901</v>
      </c>
      <c r="C29" s="619">
        <v>208.45502999999999</v>
      </c>
      <c r="D29" s="620">
        <v>31.45503544908</v>
      </c>
      <c r="E29" s="621">
        <v>1.1777120701549999</v>
      </c>
      <c r="F29" s="619">
        <v>380.72198325010902</v>
      </c>
      <c r="G29" s="620">
        <v>95.180495812526999</v>
      </c>
      <c r="H29" s="622">
        <v>17.71001</v>
      </c>
      <c r="I29" s="619">
        <v>60.612990000000003</v>
      </c>
      <c r="J29" s="620">
        <v>-34.567505812527003</v>
      </c>
      <c r="K29" s="623">
        <v>0.159205385206</v>
      </c>
    </row>
    <row r="30" spans="1:11" ht="14.4" customHeight="1" thickBot="1" x14ac:dyDescent="0.35">
      <c r="A30" s="641" t="s">
        <v>341</v>
      </c>
      <c r="B30" s="619">
        <v>897.99997190416104</v>
      </c>
      <c r="C30" s="619">
        <v>840.92980999999997</v>
      </c>
      <c r="D30" s="620">
        <v>-57.070161904160997</v>
      </c>
      <c r="E30" s="621">
        <v>0.936447479187</v>
      </c>
      <c r="F30" s="619">
        <v>896.00024698748098</v>
      </c>
      <c r="G30" s="620">
        <v>224.00006174686999</v>
      </c>
      <c r="H30" s="622">
        <v>72.404359999999997</v>
      </c>
      <c r="I30" s="619">
        <v>212.42878999999999</v>
      </c>
      <c r="J30" s="620">
        <v>-11.57127174687</v>
      </c>
      <c r="K30" s="623">
        <v>0.23708563777</v>
      </c>
    </row>
    <row r="31" spans="1:11" ht="14.4" customHeight="1" thickBot="1" x14ac:dyDescent="0.35">
      <c r="A31" s="641" t="s">
        <v>342</v>
      </c>
      <c r="B31" s="619">
        <v>169.73339683236699</v>
      </c>
      <c r="C31" s="619">
        <v>166.50957</v>
      </c>
      <c r="D31" s="620">
        <v>-3.223826832366</v>
      </c>
      <c r="E31" s="621">
        <v>0.98100652615999995</v>
      </c>
      <c r="F31" s="619">
        <v>170.000046861464</v>
      </c>
      <c r="G31" s="620">
        <v>42.500011715366</v>
      </c>
      <c r="H31" s="622">
        <v>15.108000000000001</v>
      </c>
      <c r="I31" s="619">
        <v>37.075299999999999</v>
      </c>
      <c r="J31" s="620">
        <v>-5.4247117153659996</v>
      </c>
      <c r="K31" s="623">
        <v>0.21808993988200001</v>
      </c>
    </row>
    <row r="32" spans="1:11" ht="14.4" customHeight="1" thickBot="1" x14ac:dyDescent="0.35">
      <c r="A32" s="641" t="s">
        <v>343</v>
      </c>
      <c r="B32" s="619">
        <v>1.999999937004</v>
      </c>
      <c r="C32" s="619">
        <v>2.1081599999999998</v>
      </c>
      <c r="D32" s="620">
        <v>0.108160062995</v>
      </c>
      <c r="E32" s="621">
        <v>1.0540800332</v>
      </c>
      <c r="F32" s="619">
        <v>0</v>
      </c>
      <c r="G32" s="620">
        <v>0</v>
      </c>
      <c r="H32" s="622">
        <v>0</v>
      </c>
      <c r="I32" s="619">
        <v>0</v>
      </c>
      <c r="J32" s="620">
        <v>0</v>
      </c>
      <c r="K32" s="630" t="s">
        <v>314</v>
      </c>
    </row>
    <row r="33" spans="1:11" ht="14.4" customHeight="1" thickBot="1" x14ac:dyDescent="0.35">
      <c r="A33" s="641" t="s">
        <v>344</v>
      </c>
      <c r="B33" s="619">
        <v>184.99999417294799</v>
      </c>
      <c r="C33" s="619">
        <v>186.57391000000001</v>
      </c>
      <c r="D33" s="620">
        <v>1.5739158270510001</v>
      </c>
      <c r="E33" s="621">
        <v>1.0085076533870001</v>
      </c>
      <c r="F33" s="619">
        <v>180.000049618021</v>
      </c>
      <c r="G33" s="620">
        <v>45.000012404505</v>
      </c>
      <c r="H33" s="622">
        <v>10.220980000000001</v>
      </c>
      <c r="I33" s="619">
        <v>34.64096</v>
      </c>
      <c r="J33" s="620">
        <v>-10.359052404505</v>
      </c>
      <c r="K33" s="623">
        <v>0.192449724727</v>
      </c>
    </row>
    <row r="34" spans="1:11" ht="14.4" customHeight="1" thickBot="1" x14ac:dyDescent="0.35">
      <c r="A34" s="641" t="s">
        <v>345</v>
      </c>
      <c r="B34" s="619">
        <v>81.999997606183996</v>
      </c>
      <c r="C34" s="619">
        <v>84.311909999999997</v>
      </c>
      <c r="D34" s="620">
        <v>2.3119123938150001</v>
      </c>
      <c r="E34" s="621">
        <v>1.028194054406</v>
      </c>
      <c r="F34" s="619">
        <v>80.000022052453005</v>
      </c>
      <c r="G34" s="620">
        <v>20.000005513112999</v>
      </c>
      <c r="H34" s="622">
        <v>9.6631</v>
      </c>
      <c r="I34" s="619">
        <v>27.936199999999999</v>
      </c>
      <c r="J34" s="620">
        <v>7.9361944868860004</v>
      </c>
      <c r="K34" s="623">
        <v>0.34920240374</v>
      </c>
    </row>
    <row r="35" spans="1:11" ht="14.4" customHeight="1" thickBot="1" x14ac:dyDescent="0.35">
      <c r="A35" s="641" t="s">
        <v>346</v>
      </c>
      <c r="B35" s="619">
        <v>401.99999303903599</v>
      </c>
      <c r="C35" s="619">
        <v>369.81634000000003</v>
      </c>
      <c r="D35" s="620">
        <v>-32.183653039035001</v>
      </c>
      <c r="E35" s="621">
        <v>0.91994116020799999</v>
      </c>
      <c r="F35" s="619">
        <v>410.000113018825</v>
      </c>
      <c r="G35" s="620">
        <v>102.500028254706</v>
      </c>
      <c r="H35" s="622">
        <v>76.669210000000007</v>
      </c>
      <c r="I35" s="619">
        <v>76.669210000000007</v>
      </c>
      <c r="J35" s="620">
        <v>-25.830818254705999</v>
      </c>
      <c r="K35" s="623">
        <v>0.186998021623</v>
      </c>
    </row>
    <row r="36" spans="1:11" ht="14.4" customHeight="1" thickBot="1" x14ac:dyDescent="0.35">
      <c r="A36" s="641" t="s">
        <v>347</v>
      </c>
      <c r="B36" s="619">
        <v>0</v>
      </c>
      <c r="C36" s="619">
        <v>2.6779000000000002</v>
      </c>
      <c r="D36" s="620">
        <v>2.6779000000000002</v>
      </c>
      <c r="E36" s="629" t="s">
        <v>314</v>
      </c>
      <c r="F36" s="619">
        <v>2.000000551311</v>
      </c>
      <c r="G36" s="620">
        <v>0.50000013782700004</v>
      </c>
      <c r="H36" s="622">
        <v>0.53556000000000004</v>
      </c>
      <c r="I36" s="619">
        <v>1.07114</v>
      </c>
      <c r="J36" s="620">
        <v>0.57113986217199997</v>
      </c>
      <c r="K36" s="623">
        <v>0.53556985236700005</v>
      </c>
    </row>
    <row r="37" spans="1:11" ht="14.4" customHeight="1" thickBot="1" x14ac:dyDescent="0.35">
      <c r="A37" s="641" t="s">
        <v>348</v>
      </c>
      <c r="B37" s="619">
        <v>0</v>
      </c>
      <c r="C37" s="619">
        <v>101.50417</v>
      </c>
      <c r="D37" s="620">
        <v>101.50417</v>
      </c>
      <c r="E37" s="629" t="s">
        <v>339</v>
      </c>
      <c r="F37" s="619">
        <v>40.000011026225998</v>
      </c>
      <c r="G37" s="620">
        <v>10.000002756556</v>
      </c>
      <c r="H37" s="622">
        <v>0</v>
      </c>
      <c r="I37" s="619">
        <v>0.76483999999999996</v>
      </c>
      <c r="J37" s="620">
        <v>-9.2351627565560008</v>
      </c>
      <c r="K37" s="623">
        <v>1.9120994729000002E-2</v>
      </c>
    </row>
    <row r="38" spans="1:11" ht="14.4" customHeight="1" thickBot="1" x14ac:dyDescent="0.35">
      <c r="A38" s="640" t="s">
        <v>349</v>
      </c>
      <c r="B38" s="624">
        <v>1084.9999658251299</v>
      </c>
      <c r="C38" s="624">
        <v>1147.49467</v>
      </c>
      <c r="D38" s="625">
        <v>62.494704174870002</v>
      </c>
      <c r="E38" s="631">
        <v>1.057598807505</v>
      </c>
      <c r="F38" s="624">
        <v>1111.44364987828</v>
      </c>
      <c r="G38" s="625">
        <v>277.86091246957102</v>
      </c>
      <c r="H38" s="627">
        <v>95.010769999999994</v>
      </c>
      <c r="I38" s="624">
        <v>273.81734999999998</v>
      </c>
      <c r="J38" s="625">
        <v>-4.0435624695700003</v>
      </c>
      <c r="K38" s="632">
        <v>0.24636188261</v>
      </c>
    </row>
    <row r="39" spans="1:11" ht="14.4" customHeight="1" thickBot="1" x14ac:dyDescent="0.35">
      <c r="A39" s="641" t="s">
        <v>350</v>
      </c>
      <c r="B39" s="619">
        <v>929.99997070725396</v>
      </c>
      <c r="C39" s="619">
        <v>824.57366000000002</v>
      </c>
      <c r="D39" s="620">
        <v>-105.426310707254</v>
      </c>
      <c r="E39" s="621">
        <v>0.88663837201200002</v>
      </c>
      <c r="F39" s="619">
        <v>891.00929511112099</v>
      </c>
      <c r="G39" s="620">
        <v>222.75232377777999</v>
      </c>
      <c r="H39" s="622">
        <v>71.874539999999996</v>
      </c>
      <c r="I39" s="619">
        <v>197.40638000000001</v>
      </c>
      <c r="J39" s="620">
        <v>-25.345943777780001</v>
      </c>
      <c r="K39" s="623">
        <v>0.22155367074499999</v>
      </c>
    </row>
    <row r="40" spans="1:11" ht="14.4" customHeight="1" thickBot="1" x14ac:dyDescent="0.35">
      <c r="A40" s="641" t="s">
        <v>351</v>
      </c>
      <c r="B40" s="619">
        <v>154.99999511787601</v>
      </c>
      <c r="C40" s="619">
        <v>322.92101000000002</v>
      </c>
      <c r="D40" s="620">
        <v>167.92101488212401</v>
      </c>
      <c r="E40" s="621">
        <v>2.0833614204590001</v>
      </c>
      <c r="F40" s="619">
        <v>220.43435476716201</v>
      </c>
      <c r="G40" s="620">
        <v>55.108588691789997</v>
      </c>
      <c r="H40" s="622">
        <v>23.136230000000001</v>
      </c>
      <c r="I40" s="619">
        <v>76.410970000000006</v>
      </c>
      <c r="J40" s="620">
        <v>21.302381308209</v>
      </c>
      <c r="K40" s="623">
        <v>0.34663820927799999</v>
      </c>
    </row>
    <row r="41" spans="1:11" ht="14.4" customHeight="1" thickBot="1" x14ac:dyDescent="0.35">
      <c r="A41" s="640" t="s">
        <v>352</v>
      </c>
      <c r="B41" s="624">
        <v>639.43006384008299</v>
      </c>
      <c r="C41" s="624">
        <v>625.82348999999999</v>
      </c>
      <c r="D41" s="625">
        <v>-13.606573840083</v>
      </c>
      <c r="E41" s="631">
        <v>0.97872077868999996</v>
      </c>
      <c r="F41" s="624">
        <v>588.00394029372796</v>
      </c>
      <c r="G41" s="625">
        <v>147.00098507343199</v>
      </c>
      <c r="H41" s="627">
        <v>41.245780000000003</v>
      </c>
      <c r="I41" s="624">
        <v>132.38544999999999</v>
      </c>
      <c r="J41" s="625">
        <v>-14.615535073430999</v>
      </c>
      <c r="K41" s="632">
        <v>0.2251438144</v>
      </c>
    </row>
    <row r="42" spans="1:11" ht="14.4" customHeight="1" thickBot="1" x14ac:dyDescent="0.35">
      <c r="A42" s="641" t="s">
        <v>353</v>
      </c>
      <c r="B42" s="619">
        <v>51.131436463813003</v>
      </c>
      <c r="C42" s="619">
        <v>50.705449999999999</v>
      </c>
      <c r="D42" s="620">
        <v>-0.425986463812</v>
      </c>
      <c r="E42" s="621">
        <v>0.99166879529899998</v>
      </c>
      <c r="F42" s="619">
        <v>44.728160563095003</v>
      </c>
      <c r="G42" s="620">
        <v>11.182040140772999</v>
      </c>
      <c r="H42" s="622">
        <v>0.123</v>
      </c>
      <c r="I42" s="619">
        <v>1.212</v>
      </c>
      <c r="J42" s="620">
        <v>-9.9700401407729995</v>
      </c>
      <c r="K42" s="623">
        <v>2.7097023099999999E-2</v>
      </c>
    </row>
    <row r="43" spans="1:11" ht="14.4" customHeight="1" thickBot="1" x14ac:dyDescent="0.35">
      <c r="A43" s="641" t="s">
        <v>354</v>
      </c>
      <c r="B43" s="619">
        <v>7.9999997480190004</v>
      </c>
      <c r="C43" s="619">
        <v>15.91328</v>
      </c>
      <c r="D43" s="620">
        <v>7.9132802519799998</v>
      </c>
      <c r="E43" s="621">
        <v>1.9891600626529999</v>
      </c>
      <c r="F43" s="619">
        <v>18.000004961801999</v>
      </c>
      <c r="G43" s="620">
        <v>4.5000012404499996</v>
      </c>
      <c r="H43" s="622">
        <v>1.0989100000000001</v>
      </c>
      <c r="I43" s="619">
        <v>3.6846999999999999</v>
      </c>
      <c r="J43" s="620">
        <v>-0.81530124044999996</v>
      </c>
      <c r="K43" s="623">
        <v>0.20470549912700001</v>
      </c>
    </row>
    <row r="44" spans="1:11" ht="14.4" customHeight="1" thickBot="1" x14ac:dyDescent="0.35">
      <c r="A44" s="641" t="s">
        <v>355</v>
      </c>
      <c r="B44" s="619">
        <v>233.943061742899</v>
      </c>
      <c r="C44" s="619">
        <v>202.89252999999999</v>
      </c>
      <c r="D44" s="620">
        <v>-31.050531742897999</v>
      </c>
      <c r="E44" s="621">
        <v>0.86727312401699996</v>
      </c>
      <c r="F44" s="619">
        <v>204.61167767286901</v>
      </c>
      <c r="G44" s="620">
        <v>51.152919418217003</v>
      </c>
      <c r="H44" s="622">
        <v>15.973649999999999</v>
      </c>
      <c r="I44" s="619">
        <v>50.261960000000002</v>
      </c>
      <c r="J44" s="620">
        <v>-0.89095941821699998</v>
      </c>
      <c r="K44" s="623">
        <v>0.24564560816600001</v>
      </c>
    </row>
    <row r="45" spans="1:11" ht="14.4" customHeight="1" thickBot="1" x14ac:dyDescent="0.35">
      <c r="A45" s="641" t="s">
        <v>356</v>
      </c>
      <c r="B45" s="619">
        <v>85.999997291208004</v>
      </c>
      <c r="C45" s="619">
        <v>88.730919999999998</v>
      </c>
      <c r="D45" s="620">
        <v>2.7309227087910002</v>
      </c>
      <c r="E45" s="621">
        <v>1.031754916218</v>
      </c>
      <c r="F45" s="619">
        <v>89.497889983166004</v>
      </c>
      <c r="G45" s="620">
        <v>22.374472495791</v>
      </c>
      <c r="H45" s="622">
        <v>7.3347699999999998</v>
      </c>
      <c r="I45" s="619">
        <v>24.155760000000001</v>
      </c>
      <c r="J45" s="620">
        <v>1.7812875042080001</v>
      </c>
      <c r="K45" s="623">
        <v>0.26990312290599999</v>
      </c>
    </row>
    <row r="46" spans="1:11" ht="14.4" customHeight="1" thickBot="1" x14ac:dyDescent="0.35">
      <c r="A46" s="641" t="s">
        <v>357</v>
      </c>
      <c r="B46" s="619">
        <v>80.999997448696007</v>
      </c>
      <c r="C46" s="619">
        <v>34.824750000000002</v>
      </c>
      <c r="D46" s="620">
        <v>-46.175247448695998</v>
      </c>
      <c r="E46" s="621">
        <v>0.42993519872699998</v>
      </c>
      <c r="F46" s="619">
        <v>38.568990954230003</v>
      </c>
      <c r="G46" s="620">
        <v>9.6422477385569998</v>
      </c>
      <c r="H46" s="622">
        <v>1.84487</v>
      </c>
      <c r="I46" s="619">
        <v>4.0406700000000004</v>
      </c>
      <c r="J46" s="620">
        <v>-5.6015777385570003</v>
      </c>
      <c r="K46" s="623">
        <v>0.104764731978</v>
      </c>
    </row>
    <row r="47" spans="1:11" ht="14.4" customHeight="1" thickBot="1" x14ac:dyDescent="0.35">
      <c r="A47" s="641" t="s">
        <v>358</v>
      </c>
      <c r="B47" s="619">
        <v>0.50274839802100002</v>
      </c>
      <c r="C47" s="619">
        <v>1.423</v>
      </c>
      <c r="D47" s="620">
        <v>0.92025160197800004</v>
      </c>
      <c r="E47" s="621">
        <v>2.8304416395960001</v>
      </c>
      <c r="F47" s="619">
        <v>0</v>
      </c>
      <c r="G47" s="620">
        <v>0</v>
      </c>
      <c r="H47" s="622">
        <v>0.25</v>
      </c>
      <c r="I47" s="619">
        <v>0.49664000000000003</v>
      </c>
      <c r="J47" s="620">
        <v>0.49664000000000003</v>
      </c>
      <c r="K47" s="630" t="s">
        <v>314</v>
      </c>
    </row>
    <row r="48" spans="1:11" ht="14.4" customHeight="1" thickBot="1" x14ac:dyDescent="0.35">
      <c r="A48" s="641" t="s">
        <v>359</v>
      </c>
      <c r="B48" s="619">
        <v>41.356683471084999</v>
      </c>
      <c r="C48" s="619">
        <v>37.98301</v>
      </c>
      <c r="D48" s="620">
        <v>-3.373673471085</v>
      </c>
      <c r="E48" s="621">
        <v>0.91842495123000001</v>
      </c>
      <c r="F48" s="619">
        <v>34.194723090228003</v>
      </c>
      <c r="G48" s="620">
        <v>8.5486807725570007</v>
      </c>
      <c r="H48" s="622">
        <v>1.9515800000000001</v>
      </c>
      <c r="I48" s="619">
        <v>6.9755500000000001</v>
      </c>
      <c r="J48" s="620">
        <v>-1.5731307725570001</v>
      </c>
      <c r="K48" s="623">
        <v>0.20399492581299999</v>
      </c>
    </row>
    <row r="49" spans="1:11" ht="14.4" customHeight="1" thickBot="1" x14ac:dyDescent="0.35">
      <c r="A49" s="641" t="s">
        <v>360</v>
      </c>
      <c r="B49" s="619">
        <v>58.496141512667997</v>
      </c>
      <c r="C49" s="619">
        <v>56.910890000000002</v>
      </c>
      <c r="D49" s="620">
        <v>-1.585251512668</v>
      </c>
      <c r="E49" s="621">
        <v>0.97289989610100003</v>
      </c>
      <c r="F49" s="619">
        <v>69.396076668237995</v>
      </c>
      <c r="G49" s="620">
        <v>17.349019167059001</v>
      </c>
      <c r="H49" s="622">
        <v>3.45939</v>
      </c>
      <c r="I49" s="619">
        <v>12.540430000000001</v>
      </c>
      <c r="J49" s="620">
        <v>-4.808589167059</v>
      </c>
      <c r="K49" s="623">
        <v>0.180708054432</v>
      </c>
    </row>
    <row r="50" spans="1:11" ht="14.4" customHeight="1" thickBot="1" x14ac:dyDescent="0.35">
      <c r="A50" s="641" t="s">
        <v>361</v>
      </c>
      <c r="B50" s="619">
        <v>0</v>
      </c>
      <c r="C50" s="619">
        <v>22.558</v>
      </c>
      <c r="D50" s="620">
        <v>22.558</v>
      </c>
      <c r="E50" s="629" t="s">
        <v>314</v>
      </c>
      <c r="F50" s="619">
        <v>0</v>
      </c>
      <c r="G50" s="620">
        <v>0</v>
      </c>
      <c r="H50" s="622">
        <v>0</v>
      </c>
      <c r="I50" s="619">
        <v>0</v>
      </c>
      <c r="J50" s="620">
        <v>0</v>
      </c>
      <c r="K50" s="630" t="s">
        <v>314</v>
      </c>
    </row>
    <row r="51" spans="1:11" ht="14.4" customHeight="1" thickBot="1" x14ac:dyDescent="0.35">
      <c r="A51" s="641" t="s">
        <v>362</v>
      </c>
      <c r="B51" s="619">
        <v>78.999997763671999</v>
      </c>
      <c r="C51" s="619">
        <v>113.88166</v>
      </c>
      <c r="D51" s="620">
        <v>34.881662236327998</v>
      </c>
      <c r="E51" s="621">
        <v>1.441540040807</v>
      </c>
      <c r="F51" s="619">
        <v>89.006416400096995</v>
      </c>
      <c r="G51" s="620">
        <v>22.251604100024</v>
      </c>
      <c r="H51" s="622">
        <v>9.2096099999999996</v>
      </c>
      <c r="I51" s="619">
        <v>29.01774</v>
      </c>
      <c r="J51" s="620">
        <v>6.7661358999749996</v>
      </c>
      <c r="K51" s="623">
        <v>0.32601851836700002</v>
      </c>
    </row>
    <row r="52" spans="1:11" ht="14.4" customHeight="1" thickBot="1" x14ac:dyDescent="0.35">
      <c r="A52" s="640" t="s">
        <v>363</v>
      </c>
      <c r="B52" s="624">
        <v>77.700380232306998</v>
      </c>
      <c r="C52" s="624">
        <v>272.63920000000002</v>
      </c>
      <c r="D52" s="625">
        <v>194.938819767692</v>
      </c>
      <c r="E52" s="631">
        <v>3.5088528419660001</v>
      </c>
      <c r="F52" s="624">
        <v>290.243768129518</v>
      </c>
      <c r="G52" s="625">
        <v>72.560942032379003</v>
      </c>
      <c r="H52" s="627">
        <v>2.3376600000000001</v>
      </c>
      <c r="I52" s="624">
        <v>13.615080000000001</v>
      </c>
      <c r="J52" s="625">
        <v>-58.945862032378997</v>
      </c>
      <c r="K52" s="632">
        <v>4.6909120865999999E-2</v>
      </c>
    </row>
    <row r="53" spans="1:11" ht="14.4" customHeight="1" thickBot="1" x14ac:dyDescent="0.35">
      <c r="A53" s="641" t="s">
        <v>364</v>
      </c>
      <c r="B53" s="619">
        <v>0</v>
      </c>
      <c r="C53" s="619">
        <v>1.536</v>
      </c>
      <c r="D53" s="620">
        <v>1.536</v>
      </c>
      <c r="E53" s="629" t="s">
        <v>339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0</v>
      </c>
      <c r="C54" s="619">
        <v>2.9789999998999998E-2</v>
      </c>
      <c r="D54" s="620">
        <v>2.9789999998999998E-2</v>
      </c>
      <c r="E54" s="629" t="s">
        <v>314</v>
      </c>
      <c r="F54" s="619">
        <v>2.4670107143000001E-2</v>
      </c>
      <c r="G54" s="620">
        <v>6.1675267850000003E-3</v>
      </c>
      <c r="H54" s="622">
        <v>0</v>
      </c>
      <c r="I54" s="619">
        <v>1.4760000000000001E-2</v>
      </c>
      <c r="J54" s="620">
        <v>8.5924732139999998E-3</v>
      </c>
      <c r="K54" s="623">
        <v>0.59829492893699998</v>
      </c>
    </row>
    <row r="55" spans="1:11" ht="14.4" customHeight="1" thickBot="1" x14ac:dyDescent="0.35">
      <c r="A55" s="641" t="s">
        <v>366</v>
      </c>
      <c r="B55" s="619">
        <v>0</v>
      </c>
      <c r="C55" s="619">
        <v>12.461</v>
      </c>
      <c r="D55" s="620">
        <v>12.461</v>
      </c>
      <c r="E55" s="629" t="s">
        <v>339</v>
      </c>
      <c r="F55" s="619">
        <v>11.219229991482999</v>
      </c>
      <c r="G55" s="620">
        <v>2.8048074978700002</v>
      </c>
      <c r="H55" s="622">
        <v>0</v>
      </c>
      <c r="I55" s="619">
        <v>9.1113</v>
      </c>
      <c r="J55" s="620">
        <v>6.3064925021290001</v>
      </c>
      <c r="K55" s="623">
        <v>0.81211455749700001</v>
      </c>
    </row>
    <row r="56" spans="1:11" ht="14.4" customHeight="1" thickBot="1" x14ac:dyDescent="0.35">
      <c r="A56" s="641" t="s">
        <v>367</v>
      </c>
      <c r="B56" s="619">
        <v>63.700380673273003</v>
      </c>
      <c r="C56" s="619">
        <v>243.59180000000001</v>
      </c>
      <c r="D56" s="620">
        <v>179.89141932672601</v>
      </c>
      <c r="E56" s="621">
        <v>3.8240242432680001</v>
      </c>
      <c r="F56" s="619">
        <v>253.88224627380001</v>
      </c>
      <c r="G56" s="620">
        <v>63.470561568450002</v>
      </c>
      <c r="H56" s="622">
        <v>1.5547599999999999</v>
      </c>
      <c r="I56" s="619">
        <v>1.5767599999999999</v>
      </c>
      <c r="J56" s="620">
        <v>-61.893801568450002</v>
      </c>
      <c r="K56" s="623">
        <v>6.2105957510000002E-3</v>
      </c>
    </row>
    <row r="57" spans="1:11" ht="14.4" customHeight="1" thickBot="1" x14ac:dyDescent="0.35">
      <c r="A57" s="641" t="s">
        <v>368</v>
      </c>
      <c r="B57" s="619">
        <v>0</v>
      </c>
      <c r="C57" s="619">
        <v>8.9781999999999993</v>
      </c>
      <c r="D57" s="620">
        <v>8.9781999999999993</v>
      </c>
      <c r="E57" s="629" t="s">
        <v>314</v>
      </c>
      <c r="F57" s="619">
        <v>17.425901108251001</v>
      </c>
      <c r="G57" s="620">
        <v>4.3564752770619997</v>
      </c>
      <c r="H57" s="622">
        <v>0.76229999999999998</v>
      </c>
      <c r="I57" s="619">
        <v>2.2110500000000002</v>
      </c>
      <c r="J57" s="620">
        <v>-2.1454252770619999</v>
      </c>
      <c r="K57" s="623">
        <v>0.12688296497599999</v>
      </c>
    </row>
    <row r="58" spans="1:11" ht="14.4" customHeight="1" thickBot="1" x14ac:dyDescent="0.35">
      <c r="A58" s="641" t="s">
        <v>369</v>
      </c>
      <c r="B58" s="619">
        <v>13.999999559034</v>
      </c>
      <c r="C58" s="619">
        <v>6.0424100000000003</v>
      </c>
      <c r="D58" s="620">
        <v>-7.9575895590329999</v>
      </c>
      <c r="E58" s="621">
        <v>0.43160072787999998</v>
      </c>
      <c r="F58" s="619">
        <v>7.6917206488399996</v>
      </c>
      <c r="G58" s="620">
        <v>1.9229301622099999</v>
      </c>
      <c r="H58" s="622">
        <v>2.06E-2</v>
      </c>
      <c r="I58" s="619">
        <v>0.70121</v>
      </c>
      <c r="J58" s="620">
        <v>-1.22172016221</v>
      </c>
      <c r="K58" s="623">
        <v>9.1164257259000001E-2</v>
      </c>
    </row>
    <row r="59" spans="1:11" ht="14.4" customHeight="1" thickBot="1" x14ac:dyDescent="0.35">
      <c r="A59" s="640" t="s">
        <v>370</v>
      </c>
      <c r="B59" s="624">
        <v>213.99999325951799</v>
      </c>
      <c r="C59" s="624">
        <v>208.29566</v>
      </c>
      <c r="D59" s="625">
        <v>-5.704333259517</v>
      </c>
      <c r="E59" s="631">
        <v>0.973344236265</v>
      </c>
      <c r="F59" s="624">
        <v>172.718731776813</v>
      </c>
      <c r="G59" s="625">
        <v>43.179682944203002</v>
      </c>
      <c r="H59" s="627">
        <v>12.67374</v>
      </c>
      <c r="I59" s="624">
        <v>30.155940000000001</v>
      </c>
      <c r="J59" s="625">
        <v>-13.023742944203001</v>
      </c>
      <c r="K59" s="632">
        <v>0.17459565438999999</v>
      </c>
    </row>
    <row r="60" spans="1:11" ht="14.4" customHeight="1" thickBot="1" x14ac:dyDescent="0.35">
      <c r="A60" s="641" t="s">
        <v>371</v>
      </c>
      <c r="B60" s="619">
        <v>0</v>
      </c>
      <c r="C60" s="619">
        <v>1.3680000000000001</v>
      </c>
      <c r="D60" s="620">
        <v>1.3680000000000001</v>
      </c>
      <c r="E60" s="629" t="s">
        <v>339</v>
      </c>
      <c r="F60" s="619">
        <v>0</v>
      </c>
      <c r="G60" s="620">
        <v>0</v>
      </c>
      <c r="H60" s="622">
        <v>0</v>
      </c>
      <c r="I60" s="619">
        <v>0</v>
      </c>
      <c r="J60" s="620">
        <v>0</v>
      </c>
      <c r="K60" s="630" t="s">
        <v>314</v>
      </c>
    </row>
    <row r="61" spans="1:11" ht="14.4" customHeight="1" thickBot="1" x14ac:dyDescent="0.35">
      <c r="A61" s="641" t="s">
        <v>372</v>
      </c>
      <c r="B61" s="619">
        <v>44.999998582608001</v>
      </c>
      <c r="C61" s="619">
        <v>41.022620000000003</v>
      </c>
      <c r="D61" s="620">
        <v>-3.9773785826079999</v>
      </c>
      <c r="E61" s="621">
        <v>0.91161380649099999</v>
      </c>
      <c r="F61" s="619">
        <v>0</v>
      </c>
      <c r="G61" s="620">
        <v>0</v>
      </c>
      <c r="H61" s="622">
        <v>4.8593200000000003</v>
      </c>
      <c r="I61" s="619">
        <v>10.165319999999999</v>
      </c>
      <c r="J61" s="620">
        <v>10.165319999999999</v>
      </c>
      <c r="K61" s="630" t="s">
        <v>314</v>
      </c>
    </row>
    <row r="62" spans="1:11" ht="14.4" customHeight="1" thickBot="1" x14ac:dyDescent="0.35">
      <c r="A62" s="641" t="s">
        <v>373</v>
      </c>
      <c r="B62" s="619">
        <v>1.999999937004</v>
      </c>
      <c r="C62" s="619">
        <v>4.0275600000000003</v>
      </c>
      <c r="D62" s="620">
        <v>2.0275600629950001</v>
      </c>
      <c r="E62" s="621">
        <v>2.013780063429</v>
      </c>
      <c r="F62" s="619">
        <v>2.1187651829490002</v>
      </c>
      <c r="G62" s="620">
        <v>0.52969129573700002</v>
      </c>
      <c r="H62" s="622">
        <v>0</v>
      </c>
      <c r="I62" s="619">
        <v>0</v>
      </c>
      <c r="J62" s="620">
        <v>-0.52969129573700002</v>
      </c>
      <c r="K62" s="623">
        <v>0</v>
      </c>
    </row>
    <row r="63" spans="1:11" ht="14.4" customHeight="1" thickBot="1" x14ac:dyDescent="0.35">
      <c r="A63" s="641" t="s">
        <v>374</v>
      </c>
      <c r="B63" s="619">
        <v>1.999999937004</v>
      </c>
      <c r="C63" s="619">
        <v>10.20133</v>
      </c>
      <c r="D63" s="620">
        <v>8.2013300629949999</v>
      </c>
      <c r="E63" s="621">
        <v>5.100665160658</v>
      </c>
      <c r="F63" s="619">
        <v>0</v>
      </c>
      <c r="G63" s="620">
        <v>0</v>
      </c>
      <c r="H63" s="622">
        <v>0</v>
      </c>
      <c r="I63" s="619">
        <v>0.1862</v>
      </c>
      <c r="J63" s="620">
        <v>0.1862</v>
      </c>
      <c r="K63" s="630" t="s">
        <v>314</v>
      </c>
    </row>
    <row r="64" spans="1:11" ht="14.4" customHeight="1" thickBot="1" x14ac:dyDescent="0.35">
      <c r="A64" s="641" t="s">
        <v>375</v>
      </c>
      <c r="B64" s="619">
        <v>24.999999212559999</v>
      </c>
      <c r="C64" s="619">
        <v>6.67516</v>
      </c>
      <c r="D64" s="620">
        <v>-18.324839212560001</v>
      </c>
      <c r="E64" s="621">
        <v>0.26700640841000001</v>
      </c>
      <c r="F64" s="619">
        <v>17.803852232945999</v>
      </c>
      <c r="G64" s="620">
        <v>4.4509630582359998</v>
      </c>
      <c r="H64" s="622">
        <v>0.61129999999999995</v>
      </c>
      <c r="I64" s="619">
        <v>2.9637699999999998</v>
      </c>
      <c r="J64" s="620">
        <v>-1.487193058236</v>
      </c>
      <c r="K64" s="623">
        <v>0.16646790600200001</v>
      </c>
    </row>
    <row r="65" spans="1:11" ht="14.4" customHeight="1" thickBot="1" x14ac:dyDescent="0.35">
      <c r="A65" s="641" t="s">
        <v>376</v>
      </c>
      <c r="B65" s="619">
        <v>44.999998582609003</v>
      </c>
      <c r="C65" s="619">
        <v>20.88015</v>
      </c>
      <c r="D65" s="620">
        <v>-24.119848582608999</v>
      </c>
      <c r="E65" s="621">
        <v>0.46400334794800002</v>
      </c>
      <c r="F65" s="619">
        <v>42.571904589726003</v>
      </c>
      <c r="G65" s="620">
        <v>10.642976147431</v>
      </c>
      <c r="H65" s="622">
        <v>3.7585500000000001</v>
      </c>
      <c r="I65" s="619">
        <v>7.3884299999999996</v>
      </c>
      <c r="J65" s="620">
        <v>-3.2545461474309998</v>
      </c>
      <c r="K65" s="623">
        <v>0.173551784239</v>
      </c>
    </row>
    <row r="66" spans="1:11" ht="14.4" customHeight="1" thickBot="1" x14ac:dyDescent="0.35">
      <c r="A66" s="641" t="s">
        <v>377</v>
      </c>
      <c r="B66" s="619">
        <v>94.999997007730002</v>
      </c>
      <c r="C66" s="619">
        <v>124.12084</v>
      </c>
      <c r="D66" s="620">
        <v>29.120842992269001</v>
      </c>
      <c r="E66" s="621">
        <v>1.306535199047</v>
      </c>
      <c r="F66" s="619">
        <v>110.224209771191</v>
      </c>
      <c r="G66" s="620">
        <v>27.556052442797</v>
      </c>
      <c r="H66" s="622">
        <v>3.4445700000000001</v>
      </c>
      <c r="I66" s="619">
        <v>9.4522200000000005</v>
      </c>
      <c r="J66" s="620">
        <v>-18.103832442797</v>
      </c>
      <c r="K66" s="623">
        <v>8.5754481883E-2</v>
      </c>
    </row>
    <row r="67" spans="1:11" ht="14.4" customHeight="1" thickBot="1" x14ac:dyDescent="0.35">
      <c r="A67" s="640" t="s">
        <v>378</v>
      </c>
      <c r="B67" s="624">
        <v>0</v>
      </c>
      <c r="C67" s="624">
        <v>30.020199999999999</v>
      </c>
      <c r="D67" s="625">
        <v>30.020199999999999</v>
      </c>
      <c r="E67" s="626" t="s">
        <v>314</v>
      </c>
      <c r="F67" s="624">
        <v>0</v>
      </c>
      <c r="G67" s="625">
        <v>0</v>
      </c>
      <c r="H67" s="627">
        <v>0.754</v>
      </c>
      <c r="I67" s="624">
        <v>2.1480000000000001</v>
      </c>
      <c r="J67" s="625">
        <v>2.1480000000000001</v>
      </c>
      <c r="K67" s="628" t="s">
        <v>314</v>
      </c>
    </row>
    <row r="68" spans="1:11" ht="14.4" customHeight="1" thickBot="1" x14ac:dyDescent="0.35">
      <c r="A68" s="641" t="s">
        <v>379</v>
      </c>
      <c r="B68" s="619">
        <v>0</v>
      </c>
      <c r="C68" s="619">
        <v>30.020199999999999</v>
      </c>
      <c r="D68" s="620">
        <v>30.020199999999999</v>
      </c>
      <c r="E68" s="629" t="s">
        <v>314</v>
      </c>
      <c r="F68" s="619">
        <v>0</v>
      </c>
      <c r="G68" s="620">
        <v>0</v>
      </c>
      <c r="H68" s="622">
        <v>0.754</v>
      </c>
      <c r="I68" s="619">
        <v>2.1480000000000001</v>
      </c>
      <c r="J68" s="620">
        <v>2.1480000000000001</v>
      </c>
      <c r="K68" s="630" t="s">
        <v>314</v>
      </c>
    </row>
    <row r="69" spans="1:11" ht="14.4" customHeight="1" thickBot="1" x14ac:dyDescent="0.35">
      <c r="A69" s="639" t="s">
        <v>42</v>
      </c>
      <c r="B69" s="619">
        <v>3496.6707224162801</v>
      </c>
      <c r="C69" s="619">
        <v>3073.384</v>
      </c>
      <c r="D69" s="620">
        <v>-423.28672241627601</v>
      </c>
      <c r="E69" s="621">
        <v>0.87894578700100001</v>
      </c>
      <c r="F69" s="619">
        <v>3051.4451148994899</v>
      </c>
      <c r="G69" s="620">
        <v>762.86127872487202</v>
      </c>
      <c r="H69" s="622">
        <v>325.58300000000003</v>
      </c>
      <c r="I69" s="619">
        <v>1027.6220000000001</v>
      </c>
      <c r="J69" s="620">
        <v>264.76072127512799</v>
      </c>
      <c r="K69" s="623">
        <v>0.33676568357100001</v>
      </c>
    </row>
    <row r="70" spans="1:11" ht="14.4" customHeight="1" thickBot="1" x14ac:dyDescent="0.35">
      <c r="A70" s="640" t="s">
        <v>380</v>
      </c>
      <c r="B70" s="624">
        <v>3496.6707224162801</v>
      </c>
      <c r="C70" s="624">
        <v>3073.384</v>
      </c>
      <c r="D70" s="625">
        <v>-423.28672241627601</v>
      </c>
      <c r="E70" s="631">
        <v>0.87894578700100001</v>
      </c>
      <c r="F70" s="624">
        <v>3051.4451148994899</v>
      </c>
      <c r="G70" s="625">
        <v>762.86127872487202</v>
      </c>
      <c r="H70" s="627">
        <v>325.58300000000003</v>
      </c>
      <c r="I70" s="624">
        <v>1027.6220000000001</v>
      </c>
      <c r="J70" s="625">
        <v>264.76072127512799</v>
      </c>
      <c r="K70" s="632">
        <v>0.33676568357100001</v>
      </c>
    </row>
    <row r="71" spans="1:11" ht="14.4" customHeight="1" thickBot="1" x14ac:dyDescent="0.35">
      <c r="A71" s="641" t="s">
        <v>381</v>
      </c>
      <c r="B71" s="619">
        <v>1013.67080062475</v>
      </c>
      <c r="C71" s="619">
        <v>1017.479</v>
      </c>
      <c r="D71" s="620">
        <v>3.8081993752500001</v>
      </c>
      <c r="E71" s="621">
        <v>1.003756840359</v>
      </c>
      <c r="F71" s="619">
        <v>1023.8373716316401</v>
      </c>
      <c r="G71" s="620">
        <v>255.95934290791001</v>
      </c>
      <c r="H71" s="622">
        <v>75.594999999999999</v>
      </c>
      <c r="I71" s="619">
        <v>227.05500000000001</v>
      </c>
      <c r="J71" s="620">
        <v>-28.904342907909999</v>
      </c>
      <c r="K71" s="623">
        <v>0.22176861901200001</v>
      </c>
    </row>
    <row r="72" spans="1:11" ht="14.4" customHeight="1" thickBot="1" x14ac:dyDescent="0.35">
      <c r="A72" s="641" t="s">
        <v>382</v>
      </c>
      <c r="B72" s="619">
        <v>389.999987715945</v>
      </c>
      <c r="C72" s="619">
        <v>348.21600000000001</v>
      </c>
      <c r="D72" s="620">
        <v>-41.783987715945003</v>
      </c>
      <c r="E72" s="621">
        <v>0.89286156658399995</v>
      </c>
      <c r="F72" s="619">
        <v>342.23304644956198</v>
      </c>
      <c r="G72" s="620">
        <v>85.558261612389998</v>
      </c>
      <c r="H72" s="622">
        <v>36.853999999999999</v>
      </c>
      <c r="I72" s="619">
        <v>103.447</v>
      </c>
      <c r="J72" s="620">
        <v>17.888738387608999</v>
      </c>
      <c r="K72" s="623">
        <v>0.30227063421599998</v>
      </c>
    </row>
    <row r="73" spans="1:11" ht="14.4" customHeight="1" thickBot="1" x14ac:dyDescent="0.35">
      <c r="A73" s="641" t="s">
        <v>383</v>
      </c>
      <c r="B73" s="619">
        <v>2092.9999340755799</v>
      </c>
      <c r="C73" s="619">
        <v>1707.6890000000001</v>
      </c>
      <c r="D73" s="620">
        <v>-385.310934075582</v>
      </c>
      <c r="E73" s="621">
        <v>0.81590494686399995</v>
      </c>
      <c r="F73" s="619">
        <v>1685.37469681829</v>
      </c>
      <c r="G73" s="620">
        <v>421.34367420457102</v>
      </c>
      <c r="H73" s="622">
        <v>213.13399999999999</v>
      </c>
      <c r="I73" s="619">
        <v>697.12</v>
      </c>
      <c r="J73" s="620">
        <v>275.77632579542899</v>
      </c>
      <c r="K73" s="623">
        <v>0.41362908872100002</v>
      </c>
    </row>
    <row r="74" spans="1:11" ht="14.4" customHeight="1" thickBot="1" x14ac:dyDescent="0.35">
      <c r="A74" s="642" t="s">
        <v>384</v>
      </c>
      <c r="B74" s="624">
        <v>9621.6023159525503</v>
      </c>
      <c r="C74" s="624">
        <v>4632.9465300000002</v>
      </c>
      <c r="D74" s="625">
        <v>-4988.6557859525501</v>
      </c>
      <c r="E74" s="631">
        <v>0.48151507180000003</v>
      </c>
      <c r="F74" s="624">
        <v>4453.9843726523704</v>
      </c>
      <c r="G74" s="625">
        <v>1113.4960931630901</v>
      </c>
      <c r="H74" s="627">
        <v>218.24925999999999</v>
      </c>
      <c r="I74" s="624">
        <v>1240.5145500000001</v>
      </c>
      <c r="J74" s="625">
        <v>127.01845683690701</v>
      </c>
      <c r="K74" s="632">
        <v>0.27851793949100001</v>
      </c>
    </row>
    <row r="75" spans="1:11" ht="14.4" customHeight="1" thickBot="1" x14ac:dyDescent="0.35">
      <c r="A75" s="639" t="s">
        <v>45</v>
      </c>
      <c r="B75" s="619">
        <v>6674.3267635987904</v>
      </c>
      <c r="C75" s="619">
        <v>2032.5034900000001</v>
      </c>
      <c r="D75" s="620">
        <v>-4641.8232735987904</v>
      </c>
      <c r="E75" s="621">
        <v>0.30452561913499998</v>
      </c>
      <c r="F75" s="619">
        <v>2005.92854286339</v>
      </c>
      <c r="G75" s="620">
        <v>501.48213571584898</v>
      </c>
      <c r="H75" s="622">
        <v>77.693039999999996</v>
      </c>
      <c r="I75" s="619">
        <v>623.86125000000004</v>
      </c>
      <c r="J75" s="620">
        <v>122.379114284151</v>
      </c>
      <c r="K75" s="623">
        <v>0.31100871076300002</v>
      </c>
    </row>
    <row r="76" spans="1:11" ht="14.4" customHeight="1" thickBot="1" x14ac:dyDescent="0.35">
      <c r="A76" s="643" t="s">
        <v>385</v>
      </c>
      <c r="B76" s="619">
        <v>6674.3267635987904</v>
      </c>
      <c r="C76" s="619">
        <v>2032.5034900000001</v>
      </c>
      <c r="D76" s="620">
        <v>-4641.8232735987904</v>
      </c>
      <c r="E76" s="621">
        <v>0.30452561913499998</v>
      </c>
      <c r="F76" s="619">
        <v>2005.92854286339</v>
      </c>
      <c r="G76" s="620">
        <v>501.48213571584898</v>
      </c>
      <c r="H76" s="622">
        <v>77.693039999999996</v>
      </c>
      <c r="I76" s="619">
        <v>623.86125000000004</v>
      </c>
      <c r="J76" s="620">
        <v>122.379114284151</v>
      </c>
      <c r="K76" s="623">
        <v>0.31100871076300002</v>
      </c>
    </row>
    <row r="77" spans="1:11" ht="14.4" customHeight="1" thickBot="1" x14ac:dyDescent="0.35">
      <c r="A77" s="641" t="s">
        <v>386</v>
      </c>
      <c r="B77" s="619">
        <v>3219.11519253495</v>
      </c>
      <c r="C77" s="619">
        <v>1365.2819999999999</v>
      </c>
      <c r="D77" s="620">
        <v>-1853.8331925349501</v>
      </c>
      <c r="E77" s="621">
        <v>0.42411716212099998</v>
      </c>
      <c r="F77" s="619">
        <v>1132.5663996650501</v>
      </c>
      <c r="G77" s="620">
        <v>283.14159991626201</v>
      </c>
      <c r="H77" s="622">
        <v>31.683</v>
      </c>
      <c r="I77" s="619">
        <v>492.03800000000001</v>
      </c>
      <c r="J77" s="620">
        <v>208.896400083738</v>
      </c>
      <c r="K77" s="623">
        <v>0.43444516819899998</v>
      </c>
    </row>
    <row r="78" spans="1:11" ht="14.4" customHeight="1" thickBot="1" x14ac:dyDescent="0.35">
      <c r="A78" s="641" t="s">
        <v>387</v>
      </c>
      <c r="B78" s="619">
        <v>8.005511738029</v>
      </c>
      <c r="C78" s="619">
        <v>0.97499999999999998</v>
      </c>
      <c r="D78" s="620">
        <v>-7.0305117380290003</v>
      </c>
      <c r="E78" s="621">
        <v>0.121791089927</v>
      </c>
      <c r="F78" s="619">
        <v>1.552349087651</v>
      </c>
      <c r="G78" s="620">
        <v>0.38808727191199999</v>
      </c>
      <c r="H78" s="622">
        <v>8.4440000000000008</v>
      </c>
      <c r="I78" s="619">
        <v>10.452</v>
      </c>
      <c r="J78" s="620">
        <v>10.063912728087001</v>
      </c>
      <c r="K78" s="623">
        <v>6.7330216400039999</v>
      </c>
    </row>
    <row r="79" spans="1:11" ht="14.4" customHeight="1" thickBot="1" x14ac:dyDescent="0.35">
      <c r="A79" s="641" t="s">
        <v>388</v>
      </c>
      <c r="B79" s="619">
        <v>891.99997190416195</v>
      </c>
      <c r="C79" s="619">
        <v>318.38997000000001</v>
      </c>
      <c r="D79" s="620">
        <v>-573.61000190416098</v>
      </c>
      <c r="E79" s="621">
        <v>0.356939439493</v>
      </c>
      <c r="F79" s="619">
        <v>513.94019550388396</v>
      </c>
      <c r="G79" s="620">
        <v>128.48504887597099</v>
      </c>
      <c r="H79" s="622">
        <v>27.466999999999999</v>
      </c>
      <c r="I79" s="619">
        <v>76.98</v>
      </c>
      <c r="J79" s="620">
        <v>-51.505048875970999</v>
      </c>
      <c r="K79" s="623">
        <v>0.14978396450199999</v>
      </c>
    </row>
    <row r="80" spans="1:11" ht="14.4" customHeight="1" thickBot="1" x14ac:dyDescent="0.35">
      <c r="A80" s="641" t="s">
        <v>389</v>
      </c>
      <c r="B80" s="619">
        <v>2388.9999247523001</v>
      </c>
      <c r="C80" s="619">
        <v>185.97447</v>
      </c>
      <c r="D80" s="620">
        <v>-2203.0254547523</v>
      </c>
      <c r="E80" s="621">
        <v>7.7846159839000006E-2</v>
      </c>
      <c r="F80" s="619">
        <v>236.43119528697301</v>
      </c>
      <c r="G80" s="620">
        <v>59.107798821743003</v>
      </c>
      <c r="H80" s="622">
        <v>0</v>
      </c>
      <c r="I80" s="619">
        <v>14.153650000000001</v>
      </c>
      <c r="J80" s="620">
        <v>-44.954148821742997</v>
      </c>
      <c r="K80" s="623">
        <v>5.9863716302999997E-2</v>
      </c>
    </row>
    <row r="81" spans="1:11" ht="14.4" customHeight="1" thickBot="1" x14ac:dyDescent="0.35">
      <c r="A81" s="641" t="s">
        <v>390</v>
      </c>
      <c r="B81" s="619">
        <v>166.20616266934999</v>
      </c>
      <c r="C81" s="619">
        <v>161.88204999999999</v>
      </c>
      <c r="D81" s="620">
        <v>-4.3241126693489997</v>
      </c>
      <c r="E81" s="621">
        <v>0.97398343960300005</v>
      </c>
      <c r="F81" s="619">
        <v>121.43840331984001</v>
      </c>
      <c r="G81" s="620">
        <v>30.359600829960002</v>
      </c>
      <c r="H81" s="622">
        <v>10.09904</v>
      </c>
      <c r="I81" s="619">
        <v>30.2376</v>
      </c>
      <c r="J81" s="620">
        <v>-0.122000829959</v>
      </c>
      <c r="K81" s="623">
        <v>0.248995368626</v>
      </c>
    </row>
    <row r="82" spans="1:11" ht="14.4" customHeight="1" thickBot="1" x14ac:dyDescent="0.35">
      <c r="A82" s="644" t="s">
        <v>46</v>
      </c>
      <c r="B82" s="624">
        <v>0</v>
      </c>
      <c r="C82" s="624">
        <v>107.292</v>
      </c>
      <c r="D82" s="625">
        <v>107.292</v>
      </c>
      <c r="E82" s="626" t="s">
        <v>314</v>
      </c>
      <c r="F82" s="624">
        <v>0</v>
      </c>
      <c r="G82" s="625">
        <v>0</v>
      </c>
      <c r="H82" s="627">
        <v>3.6389999999999998</v>
      </c>
      <c r="I82" s="624">
        <v>6.9509999999999996</v>
      </c>
      <c r="J82" s="625">
        <v>6.9509999999999996</v>
      </c>
      <c r="K82" s="628" t="s">
        <v>314</v>
      </c>
    </row>
    <row r="83" spans="1:11" ht="14.4" customHeight="1" thickBot="1" x14ac:dyDescent="0.35">
      <c r="A83" s="640" t="s">
        <v>391</v>
      </c>
      <c r="B83" s="624">
        <v>0</v>
      </c>
      <c r="C83" s="624">
        <v>93.846999999999994</v>
      </c>
      <c r="D83" s="625">
        <v>93.846999999999994</v>
      </c>
      <c r="E83" s="626" t="s">
        <v>314</v>
      </c>
      <c r="F83" s="624">
        <v>0</v>
      </c>
      <c r="G83" s="625">
        <v>0</v>
      </c>
      <c r="H83" s="627">
        <v>3.23</v>
      </c>
      <c r="I83" s="624">
        <v>6.5419999999999998</v>
      </c>
      <c r="J83" s="625">
        <v>6.5419999999999998</v>
      </c>
      <c r="K83" s="628" t="s">
        <v>314</v>
      </c>
    </row>
    <row r="84" spans="1:11" ht="14.4" customHeight="1" thickBot="1" x14ac:dyDescent="0.35">
      <c r="A84" s="641" t="s">
        <v>392</v>
      </c>
      <c r="B84" s="619">
        <v>0</v>
      </c>
      <c r="C84" s="619">
        <v>86.531999999999996</v>
      </c>
      <c r="D84" s="620">
        <v>86.531999999999996</v>
      </c>
      <c r="E84" s="629" t="s">
        <v>314</v>
      </c>
      <c r="F84" s="619">
        <v>0</v>
      </c>
      <c r="G84" s="620">
        <v>0</v>
      </c>
      <c r="H84" s="622">
        <v>3.23</v>
      </c>
      <c r="I84" s="619">
        <v>6.5419999999999998</v>
      </c>
      <c r="J84" s="620">
        <v>6.5419999999999998</v>
      </c>
      <c r="K84" s="630" t="s">
        <v>314</v>
      </c>
    </row>
    <row r="85" spans="1:11" ht="14.4" customHeight="1" thickBot="1" x14ac:dyDescent="0.35">
      <c r="A85" s="641" t="s">
        <v>393</v>
      </c>
      <c r="B85" s="619">
        <v>0</v>
      </c>
      <c r="C85" s="619">
        <v>7.3150000000000004</v>
      </c>
      <c r="D85" s="620">
        <v>7.3150000000000004</v>
      </c>
      <c r="E85" s="629" t="s">
        <v>314</v>
      </c>
      <c r="F85" s="619">
        <v>0</v>
      </c>
      <c r="G85" s="620">
        <v>0</v>
      </c>
      <c r="H85" s="622">
        <v>0</v>
      </c>
      <c r="I85" s="619">
        <v>0</v>
      </c>
      <c r="J85" s="620">
        <v>0</v>
      </c>
      <c r="K85" s="630" t="s">
        <v>314</v>
      </c>
    </row>
    <row r="86" spans="1:11" ht="14.4" customHeight="1" thickBot="1" x14ac:dyDescent="0.35">
      <c r="A86" s="640" t="s">
        <v>394</v>
      </c>
      <c r="B86" s="624">
        <v>0</v>
      </c>
      <c r="C86" s="624">
        <v>13.445</v>
      </c>
      <c r="D86" s="625">
        <v>13.445</v>
      </c>
      <c r="E86" s="626" t="s">
        <v>339</v>
      </c>
      <c r="F86" s="624">
        <v>0</v>
      </c>
      <c r="G86" s="625">
        <v>0</v>
      </c>
      <c r="H86" s="627">
        <v>0.40899999999999997</v>
      </c>
      <c r="I86" s="624">
        <v>0.40899999999999997</v>
      </c>
      <c r="J86" s="625">
        <v>0.40899999999999997</v>
      </c>
      <c r="K86" s="628" t="s">
        <v>314</v>
      </c>
    </row>
    <row r="87" spans="1:11" ht="14.4" customHeight="1" thickBot="1" x14ac:dyDescent="0.35">
      <c r="A87" s="641" t="s">
        <v>395</v>
      </c>
      <c r="B87" s="619">
        <v>0</v>
      </c>
      <c r="C87" s="619">
        <v>13.445</v>
      </c>
      <c r="D87" s="620">
        <v>13.445</v>
      </c>
      <c r="E87" s="629" t="s">
        <v>339</v>
      </c>
      <c r="F87" s="619">
        <v>0</v>
      </c>
      <c r="G87" s="620">
        <v>0</v>
      </c>
      <c r="H87" s="622">
        <v>0.40899999999999997</v>
      </c>
      <c r="I87" s="619">
        <v>0.40899999999999997</v>
      </c>
      <c r="J87" s="620">
        <v>0.40899999999999997</v>
      </c>
      <c r="K87" s="630" t="s">
        <v>314</v>
      </c>
    </row>
    <row r="88" spans="1:11" ht="14.4" customHeight="1" thickBot="1" x14ac:dyDescent="0.35">
      <c r="A88" s="639" t="s">
        <v>47</v>
      </c>
      <c r="B88" s="619">
        <v>2947.2755523537699</v>
      </c>
      <c r="C88" s="619">
        <v>2493.1510400000002</v>
      </c>
      <c r="D88" s="620">
        <v>-454.12451235376602</v>
      </c>
      <c r="E88" s="621">
        <v>0.84591718545200001</v>
      </c>
      <c r="F88" s="619">
        <v>2448.0558297889802</v>
      </c>
      <c r="G88" s="620">
        <v>612.01395744724402</v>
      </c>
      <c r="H88" s="622">
        <v>136.91721999999999</v>
      </c>
      <c r="I88" s="619">
        <v>609.70230000000004</v>
      </c>
      <c r="J88" s="620">
        <v>-2.3116574472429998</v>
      </c>
      <c r="K88" s="623">
        <v>0.24905571702199999</v>
      </c>
    </row>
    <row r="89" spans="1:11" ht="14.4" customHeight="1" thickBot="1" x14ac:dyDescent="0.35">
      <c r="A89" s="640" t="s">
        <v>396</v>
      </c>
      <c r="B89" s="624">
        <v>0.83996912722399997</v>
      </c>
      <c r="C89" s="624">
        <v>0</v>
      </c>
      <c r="D89" s="625">
        <v>-0.83996912722399997</v>
      </c>
      <c r="E89" s="631">
        <v>0</v>
      </c>
      <c r="F89" s="624">
        <v>0</v>
      </c>
      <c r="G89" s="625">
        <v>0</v>
      </c>
      <c r="H89" s="627">
        <v>0</v>
      </c>
      <c r="I89" s="624">
        <v>0</v>
      </c>
      <c r="J89" s="625">
        <v>0</v>
      </c>
      <c r="K89" s="632">
        <v>3</v>
      </c>
    </row>
    <row r="90" spans="1:11" ht="14.4" customHeight="1" thickBot="1" x14ac:dyDescent="0.35">
      <c r="A90" s="641" t="s">
        <v>397</v>
      </c>
      <c r="B90" s="619">
        <v>0.83996912722399997</v>
      </c>
      <c r="C90" s="619">
        <v>0</v>
      </c>
      <c r="D90" s="620">
        <v>-0.83996912722399997</v>
      </c>
      <c r="E90" s="621">
        <v>0</v>
      </c>
      <c r="F90" s="619">
        <v>0</v>
      </c>
      <c r="G90" s="620">
        <v>0</v>
      </c>
      <c r="H90" s="622">
        <v>0</v>
      </c>
      <c r="I90" s="619">
        <v>0</v>
      </c>
      <c r="J90" s="620">
        <v>0</v>
      </c>
      <c r="K90" s="623">
        <v>3</v>
      </c>
    </row>
    <row r="91" spans="1:11" ht="14.4" customHeight="1" thickBot="1" x14ac:dyDescent="0.35">
      <c r="A91" s="640" t="s">
        <v>398</v>
      </c>
      <c r="B91" s="624">
        <v>126.88341503806301</v>
      </c>
      <c r="C91" s="624">
        <v>103.14304</v>
      </c>
      <c r="D91" s="625">
        <v>-23.740375038063</v>
      </c>
      <c r="E91" s="631">
        <v>0.812896153284</v>
      </c>
      <c r="F91" s="624">
        <v>87.870421426378996</v>
      </c>
      <c r="G91" s="625">
        <v>21.967605356593999</v>
      </c>
      <c r="H91" s="627">
        <v>8.4473199999999995</v>
      </c>
      <c r="I91" s="624">
        <v>25.495080000000002</v>
      </c>
      <c r="J91" s="625">
        <v>3.5274746434050002</v>
      </c>
      <c r="K91" s="632">
        <v>0.29014405059300002</v>
      </c>
    </row>
    <row r="92" spans="1:11" ht="14.4" customHeight="1" thickBot="1" x14ac:dyDescent="0.35">
      <c r="A92" s="641" t="s">
        <v>399</v>
      </c>
      <c r="B92" s="619">
        <v>58.285825312085002</v>
      </c>
      <c r="C92" s="619">
        <v>58.356099999999998</v>
      </c>
      <c r="D92" s="620">
        <v>7.0274687914999995E-2</v>
      </c>
      <c r="E92" s="621">
        <v>1.001205690878</v>
      </c>
      <c r="F92" s="619">
        <v>38.672167503019999</v>
      </c>
      <c r="G92" s="620">
        <v>9.6680418757549997</v>
      </c>
      <c r="H92" s="622">
        <v>4.6776999999999997</v>
      </c>
      <c r="I92" s="619">
        <v>13.974299999999999</v>
      </c>
      <c r="J92" s="620">
        <v>4.3062581242439997</v>
      </c>
      <c r="K92" s="623">
        <v>0.36135290319300001</v>
      </c>
    </row>
    <row r="93" spans="1:11" ht="14.4" customHeight="1" thickBot="1" x14ac:dyDescent="0.35">
      <c r="A93" s="641" t="s">
        <v>400</v>
      </c>
      <c r="B93" s="619">
        <v>5.7220348042909999</v>
      </c>
      <c r="C93" s="619">
        <v>0</v>
      </c>
      <c r="D93" s="620">
        <v>-5.7220348042909999</v>
      </c>
      <c r="E93" s="621">
        <v>0</v>
      </c>
      <c r="F93" s="619">
        <v>0</v>
      </c>
      <c r="G93" s="620">
        <v>0</v>
      </c>
      <c r="H93" s="622">
        <v>0</v>
      </c>
      <c r="I93" s="619">
        <v>0</v>
      </c>
      <c r="J93" s="620">
        <v>0</v>
      </c>
      <c r="K93" s="623">
        <v>3</v>
      </c>
    </row>
    <row r="94" spans="1:11" ht="14.4" customHeight="1" thickBot="1" x14ac:dyDescent="0.35">
      <c r="A94" s="641" t="s">
        <v>401</v>
      </c>
      <c r="B94" s="619">
        <v>62.875554921686003</v>
      </c>
      <c r="C94" s="619">
        <v>44.786940000000001</v>
      </c>
      <c r="D94" s="620">
        <v>-18.088614921685998</v>
      </c>
      <c r="E94" s="621">
        <v>0.712310850469</v>
      </c>
      <c r="F94" s="619">
        <v>49.198253923358003</v>
      </c>
      <c r="G94" s="620">
        <v>12.299563480839</v>
      </c>
      <c r="H94" s="622">
        <v>3.7696200000000002</v>
      </c>
      <c r="I94" s="619">
        <v>11.52078</v>
      </c>
      <c r="J94" s="620">
        <v>-0.77878348083899995</v>
      </c>
      <c r="K94" s="623">
        <v>0.23417050568299999</v>
      </c>
    </row>
    <row r="95" spans="1:11" ht="14.4" customHeight="1" thickBot="1" x14ac:dyDescent="0.35">
      <c r="A95" s="640" t="s">
        <v>402</v>
      </c>
      <c r="B95" s="624">
        <v>80.678010535466996</v>
      </c>
      <c r="C95" s="624">
        <v>81.335279999999997</v>
      </c>
      <c r="D95" s="625">
        <v>0.65726946453199997</v>
      </c>
      <c r="E95" s="631">
        <v>1.008146822909</v>
      </c>
      <c r="F95" s="624">
        <v>84.527642517475996</v>
      </c>
      <c r="G95" s="625">
        <v>21.131910629368999</v>
      </c>
      <c r="H95" s="627">
        <v>0.61056999999999995</v>
      </c>
      <c r="I95" s="624">
        <v>33.125770000000003</v>
      </c>
      <c r="J95" s="625">
        <v>11.99385937063</v>
      </c>
      <c r="K95" s="632">
        <v>0.39189274672000002</v>
      </c>
    </row>
    <row r="96" spans="1:11" ht="14.4" customHeight="1" thickBot="1" x14ac:dyDescent="0.35">
      <c r="A96" s="641" t="s">
        <v>403</v>
      </c>
      <c r="B96" s="619">
        <v>60.678011165419001</v>
      </c>
      <c r="C96" s="619">
        <v>56.43</v>
      </c>
      <c r="D96" s="620">
        <v>-4.2480111654190003</v>
      </c>
      <c r="E96" s="621">
        <v>0.92999092943499995</v>
      </c>
      <c r="F96" s="619">
        <v>55.000015161061</v>
      </c>
      <c r="G96" s="620">
        <v>13.750003790265</v>
      </c>
      <c r="H96" s="622">
        <v>0</v>
      </c>
      <c r="I96" s="619">
        <v>13.365</v>
      </c>
      <c r="J96" s="620">
        <v>-0.38500379026499998</v>
      </c>
      <c r="K96" s="623">
        <v>0.242999933015</v>
      </c>
    </row>
    <row r="97" spans="1:11" ht="14.4" customHeight="1" thickBot="1" x14ac:dyDescent="0.35">
      <c r="A97" s="641" t="s">
        <v>404</v>
      </c>
      <c r="B97" s="619">
        <v>19.999999370047998</v>
      </c>
      <c r="C97" s="619">
        <v>24.905280000000001</v>
      </c>
      <c r="D97" s="620">
        <v>4.9052806299510001</v>
      </c>
      <c r="E97" s="621">
        <v>1.245264039222</v>
      </c>
      <c r="F97" s="619">
        <v>29.527627356414001</v>
      </c>
      <c r="G97" s="620">
        <v>7.3819068391030003</v>
      </c>
      <c r="H97" s="622">
        <v>0.61056999999999995</v>
      </c>
      <c r="I97" s="619">
        <v>19.760770000000001</v>
      </c>
      <c r="J97" s="620">
        <v>12.378863160896</v>
      </c>
      <c r="K97" s="623">
        <v>0.66922986264600004</v>
      </c>
    </row>
    <row r="98" spans="1:11" ht="14.4" customHeight="1" thickBot="1" x14ac:dyDescent="0.35">
      <c r="A98" s="640" t="s">
        <v>405</v>
      </c>
      <c r="B98" s="624">
        <v>1216.4882962788299</v>
      </c>
      <c r="C98" s="624">
        <v>1212.5646999999999</v>
      </c>
      <c r="D98" s="625">
        <v>-3.9235962788280001</v>
      </c>
      <c r="E98" s="631">
        <v>0.99677465349100003</v>
      </c>
      <c r="F98" s="624">
        <v>1201.84486441374</v>
      </c>
      <c r="G98" s="625">
        <v>300.46121610343403</v>
      </c>
      <c r="H98" s="627">
        <v>107.90415</v>
      </c>
      <c r="I98" s="624">
        <v>310.94648999999998</v>
      </c>
      <c r="J98" s="625">
        <v>10.485273896566</v>
      </c>
      <c r="K98" s="632">
        <v>0.25872431559699999</v>
      </c>
    </row>
    <row r="99" spans="1:11" ht="14.4" customHeight="1" thickBot="1" x14ac:dyDescent="0.35">
      <c r="A99" s="641" t="s">
        <v>406</v>
      </c>
      <c r="B99" s="619">
        <v>1009.51085371589</v>
      </c>
      <c r="C99" s="619">
        <v>980.07443000000001</v>
      </c>
      <c r="D99" s="620">
        <v>-29.436423715888999</v>
      </c>
      <c r="E99" s="621">
        <v>0.97084090417799995</v>
      </c>
      <c r="F99" s="619">
        <v>1001.06716535212</v>
      </c>
      <c r="G99" s="620">
        <v>250.26679133803</v>
      </c>
      <c r="H99" s="622">
        <v>85.475309999999993</v>
      </c>
      <c r="I99" s="619">
        <v>254.16919999999999</v>
      </c>
      <c r="J99" s="620">
        <v>3.90240866197</v>
      </c>
      <c r="K99" s="623">
        <v>0.25389824858600002</v>
      </c>
    </row>
    <row r="100" spans="1:11" ht="14.4" customHeight="1" thickBot="1" x14ac:dyDescent="0.35">
      <c r="A100" s="641" t="s">
        <v>407</v>
      </c>
      <c r="B100" s="619">
        <v>0</v>
      </c>
      <c r="C100" s="619">
        <v>0</v>
      </c>
      <c r="D100" s="620">
        <v>0</v>
      </c>
      <c r="E100" s="621">
        <v>1</v>
      </c>
      <c r="F100" s="619">
        <v>0</v>
      </c>
      <c r="G100" s="620">
        <v>0</v>
      </c>
      <c r="H100" s="622">
        <v>4.0898000000000003</v>
      </c>
      <c r="I100" s="619">
        <v>4.0898000000000003</v>
      </c>
      <c r="J100" s="620">
        <v>4.0898000000000003</v>
      </c>
      <c r="K100" s="630" t="s">
        <v>339</v>
      </c>
    </row>
    <row r="101" spans="1:11" ht="14.4" customHeight="1" thickBot="1" x14ac:dyDescent="0.35">
      <c r="A101" s="641" t="s">
        <v>408</v>
      </c>
      <c r="B101" s="619">
        <v>9.7491159435320007</v>
      </c>
      <c r="C101" s="619">
        <v>0.60599999999999998</v>
      </c>
      <c r="D101" s="620">
        <v>-9.1431159435320009</v>
      </c>
      <c r="E101" s="621">
        <v>6.2159482305999998E-2</v>
      </c>
      <c r="F101" s="619">
        <v>0.66905749813100002</v>
      </c>
      <c r="G101" s="620">
        <v>0.16726437453199999</v>
      </c>
      <c r="H101" s="622">
        <v>0</v>
      </c>
      <c r="I101" s="619">
        <v>0.30299999999999999</v>
      </c>
      <c r="J101" s="620">
        <v>0.13573562546699999</v>
      </c>
      <c r="K101" s="623">
        <v>0.45287587516200001</v>
      </c>
    </row>
    <row r="102" spans="1:11" ht="14.4" customHeight="1" thickBot="1" x14ac:dyDescent="0.35">
      <c r="A102" s="641" t="s">
        <v>409</v>
      </c>
      <c r="B102" s="619">
        <v>197.228326619406</v>
      </c>
      <c r="C102" s="619">
        <v>231.88426999999999</v>
      </c>
      <c r="D102" s="620">
        <v>34.655943380594003</v>
      </c>
      <c r="E102" s="621">
        <v>1.1757148375919999</v>
      </c>
      <c r="F102" s="619">
        <v>200.10864156348501</v>
      </c>
      <c r="G102" s="620">
        <v>50.027160390871003</v>
      </c>
      <c r="H102" s="622">
        <v>18.339040000000001</v>
      </c>
      <c r="I102" s="619">
        <v>52.38449</v>
      </c>
      <c r="J102" s="620">
        <v>2.357329609128</v>
      </c>
      <c r="K102" s="623">
        <v>0.26178024892200003</v>
      </c>
    </row>
    <row r="103" spans="1:11" ht="14.4" customHeight="1" thickBot="1" x14ac:dyDescent="0.35">
      <c r="A103" s="640" t="s">
        <v>410</v>
      </c>
      <c r="B103" s="624">
        <v>1522.38586137418</v>
      </c>
      <c r="C103" s="624">
        <v>1096.1080199999999</v>
      </c>
      <c r="D103" s="625">
        <v>-426.277841374182</v>
      </c>
      <c r="E103" s="631">
        <v>0.719993562611</v>
      </c>
      <c r="F103" s="624">
        <v>1073.8129014313799</v>
      </c>
      <c r="G103" s="625">
        <v>268.45322535784601</v>
      </c>
      <c r="H103" s="627">
        <v>19.955179999999999</v>
      </c>
      <c r="I103" s="624">
        <v>240.13496000000001</v>
      </c>
      <c r="J103" s="625">
        <v>-28.318265357845998</v>
      </c>
      <c r="K103" s="632">
        <v>0.22362830589900001</v>
      </c>
    </row>
    <row r="104" spans="1:11" ht="14.4" customHeight="1" thickBot="1" x14ac:dyDescent="0.35">
      <c r="A104" s="641" t="s">
        <v>411</v>
      </c>
      <c r="B104" s="619">
        <v>64.999997952656997</v>
      </c>
      <c r="C104" s="619">
        <v>46.539000000000001</v>
      </c>
      <c r="D104" s="620">
        <v>-18.460997952656999</v>
      </c>
      <c r="E104" s="621">
        <v>0.71598463793599998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30" t="s">
        <v>314</v>
      </c>
    </row>
    <row r="105" spans="1:11" ht="14.4" customHeight="1" thickBot="1" x14ac:dyDescent="0.35">
      <c r="A105" s="641" t="s">
        <v>412</v>
      </c>
      <c r="B105" s="619">
        <v>875.072169044671</v>
      </c>
      <c r="C105" s="619">
        <v>910.78206</v>
      </c>
      <c r="D105" s="620">
        <v>35.709890955328</v>
      </c>
      <c r="E105" s="621">
        <v>1.0408079381540001</v>
      </c>
      <c r="F105" s="619">
        <v>939.16784324823504</v>
      </c>
      <c r="G105" s="620">
        <v>234.79196081205899</v>
      </c>
      <c r="H105" s="622">
        <v>14.749980000000001</v>
      </c>
      <c r="I105" s="619">
        <v>226.56261000000001</v>
      </c>
      <c r="J105" s="620">
        <v>-8.2293508120579997</v>
      </c>
      <c r="K105" s="623">
        <v>0.241237614371</v>
      </c>
    </row>
    <row r="106" spans="1:11" ht="14.4" customHeight="1" thickBot="1" x14ac:dyDescent="0.35">
      <c r="A106" s="641" t="s">
        <v>413</v>
      </c>
      <c r="B106" s="619">
        <v>13.999999559033</v>
      </c>
      <c r="C106" s="619">
        <v>24.756319999999999</v>
      </c>
      <c r="D106" s="620">
        <v>10.756320440966</v>
      </c>
      <c r="E106" s="621">
        <v>1.768308627126</v>
      </c>
      <c r="F106" s="619">
        <v>15.000004134835001</v>
      </c>
      <c r="G106" s="620">
        <v>3.7500010337080001</v>
      </c>
      <c r="H106" s="622">
        <v>0</v>
      </c>
      <c r="I106" s="619">
        <v>0</v>
      </c>
      <c r="J106" s="620">
        <v>-3.7500010337080001</v>
      </c>
      <c r="K106" s="623">
        <v>0</v>
      </c>
    </row>
    <row r="107" spans="1:11" ht="14.4" customHeight="1" thickBot="1" x14ac:dyDescent="0.35">
      <c r="A107" s="641" t="s">
        <v>414</v>
      </c>
      <c r="B107" s="619">
        <v>5.9024635449870004</v>
      </c>
      <c r="C107" s="619">
        <v>111.84538000000001</v>
      </c>
      <c r="D107" s="620">
        <v>105.942916455012</v>
      </c>
      <c r="E107" s="621">
        <v>18.948931941304</v>
      </c>
      <c r="F107" s="619">
        <v>117.117437194025</v>
      </c>
      <c r="G107" s="620">
        <v>29.279359298506002</v>
      </c>
      <c r="H107" s="622">
        <v>2.1294</v>
      </c>
      <c r="I107" s="619">
        <v>2.1294</v>
      </c>
      <c r="J107" s="620">
        <v>-27.149959298506001</v>
      </c>
      <c r="K107" s="623">
        <v>1.8181750308999999E-2</v>
      </c>
    </row>
    <row r="108" spans="1:11" ht="14.4" customHeight="1" thickBot="1" x14ac:dyDescent="0.35">
      <c r="A108" s="641" t="s">
        <v>415</v>
      </c>
      <c r="B108" s="619">
        <v>562.41123127283095</v>
      </c>
      <c r="C108" s="619">
        <v>2.18526</v>
      </c>
      <c r="D108" s="620">
        <v>-560.22597127283098</v>
      </c>
      <c r="E108" s="621">
        <v>3.8855198440000001E-3</v>
      </c>
      <c r="F108" s="619">
        <v>2.5276168542890001</v>
      </c>
      <c r="G108" s="620">
        <v>0.631904213572</v>
      </c>
      <c r="H108" s="622">
        <v>3.0758000000000001</v>
      </c>
      <c r="I108" s="619">
        <v>11.44295</v>
      </c>
      <c r="J108" s="620">
        <v>10.811045786427</v>
      </c>
      <c r="K108" s="623">
        <v>4.5271695275260004</v>
      </c>
    </row>
    <row r="109" spans="1:11" ht="14.4" customHeight="1" thickBot="1" x14ac:dyDescent="0.35">
      <c r="A109" s="638" t="s">
        <v>48</v>
      </c>
      <c r="B109" s="619">
        <v>46223.998544055998</v>
      </c>
      <c r="C109" s="619">
        <v>56569.988700000002</v>
      </c>
      <c r="D109" s="620">
        <v>10345.990155944</v>
      </c>
      <c r="E109" s="621">
        <v>1.2238229162730001</v>
      </c>
      <c r="F109" s="619">
        <v>50168.013829094198</v>
      </c>
      <c r="G109" s="620">
        <v>12542.0034572735</v>
      </c>
      <c r="H109" s="622">
        <v>4570.10401</v>
      </c>
      <c r="I109" s="619">
        <v>13700.82993</v>
      </c>
      <c r="J109" s="620">
        <v>1158.82647272646</v>
      </c>
      <c r="K109" s="623">
        <v>0.27309891072499998</v>
      </c>
    </row>
    <row r="110" spans="1:11" ht="14.4" customHeight="1" thickBot="1" x14ac:dyDescent="0.35">
      <c r="A110" s="644" t="s">
        <v>416</v>
      </c>
      <c r="B110" s="624">
        <v>34323.998918877202</v>
      </c>
      <c r="C110" s="624">
        <v>41961.141000000003</v>
      </c>
      <c r="D110" s="625">
        <v>7637.1420811228199</v>
      </c>
      <c r="E110" s="631">
        <v>1.222501524346</v>
      </c>
      <c r="F110" s="624">
        <v>37105.010228204002</v>
      </c>
      <c r="G110" s="625">
        <v>9276.2525570510006</v>
      </c>
      <c r="H110" s="627">
        <v>3376.2730000000001</v>
      </c>
      <c r="I110" s="624">
        <v>10119.351000000001</v>
      </c>
      <c r="J110" s="625">
        <v>843.09844294899597</v>
      </c>
      <c r="K110" s="632">
        <v>0.27272195689299999</v>
      </c>
    </row>
    <row r="111" spans="1:11" ht="14.4" customHeight="1" thickBot="1" x14ac:dyDescent="0.35">
      <c r="A111" s="640" t="s">
        <v>417</v>
      </c>
      <c r="B111" s="624">
        <v>33999.998929082401</v>
      </c>
      <c r="C111" s="624">
        <v>41671.747000000003</v>
      </c>
      <c r="D111" s="625">
        <v>7671.7480709176098</v>
      </c>
      <c r="E111" s="631">
        <v>1.2256396562509999</v>
      </c>
      <c r="F111" s="624">
        <v>36800.010144129003</v>
      </c>
      <c r="G111" s="625">
        <v>9200.0025360322597</v>
      </c>
      <c r="H111" s="627">
        <v>3348.402</v>
      </c>
      <c r="I111" s="624">
        <v>10045.541999999999</v>
      </c>
      <c r="J111" s="625">
        <v>845.53946396774199</v>
      </c>
      <c r="K111" s="632">
        <v>0.27297660953500003</v>
      </c>
    </row>
    <row r="112" spans="1:11" ht="14.4" customHeight="1" thickBot="1" x14ac:dyDescent="0.35">
      <c r="A112" s="641" t="s">
        <v>418</v>
      </c>
      <c r="B112" s="619">
        <v>33999.998929082401</v>
      </c>
      <c r="C112" s="619">
        <v>41671.747000000003</v>
      </c>
      <c r="D112" s="620">
        <v>7671.7480709176098</v>
      </c>
      <c r="E112" s="621">
        <v>1.2256396562509999</v>
      </c>
      <c r="F112" s="619">
        <v>36800.010144129003</v>
      </c>
      <c r="G112" s="620">
        <v>9200.0025360322597</v>
      </c>
      <c r="H112" s="622">
        <v>3348.402</v>
      </c>
      <c r="I112" s="619">
        <v>10045.541999999999</v>
      </c>
      <c r="J112" s="620">
        <v>845.53946396774199</v>
      </c>
      <c r="K112" s="623">
        <v>0.27297660953500003</v>
      </c>
    </row>
    <row r="113" spans="1:11" ht="14.4" customHeight="1" thickBot="1" x14ac:dyDescent="0.35">
      <c r="A113" s="640" t="s">
        <v>419</v>
      </c>
      <c r="B113" s="624">
        <v>217.99999313352799</v>
      </c>
      <c r="C113" s="624">
        <v>184</v>
      </c>
      <c r="D113" s="625">
        <v>-33.999993133528001</v>
      </c>
      <c r="E113" s="631">
        <v>0.84403672383200001</v>
      </c>
      <c r="F113" s="624">
        <v>200.00005513113601</v>
      </c>
      <c r="G113" s="625">
        <v>50.000013782784002</v>
      </c>
      <c r="H113" s="627">
        <v>16</v>
      </c>
      <c r="I113" s="624">
        <v>48</v>
      </c>
      <c r="J113" s="625">
        <v>-2.0000137827839999</v>
      </c>
      <c r="K113" s="632">
        <v>0.239999933842</v>
      </c>
    </row>
    <row r="114" spans="1:11" ht="14.4" customHeight="1" thickBot="1" x14ac:dyDescent="0.35">
      <c r="A114" s="641" t="s">
        <v>420</v>
      </c>
      <c r="B114" s="619">
        <v>217.99999313352799</v>
      </c>
      <c r="C114" s="619">
        <v>184</v>
      </c>
      <c r="D114" s="620">
        <v>-33.999993133528001</v>
      </c>
      <c r="E114" s="621">
        <v>0.84403672383200001</v>
      </c>
      <c r="F114" s="619">
        <v>200.00005513113601</v>
      </c>
      <c r="G114" s="620">
        <v>50.000013782784002</v>
      </c>
      <c r="H114" s="622">
        <v>16</v>
      </c>
      <c r="I114" s="619">
        <v>48</v>
      </c>
      <c r="J114" s="620">
        <v>-2.0000137827839999</v>
      </c>
      <c r="K114" s="623">
        <v>0.239999933842</v>
      </c>
    </row>
    <row r="115" spans="1:11" ht="14.4" customHeight="1" thickBot="1" x14ac:dyDescent="0.35">
      <c r="A115" s="640" t="s">
        <v>421</v>
      </c>
      <c r="B115" s="624">
        <v>105.999996661257</v>
      </c>
      <c r="C115" s="624">
        <v>105.39400000000001</v>
      </c>
      <c r="D115" s="625">
        <v>-0.60599666125600005</v>
      </c>
      <c r="E115" s="631">
        <v>0.99428305018499996</v>
      </c>
      <c r="F115" s="624">
        <v>105.000028943846</v>
      </c>
      <c r="G115" s="625">
        <v>26.250007235961</v>
      </c>
      <c r="H115" s="627">
        <v>11.871</v>
      </c>
      <c r="I115" s="624">
        <v>25.809000000000001</v>
      </c>
      <c r="J115" s="625">
        <v>-0.441007235961</v>
      </c>
      <c r="K115" s="632">
        <v>0.24579993224300001</v>
      </c>
    </row>
    <row r="116" spans="1:11" ht="14.4" customHeight="1" thickBot="1" x14ac:dyDescent="0.35">
      <c r="A116" s="641" t="s">
        <v>422</v>
      </c>
      <c r="B116" s="619">
        <v>105.999996661257</v>
      </c>
      <c r="C116" s="619">
        <v>105.39400000000001</v>
      </c>
      <c r="D116" s="620">
        <v>-0.60599666125600005</v>
      </c>
      <c r="E116" s="621">
        <v>0.99428305018499996</v>
      </c>
      <c r="F116" s="619">
        <v>105.000028943846</v>
      </c>
      <c r="G116" s="620">
        <v>26.250007235961</v>
      </c>
      <c r="H116" s="622">
        <v>11.871</v>
      </c>
      <c r="I116" s="619">
        <v>25.809000000000001</v>
      </c>
      <c r="J116" s="620">
        <v>-0.441007235961</v>
      </c>
      <c r="K116" s="623">
        <v>0.24579993224300001</v>
      </c>
    </row>
    <row r="117" spans="1:11" ht="14.4" customHeight="1" thickBot="1" x14ac:dyDescent="0.35">
      <c r="A117" s="639" t="s">
        <v>423</v>
      </c>
      <c r="B117" s="619">
        <v>11559.999635888</v>
      </c>
      <c r="C117" s="619">
        <v>14191.080449999999</v>
      </c>
      <c r="D117" s="620">
        <v>2631.0808141119901</v>
      </c>
      <c r="E117" s="621">
        <v>1.227602153718</v>
      </c>
      <c r="F117" s="619">
        <v>12512.0034490039</v>
      </c>
      <c r="G117" s="620">
        <v>3128.0008622509699</v>
      </c>
      <c r="H117" s="622">
        <v>1143.42614</v>
      </c>
      <c r="I117" s="619">
        <v>3430.4073699999999</v>
      </c>
      <c r="J117" s="620">
        <v>302.40650774903202</v>
      </c>
      <c r="K117" s="623">
        <v>0.27416931141200002</v>
      </c>
    </row>
    <row r="118" spans="1:11" ht="14.4" customHeight="1" thickBot="1" x14ac:dyDescent="0.35">
      <c r="A118" s="640" t="s">
        <v>424</v>
      </c>
      <c r="B118" s="624">
        <v>3060.99990358592</v>
      </c>
      <c r="C118" s="624">
        <v>3767.0372299999999</v>
      </c>
      <c r="D118" s="625">
        <v>706.03732641408305</v>
      </c>
      <c r="E118" s="631">
        <v>1.230655781983</v>
      </c>
      <c r="F118" s="624">
        <v>3312.00091297161</v>
      </c>
      <c r="G118" s="625">
        <v>828.00022824290295</v>
      </c>
      <c r="H118" s="627">
        <v>302.79689000000002</v>
      </c>
      <c r="I118" s="624">
        <v>908.43560000000002</v>
      </c>
      <c r="J118" s="625">
        <v>80.435371757095993</v>
      </c>
      <c r="K118" s="632">
        <v>0.27428603550199998</v>
      </c>
    </row>
    <row r="119" spans="1:11" ht="14.4" customHeight="1" thickBot="1" x14ac:dyDescent="0.35">
      <c r="A119" s="641" t="s">
        <v>425</v>
      </c>
      <c r="B119" s="619">
        <v>3060.99990358592</v>
      </c>
      <c r="C119" s="619">
        <v>3767.0372299999999</v>
      </c>
      <c r="D119" s="620">
        <v>706.03732641408305</v>
      </c>
      <c r="E119" s="621">
        <v>1.230655781983</v>
      </c>
      <c r="F119" s="619">
        <v>3312.00091297161</v>
      </c>
      <c r="G119" s="620">
        <v>828.00022824290295</v>
      </c>
      <c r="H119" s="622">
        <v>302.79689000000002</v>
      </c>
      <c r="I119" s="619">
        <v>908.43560000000002</v>
      </c>
      <c r="J119" s="620">
        <v>80.435371757095993</v>
      </c>
      <c r="K119" s="623">
        <v>0.27428603550199998</v>
      </c>
    </row>
    <row r="120" spans="1:11" ht="14.4" customHeight="1" thickBot="1" x14ac:dyDescent="0.35">
      <c r="A120" s="640" t="s">
        <v>426</v>
      </c>
      <c r="B120" s="624">
        <v>8498.9997323020998</v>
      </c>
      <c r="C120" s="624">
        <v>10424.04322</v>
      </c>
      <c r="D120" s="625">
        <v>1925.04348769791</v>
      </c>
      <c r="E120" s="631">
        <v>1.2265023589040001</v>
      </c>
      <c r="F120" s="624">
        <v>9200.0025360322597</v>
      </c>
      <c r="G120" s="625">
        <v>2300.0006340080599</v>
      </c>
      <c r="H120" s="627">
        <v>840.62924999999996</v>
      </c>
      <c r="I120" s="624">
        <v>2521.9717700000001</v>
      </c>
      <c r="J120" s="625">
        <v>221.971135991935</v>
      </c>
      <c r="K120" s="632">
        <v>0.274127290739</v>
      </c>
    </row>
    <row r="121" spans="1:11" ht="14.4" customHeight="1" thickBot="1" x14ac:dyDescent="0.35">
      <c r="A121" s="641" t="s">
        <v>427</v>
      </c>
      <c r="B121" s="619">
        <v>8498.9997323020998</v>
      </c>
      <c r="C121" s="619">
        <v>10424.04322</v>
      </c>
      <c r="D121" s="620">
        <v>1925.04348769791</v>
      </c>
      <c r="E121" s="621">
        <v>1.2265023589040001</v>
      </c>
      <c r="F121" s="619">
        <v>9200.0025360322597</v>
      </c>
      <c r="G121" s="620">
        <v>2300.0006340080599</v>
      </c>
      <c r="H121" s="622">
        <v>840.62924999999996</v>
      </c>
      <c r="I121" s="619">
        <v>2521.9717700000001</v>
      </c>
      <c r="J121" s="620">
        <v>221.971135991935</v>
      </c>
      <c r="K121" s="623">
        <v>0.274127290739</v>
      </c>
    </row>
    <row r="122" spans="1:11" ht="14.4" customHeight="1" thickBot="1" x14ac:dyDescent="0.35">
      <c r="A122" s="639" t="s">
        <v>428</v>
      </c>
      <c r="B122" s="619">
        <v>339.99998929082398</v>
      </c>
      <c r="C122" s="619">
        <v>417.76724999999999</v>
      </c>
      <c r="D122" s="620">
        <v>77.767260709176</v>
      </c>
      <c r="E122" s="621">
        <v>1.2287272445840001</v>
      </c>
      <c r="F122" s="619">
        <v>551.00015188628004</v>
      </c>
      <c r="G122" s="620">
        <v>137.75003797157001</v>
      </c>
      <c r="H122" s="622">
        <v>50.404870000000003</v>
      </c>
      <c r="I122" s="619">
        <v>151.07156000000001</v>
      </c>
      <c r="J122" s="620">
        <v>13.32152202843</v>
      </c>
      <c r="K122" s="623">
        <v>0.27417698431199999</v>
      </c>
    </row>
    <row r="123" spans="1:11" ht="14.4" customHeight="1" thickBot="1" x14ac:dyDescent="0.35">
      <c r="A123" s="640" t="s">
        <v>429</v>
      </c>
      <c r="B123" s="624">
        <v>339.99998929082398</v>
      </c>
      <c r="C123" s="624">
        <v>417.76724999999999</v>
      </c>
      <c r="D123" s="625">
        <v>77.767260709176</v>
      </c>
      <c r="E123" s="631">
        <v>1.2287272445840001</v>
      </c>
      <c r="F123" s="624">
        <v>551.00015188628004</v>
      </c>
      <c r="G123" s="625">
        <v>137.75003797157001</v>
      </c>
      <c r="H123" s="627">
        <v>50.404870000000003</v>
      </c>
      <c r="I123" s="624">
        <v>151.07156000000001</v>
      </c>
      <c r="J123" s="625">
        <v>13.32152202843</v>
      </c>
      <c r="K123" s="632">
        <v>0.27417698431199999</v>
      </c>
    </row>
    <row r="124" spans="1:11" ht="14.4" customHeight="1" thickBot="1" x14ac:dyDescent="0.35">
      <c r="A124" s="641" t="s">
        <v>430</v>
      </c>
      <c r="B124" s="619">
        <v>339.99998929082398</v>
      </c>
      <c r="C124" s="619">
        <v>417.76724999999999</v>
      </c>
      <c r="D124" s="620">
        <v>77.767260709176</v>
      </c>
      <c r="E124" s="621">
        <v>1.2287272445840001</v>
      </c>
      <c r="F124" s="619">
        <v>551.00015188628004</v>
      </c>
      <c r="G124" s="620">
        <v>137.75003797157001</v>
      </c>
      <c r="H124" s="622">
        <v>50.404870000000003</v>
      </c>
      <c r="I124" s="619">
        <v>151.07156000000001</v>
      </c>
      <c r="J124" s="620">
        <v>13.32152202843</v>
      </c>
      <c r="K124" s="623">
        <v>0.27417698431199999</v>
      </c>
    </row>
    <row r="125" spans="1:11" ht="14.4" customHeight="1" thickBot="1" x14ac:dyDescent="0.35">
      <c r="A125" s="638" t="s">
        <v>431</v>
      </c>
      <c r="B125" s="619">
        <v>0</v>
      </c>
      <c r="C125" s="619">
        <v>111.43035999999999</v>
      </c>
      <c r="D125" s="620">
        <v>111.43035999999999</v>
      </c>
      <c r="E125" s="629" t="s">
        <v>314</v>
      </c>
      <c r="F125" s="619">
        <v>116.244869355783</v>
      </c>
      <c r="G125" s="620">
        <v>29.061217338944999</v>
      </c>
      <c r="H125" s="622">
        <v>1.35</v>
      </c>
      <c r="I125" s="619">
        <v>5.8</v>
      </c>
      <c r="J125" s="620">
        <v>-23.261217338944999</v>
      </c>
      <c r="K125" s="623">
        <v>4.9894675197999998E-2</v>
      </c>
    </row>
    <row r="126" spans="1:11" ht="14.4" customHeight="1" thickBot="1" x14ac:dyDescent="0.35">
      <c r="A126" s="639" t="s">
        <v>432</v>
      </c>
      <c r="B126" s="619">
        <v>0</v>
      </c>
      <c r="C126" s="619">
        <v>111.43035999999999</v>
      </c>
      <c r="D126" s="620">
        <v>111.43035999999999</v>
      </c>
      <c r="E126" s="629" t="s">
        <v>314</v>
      </c>
      <c r="F126" s="619">
        <v>116.244869355783</v>
      </c>
      <c r="G126" s="620">
        <v>29.061217338944999</v>
      </c>
      <c r="H126" s="622">
        <v>1.35</v>
      </c>
      <c r="I126" s="619">
        <v>5.8</v>
      </c>
      <c r="J126" s="620">
        <v>-23.261217338944999</v>
      </c>
      <c r="K126" s="623">
        <v>4.9894675197999998E-2</v>
      </c>
    </row>
    <row r="127" spans="1:11" ht="14.4" customHeight="1" thickBot="1" x14ac:dyDescent="0.35">
      <c r="A127" s="640" t="s">
        <v>433</v>
      </c>
      <c r="B127" s="624">
        <v>0</v>
      </c>
      <c r="C127" s="624">
        <v>85.620360000000005</v>
      </c>
      <c r="D127" s="625">
        <v>85.620360000000005</v>
      </c>
      <c r="E127" s="626" t="s">
        <v>314</v>
      </c>
      <c r="F127" s="624">
        <v>93.012356692080999</v>
      </c>
      <c r="G127" s="625">
        <v>23.253089173020001</v>
      </c>
      <c r="H127" s="627">
        <v>1</v>
      </c>
      <c r="I127" s="624">
        <v>1</v>
      </c>
      <c r="J127" s="625">
        <v>-22.253089173020001</v>
      </c>
      <c r="K127" s="632">
        <v>1.0751259677E-2</v>
      </c>
    </row>
    <row r="128" spans="1:11" ht="14.4" customHeight="1" thickBot="1" x14ac:dyDescent="0.35">
      <c r="A128" s="641" t="s">
        <v>434</v>
      </c>
      <c r="B128" s="619">
        <v>0</v>
      </c>
      <c r="C128" s="619">
        <v>7.4723600000000001</v>
      </c>
      <c r="D128" s="620">
        <v>7.4723600000000001</v>
      </c>
      <c r="E128" s="629" t="s">
        <v>314</v>
      </c>
      <c r="F128" s="619">
        <v>0</v>
      </c>
      <c r="G128" s="620">
        <v>0</v>
      </c>
      <c r="H128" s="622">
        <v>0</v>
      </c>
      <c r="I128" s="619">
        <v>0</v>
      </c>
      <c r="J128" s="620">
        <v>0</v>
      </c>
      <c r="K128" s="630" t="s">
        <v>314</v>
      </c>
    </row>
    <row r="129" spans="1:11" ht="14.4" customHeight="1" thickBot="1" x14ac:dyDescent="0.35">
      <c r="A129" s="641" t="s">
        <v>435</v>
      </c>
      <c r="B129" s="619">
        <v>0</v>
      </c>
      <c r="C129" s="619">
        <v>59.597999999999999</v>
      </c>
      <c r="D129" s="620">
        <v>59.597999999999999</v>
      </c>
      <c r="E129" s="629" t="s">
        <v>314</v>
      </c>
      <c r="F129" s="619">
        <v>75.923968408012001</v>
      </c>
      <c r="G129" s="620">
        <v>18.980992102003</v>
      </c>
      <c r="H129" s="622">
        <v>1</v>
      </c>
      <c r="I129" s="619">
        <v>1</v>
      </c>
      <c r="J129" s="620">
        <v>-17.980992102003</v>
      </c>
      <c r="K129" s="623">
        <v>1.3171071283E-2</v>
      </c>
    </row>
    <row r="130" spans="1:11" ht="14.4" customHeight="1" thickBot="1" x14ac:dyDescent="0.35">
      <c r="A130" s="641" t="s">
        <v>436</v>
      </c>
      <c r="B130" s="619">
        <v>0</v>
      </c>
      <c r="C130" s="619">
        <v>18.55</v>
      </c>
      <c r="D130" s="620">
        <v>18.55</v>
      </c>
      <c r="E130" s="629" t="s">
        <v>314</v>
      </c>
      <c r="F130" s="619">
        <v>17.088388284067999</v>
      </c>
      <c r="G130" s="620">
        <v>4.2720970710169999</v>
      </c>
      <c r="H130" s="622">
        <v>0</v>
      </c>
      <c r="I130" s="619">
        <v>0</v>
      </c>
      <c r="J130" s="620">
        <v>-4.2720970710169999</v>
      </c>
      <c r="K130" s="623">
        <v>0</v>
      </c>
    </row>
    <row r="131" spans="1:11" ht="14.4" customHeight="1" thickBot="1" x14ac:dyDescent="0.35">
      <c r="A131" s="643" t="s">
        <v>437</v>
      </c>
      <c r="B131" s="619">
        <v>0</v>
      </c>
      <c r="C131" s="619">
        <v>18.95</v>
      </c>
      <c r="D131" s="620">
        <v>18.95</v>
      </c>
      <c r="E131" s="629" t="s">
        <v>314</v>
      </c>
      <c r="F131" s="619">
        <v>18.570062872537999</v>
      </c>
      <c r="G131" s="620">
        <v>4.6425157181339998</v>
      </c>
      <c r="H131" s="622">
        <v>0.15</v>
      </c>
      <c r="I131" s="619">
        <v>4.5999999999999996</v>
      </c>
      <c r="J131" s="620">
        <v>-4.2515718134E-2</v>
      </c>
      <c r="K131" s="623">
        <v>0.247710523737</v>
      </c>
    </row>
    <row r="132" spans="1:11" ht="14.4" customHeight="1" thickBot="1" x14ac:dyDescent="0.35">
      <c r="A132" s="641" t="s">
        <v>438</v>
      </c>
      <c r="B132" s="619">
        <v>0</v>
      </c>
      <c r="C132" s="619">
        <v>18.95</v>
      </c>
      <c r="D132" s="620">
        <v>18.95</v>
      </c>
      <c r="E132" s="629" t="s">
        <v>314</v>
      </c>
      <c r="F132" s="619">
        <v>18.570062872537999</v>
      </c>
      <c r="G132" s="620">
        <v>4.6425157181339998</v>
      </c>
      <c r="H132" s="622">
        <v>0.15</v>
      </c>
      <c r="I132" s="619">
        <v>4.5999999999999996</v>
      </c>
      <c r="J132" s="620">
        <v>-4.2515718134E-2</v>
      </c>
      <c r="K132" s="623">
        <v>0.247710523737</v>
      </c>
    </row>
    <row r="133" spans="1:11" ht="14.4" customHeight="1" thickBot="1" x14ac:dyDescent="0.35">
      <c r="A133" s="643" t="s">
        <v>439</v>
      </c>
      <c r="B133" s="619">
        <v>0</v>
      </c>
      <c r="C133" s="619">
        <v>6.86</v>
      </c>
      <c r="D133" s="620">
        <v>6.86</v>
      </c>
      <c r="E133" s="629" t="s">
        <v>314</v>
      </c>
      <c r="F133" s="619">
        <v>4.6624497911620004</v>
      </c>
      <c r="G133" s="620">
        <v>1.1656124477900001</v>
      </c>
      <c r="H133" s="622">
        <v>0.2</v>
      </c>
      <c r="I133" s="619">
        <v>0.2</v>
      </c>
      <c r="J133" s="620">
        <v>-0.96561244778999999</v>
      </c>
      <c r="K133" s="623">
        <v>4.2895904290000002E-2</v>
      </c>
    </row>
    <row r="134" spans="1:11" ht="14.4" customHeight="1" thickBot="1" x14ac:dyDescent="0.35">
      <c r="A134" s="641" t="s">
        <v>440</v>
      </c>
      <c r="B134" s="619">
        <v>0</v>
      </c>
      <c r="C134" s="619">
        <v>6.86</v>
      </c>
      <c r="D134" s="620">
        <v>6.86</v>
      </c>
      <c r="E134" s="629" t="s">
        <v>314</v>
      </c>
      <c r="F134" s="619">
        <v>4.6624497911620004</v>
      </c>
      <c r="G134" s="620">
        <v>1.1656124477900001</v>
      </c>
      <c r="H134" s="622">
        <v>0.2</v>
      </c>
      <c r="I134" s="619">
        <v>0.2</v>
      </c>
      <c r="J134" s="620">
        <v>-0.96561244778999999</v>
      </c>
      <c r="K134" s="623">
        <v>4.2895904290000002E-2</v>
      </c>
    </row>
    <row r="135" spans="1:11" ht="14.4" customHeight="1" thickBot="1" x14ac:dyDescent="0.35">
      <c r="A135" s="638" t="s">
        <v>441</v>
      </c>
      <c r="B135" s="619">
        <v>27580.001726023602</v>
      </c>
      <c r="C135" s="619">
        <v>28117.83078</v>
      </c>
      <c r="D135" s="620">
        <v>537.82905397642799</v>
      </c>
      <c r="E135" s="621">
        <v>1.0195006896409999</v>
      </c>
      <c r="F135" s="619">
        <v>24882.306816267701</v>
      </c>
      <c r="G135" s="620">
        <v>6220.5767040669198</v>
      </c>
      <c r="H135" s="622">
        <v>2076.6088</v>
      </c>
      <c r="I135" s="619">
        <v>6249.2968000000001</v>
      </c>
      <c r="J135" s="620">
        <v>28.720095933081002</v>
      </c>
      <c r="K135" s="623">
        <v>0.25115423767299999</v>
      </c>
    </row>
    <row r="136" spans="1:11" ht="14.4" customHeight="1" thickBot="1" x14ac:dyDescent="0.35">
      <c r="A136" s="639" t="s">
        <v>442</v>
      </c>
      <c r="B136" s="619">
        <v>26821.001726023602</v>
      </c>
      <c r="C136" s="619">
        <v>26811.348000000002</v>
      </c>
      <c r="D136" s="620">
        <v>-9.6537260235780007</v>
      </c>
      <c r="E136" s="621">
        <v>0.99964006840099995</v>
      </c>
      <c r="F136" s="619">
        <v>24820.0619168718</v>
      </c>
      <c r="G136" s="620">
        <v>6205.0154792179401</v>
      </c>
      <c r="H136" s="622">
        <v>2072.1559999999999</v>
      </c>
      <c r="I136" s="619">
        <v>6208.665</v>
      </c>
      <c r="J136" s="620">
        <v>3.649520782058</v>
      </c>
      <c r="K136" s="623">
        <v>0.25014703914800002</v>
      </c>
    </row>
    <row r="137" spans="1:11" ht="14.4" customHeight="1" thickBot="1" x14ac:dyDescent="0.35">
      <c r="A137" s="640" t="s">
        <v>443</v>
      </c>
      <c r="B137" s="624">
        <v>26821.001726023602</v>
      </c>
      <c r="C137" s="624">
        <v>26811.348000000002</v>
      </c>
      <c r="D137" s="625">
        <v>-9.6537260235780007</v>
      </c>
      <c r="E137" s="631">
        <v>0.99964006840099995</v>
      </c>
      <c r="F137" s="624">
        <v>24820.0619168718</v>
      </c>
      <c r="G137" s="625">
        <v>6205.0154792179401</v>
      </c>
      <c r="H137" s="627">
        <v>2072.1559999999999</v>
      </c>
      <c r="I137" s="624">
        <v>6208.665</v>
      </c>
      <c r="J137" s="625">
        <v>3.649520782058</v>
      </c>
      <c r="K137" s="632">
        <v>0.25014703914800002</v>
      </c>
    </row>
    <row r="138" spans="1:11" ht="14.4" customHeight="1" thickBot="1" x14ac:dyDescent="0.35">
      <c r="A138" s="641" t="s">
        <v>444</v>
      </c>
      <c r="B138" s="619">
        <v>689.99997826665901</v>
      </c>
      <c r="C138" s="619">
        <v>674.74</v>
      </c>
      <c r="D138" s="620">
        <v>-15.259978266658999</v>
      </c>
      <c r="E138" s="621">
        <v>0.97788408877199995</v>
      </c>
      <c r="F138" s="619">
        <v>784.00195579482101</v>
      </c>
      <c r="G138" s="620">
        <v>196.000488948705</v>
      </c>
      <c r="H138" s="622">
        <v>65.459000000000003</v>
      </c>
      <c r="I138" s="619">
        <v>196.37700000000001</v>
      </c>
      <c r="J138" s="620">
        <v>0.37651105129399998</v>
      </c>
      <c r="K138" s="623">
        <v>0.25048024248900003</v>
      </c>
    </row>
    <row r="139" spans="1:11" ht="14.4" customHeight="1" thickBot="1" x14ac:dyDescent="0.35">
      <c r="A139" s="641" t="s">
        <v>445</v>
      </c>
      <c r="B139" s="619">
        <v>5353.9998313618698</v>
      </c>
      <c r="C139" s="619">
        <v>5354.183</v>
      </c>
      <c r="D139" s="620">
        <v>0.18316863813100001</v>
      </c>
      <c r="E139" s="621">
        <v>1.0000342115500001</v>
      </c>
      <c r="F139" s="619">
        <v>4987.0124407509902</v>
      </c>
      <c r="G139" s="620">
        <v>1246.7531101877501</v>
      </c>
      <c r="H139" s="622">
        <v>415.53699999999998</v>
      </c>
      <c r="I139" s="619">
        <v>1246.6110000000001</v>
      </c>
      <c r="J139" s="620">
        <v>-0.14211018774600001</v>
      </c>
      <c r="K139" s="623">
        <v>0.249971503943</v>
      </c>
    </row>
    <row r="140" spans="1:11" ht="14.4" customHeight="1" thickBot="1" x14ac:dyDescent="0.35">
      <c r="A140" s="641" t="s">
        <v>446</v>
      </c>
      <c r="B140" s="619">
        <v>322.00268385700798</v>
      </c>
      <c r="C140" s="619">
        <v>321.06400000000002</v>
      </c>
      <c r="D140" s="620">
        <v>-0.93868385700800006</v>
      </c>
      <c r="E140" s="621">
        <v>0.99708485703899996</v>
      </c>
      <c r="F140" s="619">
        <v>322.00080327287299</v>
      </c>
      <c r="G140" s="620">
        <v>80.500200818218005</v>
      </c>
      <c r="H140" s="622">
        <v>30.655000000000001</v>
      </c>
      <c r="I140" s="619">
        <v>84.162000000000006</v>
      </c>
      <c r="J140" s="620">
        <v>3.6617991817809998</v>
      </c>
      <c r="K140" s="623">
        <v>0.26137201877900001</v>
      </c>
    </row>
    <row r="141" spans="1:11" ht="14.4" customHeight="1" thickBot="1" x14ac:dyDescent="0.35">
      <c r="A141" s="641" t="s">
        <v>447</v>
      </c>
      <c r="B141" s="619">
        <v>234.99986941956999</v>
      </c>
      <c r="C141" s="619">
        <v>240.946</v>
      </c>
      <c r="D141" s="620">
        <v>5.9461305804300002</v>
      </c>
      <c r="E141" s="621">
        <v>1.0253026973799999</v>
      </c>
      <c r="F141" s="619">
        <v>251.00062615369899</v>
      </c>
      <c r="G141" s="620">
        <v>62.750156538424001</v>
      </c>
      <c r="H141" s="622">
        <v>20.870999999999999</v>
      </c>
      <c r="I141" s="619">
        <v>62.613</v>
      </c>
      <c r="J141" s="620">
        <v>-0.137156538424</v>
      </c>
      <c r="K141" s="623">
        <v>0.24945356097099999</v>
      </c>
    </row>
    <row r="142" spans="1:11" ht="14.4" customHeight="1" thickBot="1" x14ac:dyDescent="0.35">
      <c r="A142" s="641" t="s">
        <v>448</v>
      </c>
      <c r="B142" s="619">
        <v>20214.999363276002</v>
      </c>
      <c r="C142" s="619">
        <v>20215.294000000002</v>
      </c>
      <c r="D142" s="620">
        <v>0.29463672404300001</v>
      </c>
      <c r="E142" s="621">
        <v>1.0000145751530001</v>
      </c>
      <c r="F142" s="619">
        <v>18476.046090899399</v>
      </c>
      <c r="G142" s="620">
        <v>4619.0115227248498</v>
      </c>
      <c r="H142" s="622">
        <v>1539.634</v>
      </c>
      <c r="I142" s="619">
        <v>4618.902</v>
      </c>
      <c r="J142" s="620">
        <v>-0.109522724847</v>
      </c>
      <c r="K142" s="623">
        <v>0.24999407217700001</v>
      </c>
    </row>
    <row r="143" spans="1:11" ht="14.4" customHeight="1" thickBot="1" x14ac:dyDescent="0.35">
      <c r="A143" s="641" t="s">
        <v>449</v>
      </c>
      <c r="B143" s="619">
        <v>4.9999998425119996</v>
      </c>
      <c r="C143" s="619">
        <v>5.1210000000000004</v>
      </c>
      <c r="D143" s="620">
        <v>0.12100015748700001</v>
      </c>
      <c r="E143" s="621">
        <v>1.0242000322589999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314</v>
      </c>
    </row>
    <row r="144" spans="1:11" ht="14.4" customHeight="1" thickBot="1" x14ac:dyDescent="0.35">
      <c r="A144" s="639" t="s">
        <v>450</v>
      </c>
      <c r="B144" s="619">
        <v>759</v>
      </c>
      <c r="C144" s="619">
        <v>1306.48278</v>
      </c>
      <c r="D144" s="620">
        <v>547.48278000000096</v>
      </c>
      <c r="E144" s="621">
        <v>1.7213211857699999</v>
      </c>
      <c r="F144" s="619">
        <v>62.244899395906003</v>
      </c>
      <c r="G144" s="620">
        <v>15.561224848976</v>
      </c>
      <c r="H144" s="622">
        <v>4.4527999999999999</v>
      </c>
      <c r="I144" s="619">
        <v>40.631799999999998</v>
      </c>
      <c r="J144" s="620">
        <v>25.070575151023</v>
      </c>
      <c r="K144" s="623">
        <v>0.65277316525999995</v>
      </c>
    </row>
    <row r="145" spans="1:11" ht="14.4" customHeight="1" thickBot="1" x14ac:dyDescent="0.35">
      <c r="A145" s="640" t="s">
        <v>451</v>
      </c>
      <c r="B145" s="624">
        <v>759</v>
      </c>
      <c r="C145" s="624">
        <v>456.33904000000098</v>
      </c>
      <c r="D145" s="625">
        <v>-302.66095999999902</v>
      </c>
      <c r="E145" s="631">
        <v>0.60123720685100002</v>
      </c>
      <c r="F145" s="624">
        <v>0</v>
      </c>
      <c r="G145" s="625">
        <v>0</v>
      </c>
      <c r="H145" s="627">
        <v>0</v>
      </c>
      <c r="I145" s="624">
        <v>36.179000000000002</v>
      </c>
      <c r="J145" s="625">
        <v>36.179000000000002</v>
      </c>
      <c r="K145" s="628" t="s">
        <v>314</v>
      </c>
    </row>
    <row r="146" spans="1:11" ht="14.4" customHeight="1" thickBot="1" x14ac:dyDescent="0.35">
      <c r="A146" s="641" t="s">
        <v>452</v>
      </c>
      <c r="B146" s="619">
        <v>759</v>
      </c>
      <c r="C146" s="619">
        <v>456.33904000000098</v>
      </c>
      <c r="D146" s="620">
        <v>-302.66095999999902</v>
      </c>
      <c r="E146" s="621">
        <v>0.60123720685100002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314</v>
      </c>
    </row>
    <row r="147" spans="1:11" ht="14.4" customHeight="1" thickBot="1" x14ac:dyDescent="0.35">
      <c r="A147" s="641" t="s">
        <v>453</v>
      </c>
      <c r="B147" s="619">
        <v>0</v>
      </c>
      <c r="C147" s="619">
        <v>0</v>
      </c>
      <c r="D147" s="620">
        <v>0</v>
      </c>
      <c r="E147" s="621">
        <v>1</v>
      </c>
      <c r="F147" s="619">
        <v>0</v>
      </c>
      <c r="G147" s="620">
        <v>0</v>
      </c>
      <c r="H147" s="622">
        <v>0</v>
      </c>
      <c r="I147" s="619">
        <v>36.179000000000002</v>
      </c>
      <c r="J147" s="620">
        <v>36.179000000000002</v>
      </c>
      <c r="K147" s="630" t="s">
        <v>339</v>
      </c>
    </row>
    <row r="148" spans="1:11" ht="14.4" customHeight="1" thickBot="1" x14ac:dyDescent="0.35">
      <c r="A148" s="640" t="s">
        <v>454</v>
      </c>
      <c r="B148" s="624">
        <v>0</v>
      </c>
      <c r="C148" s="624">
        <v>25.167999999999999</v>
      </c>
      <c r="D148" s="625">
        <v>25.167999999999999</v>
      </c>
      <c r="E148" s="626" t="s">
        <v>314</v>
      </c>
      <c r="F148" s="624">
        <v>62.244899395906003</v>
      </c>
      <c r="G148" s="625">
        <v>15.561224848976</v>
      </c>
      <c r="H148" s="627">
        <v>4.4527999999999999</v>
      </c>
      <c r="I148" s="624">
        <v>4.4527999999999999</v>
      </c>
      <c r="J148" s="625">
        <v>-11.108424848976</v>
      </c>
      <c r="K148" s="632">
        <v>7.1536785234000005E-2</v>
      </c>
    </row>
    <row r="149" spans="1:11" ht="14.4" customHeight="1" thickBot="1" x14ac:dyDescent="0.35">
      <c r="A149" s="641" t="s">
        <v>455</v>
      </c>
      <c r="B149" s="619">
        <v>0</v>
      </c>
      <c r="C149" s="619">
        <v>25.167999999999999</v>
      </c>
      <c r="D149" s="620">
        <v>25.167999999999999</v>
      </c>
      <c r="E149" s="629" t="s">
        <v>314</v>
      </c>
      <c r="F149" s="619">
        <v>62.244899395906003</v>
      </c>
      <c r="G149" s="620">
        <v>15.561224848976</v>
      </c>
      <c r="H149" s="622">
        <v>4.4527999999999999</v>
      </c>
      <c r="I149" s="619">
        <v>4.4527999999999999</v>
      </c>
      <c r="J149" s="620">
        <v>-11.108424848976</v>
      </c>
      <c r="K149" s="623">
        <v>7.1536785234000005E-2</v>
      </c>
    </row>
    <row r="150" spans="1:11" ht="14.4" customHeight="1" thickBot="1" x14ac:dyDescent="0.35">
      <c r="A150" s="640" t="s">
        <v>456</v>
      </c>
      <c r="B150" s="624">
        <v>0</v>
      </c>
      <c r="C150" s="624">
        <v>785.07719999999995</v>
      </c>
      <c r="D150" s="625">
        <v>785.07719999999995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</v>
      </c>
      <c r="J150" s="625">
        <v>0</v>
      </c>
      <c r="K150" s="628" t="s">
        <v>314</v>
      </c>
    </row>
    <row r="151" spans="1:11" ht="14.4" customHeight="1" thickBot="1" x14ac:dyDescent="0.35">
      <c r="A151" s="641" t="s">
        <v>457</v>
      </c>
      <c r="B151" s="619">
        <v>0</v>
      </c>
      <c r="C151" s="619">
        <v>-1.81565</v>
      </c>
      <c r="D151" s="620">
        <v>-1.81565</v>
      </c>
      <c r="E151" s="629" t="s">
        <v>339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314</v>
      </c>
    </row>
    <row r="152" spans="1:11" ht="14.4" customHeight="1" thickBot="1" x14ac:dyDescent="0.35">
      <c r="A152" s="641" t="s">
        <v>458</v>
      </c>
      <c r="B152" s="619">
        <v>0</v>
      </c>
      <c r="C152" s="619">
        <v>786.89284999999995</v>
      </c>
      <c r="D152" s="620">
        <v>786.89284999999995</v>
      </c>
      <c r="E152" s="629" t="s">
        <v>314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30" t="s">
        <v>314</v>
      </c>
    </row>
    <row r="153" spans="1:11" ht="14.4" customHeight="1" thickBot="1" x14ac:dyDescent="0.35">
      <c r="A153" s="640" t="s">
        <v>459</v>
      </c>
      <c r="B153" s="624">
        <v>0</v>
      </c>
      <c r="C153" s="624">
        <v>39.898539999999997</v>
      </c>
      <c r="D153" s="625">
        <v>39.898539999999997</v>
      </c>
      <c r="E153" s="626" t="s">
        <v>314</v>
      </c>
      <c r="F153" s="624">
        <v>0</v>
      </c>
      <c r="G153" s="625">
        <v>0</v>
      </c>
      <c r="H153" s="627">
        <v>0</v>
      </c>
      <c r="I153" s="624">
        <v>0</v>
      </c>
      <c r="J153" s="625">
        <v>0</v>
      </c>
      <c r="K153" s="632">
        <v>3</v>
      </c>
    </row>
    <row r="154" spans="1:11" ht="14.4" customHeight="1" thickBot="1" x14ac:dyDescent="0.35">
      <c r="A154" s="641" t="s">
        <v>460</v>
      </c>
      <c r="B154" s="619">
        <v>0</v>
      </c>
      <c r="C154" s="619">
        <v>39.898539999999997</v>
      </c>
      <c r="D154" s="620">
        <v>39.898539999999997</v>
      </c>
      <c r="E154" s="629" t="s">
        <v>339</v>
      </c>
      <c r="F154" s="619">
        <v>0</v>
      </c>
      <c r="G154" s="620">
        <v>0</v>
      </c>
      <c r="H154" s="622">
        <v>0</v>
      </c>
      <c r="I154" s="619">
        <v>0</v>
      </c>
      <c r="J154" s="620">
        <v>0</v>
      </c>
      <c r="K154" s="623">
        <v>3</v>
      </c>
    </row>
    <row r="155" spans="1:11" ht="14.4" customHeight="1" thickBot="1" x14ac:dyDescent="0.35">
      <c r="A155" s="637" t="s">
        <v>461</v>
      </c>
      <c r="B155" s="619">
        <v>388803.27015244198</v>
      </c>
      <c r="C155" s="619">
        <v>414933.40032999997</v>
      </c>
      <c r="D155" s="620">
        <v>26130.130177557901</v>
      </c>
      <c r="E155" s="621">
        <v>1.067206559675</v>
      </c>
      <c r="F155" s="619">
        <v>423443.95363074099</v>
      </c>
      <c r="G155" s="620">
        <v>105860.988407685</v>
      </c>
      <c r="H155" s="622">
        <v>38241.125010000003</v>
      </c>
      <c r="I155" s="619">
        <v>106788.60197</v>
      </c>
      <c r="J155" s="620">
        <v>927.61356231479999</v>
      </c>
      <c r="K155" s="623">
        <v>0.25219064070699998</v>
      </c>
    </row>
    <row r="156" spans="1:11" ht="14.4" customHeight="1" thickBot="1" x14ac:dyDescent="0.35">
      <c r="A156" s="638" t="s">
        <v>462</v>
      </c>
      <c r="B156" s="619">
        <v>388234.26065447798</v>
      </c>
      <c r="C156" s="619">
        <v>414361.03340000001</v>
      </c>
      <c r="D156" s="620">
        <v>26126.772745522299</v>
      </c>
      <c r="E156" s="621">
        <v>1.067296411969</v>
      </c>
      <c r="F156" s="619">
        <v>422965.37062436499</v>
      </c>
      <c r="G156" s="620">
        <v>105741.342656091</v>
      </c>
      <c r="H156" s="622">
        <v>38237.317009999999</v>
      </c>
      <c r="I156" s="619">
        <v>106731.41029</v>
      </c>
      <c r="J156" s="620">
        <v>990.06763390879496</v>
      </c>
      <c r="K156" s="623">
        <v>0.25234077705300001</v>
      </c>
    </row>
    <row r="157" spans="1:11" ht="14.4" customHeight="1" thickBot="1" x14ac:dyDescent="0.35">
      <c r="A157" s="639" t="s">
        <v>463</v>
      </c>
      <c r="B157" s="619">
        <v>388234.26065447798</v>
      </c>
      <c r="C157" s="619">
        <v>414361.03340000001</v>
      </c>
      <c r="D157" s="620">
        <v>26126.772745522299</v>
      </c>
      <c r="E157" s="621">
        <v>1.067296411969</v>
      </c>
      <c r="F157" s="619">
        <v>422965.37062436499</v>
      </c>
      <c r="G157" s="620">
        <v>105741.342656091</v>
      </c>
      <c r="H157" s="622">
        <v>38237.317009999999</v>
      </c>
      <c r="I157" s="619">
        <v>106731.41029</v>
      </c>
      <c r="J157" s="620">
        <v>990.06763390879496</v>
      </c>
      <c r="K157" s="623">
        <v>0.25234077705300001</v>
      </c>
    </row>
    <row r="158" spans="1:11" ht="14.4" customHeight="1" thickBot="1" x14ac:dyDescent="0.35">
      <c r="A158" s="640" t="s">
        <v>464</v>
      </c>
      <c r="B158" s="624">
        <v>4.2606543763270004</v>
      </c>
      <c r="C158" s="624">
        <v>81.095929999999996</v>
      </c>
      <c r="D158" s="625">
        <v>76.835275623672004</v>
      </c>
      <c r="E158" s="631">
        <v>19.033679533027001</v>
      </c>
      <c r="F158" s="624">
        <v>54.667604418895003</v>
      </c>
      <c r="G158" s="625">
        <v>13.666901104722999</v>
      </c>
      <c r="H158" s="627">
        <v>0</v>
      </c>
      <c r="I158" s="624">
        <v>16.880500000000001</v>
      </c>
      <c r="J158" s="625">
        <v>3.2135988952760002</v>
      </c>
      <c r="K158" s="632">
        <v>0.30878433725799997</v>
      </c>
    </row>
    <row r="159" spans="1:11" ht="14.4" customHeight="1" thickBot="1" x14ac:dyDescent="0.35">
      <c r="A159" s="641" t="s">
        <v>465</v>
      </c>
      <c r="B159" s="619">
        <v>1.027449677368</v>
      </c>
      <c r="C159" s="619">
        <v>0.40906999999999999</v>
      </c>
      <c r="D159" s="620">
        <v>-0.61837967736800004</v>
      </c>
      <c r="E159" s="621">
        <v>0.39814115378100001</v>
      </c>
      <c r="F159" s="619">
        <v>0.42004939717200002</v>
      </c>
      <c r="G159" s="620">
        <v>0.105012349293</v>
      </c>
      <c r="H159" s="622">
        <v>0</v>
      </c>
      <c r="I159" s="619">
        <v>0.23139999999999999</v>
      </c>
      <c r="J159" s="620">
        <v>0.126387650706</v>
      </c>
      <c r="K159" s="623">
        <v>0.55088758978700003</v>
      </c>
    </row>
    <row r="160" spans="1:11" ht="14.4" customHeight="1" thickBot="1" x14ac:dyDescent="0.35">
      <c r="A160" s="641" t="s">
        <v>466</v>
      </c>
      <c r="B160" s="619">
        <v>0.46076381940700001</v>
      </c>
      <c r="C160" s="619">
        <v>0.23499999999999999</v>
      </c>
      <c r="D160" s="620">
        <v>-0.22576381940699999</v>
      </c>
      <c r="E160" s="621">
        <v>0.51002268429399999</v>
      </c>
      <c r="F160" s="619">
        <v>0.19326853191500001</v>
      </c>
      <c r="G160" s="620">
        <v>4.8317132977999999E-2</v>
      </c>
      <c r="H160" s="622">
        <v>0</v>
      </c>
      <c r="I160" s="619">
        <v>0</v>
      </c>
      <c r="J160" s="620">
        <v>-4.8317132977999999E-2</v>
      </c>
      <c r="K160" s="623">
        <v>0</v>
      </c>
    </row>
    <row r="161" spans="1:11" ht="14.4" customHeight="1" thickBot="1" x14ac:dyDescent="0.35">
      <c r="A161" s="641" t="s">
        <v>467</v>
      </c>
      <c r="B161" s="619">
        <v>3.0090141691000001E-2</v>
      </c>
      <c r="C161" s="619">
        <v>78.65155</v>
      </c>
      <c r="D161" s="620">
        <v>78.621459858308</v>
      </c>
      <c r="E161" s="621">
        <v>2613.8643947693399</v>
      </c>
      <c r="F161" s="619">
        <v>52.538957614434999</v>
      </c>
      <c r="G161" s="620">
        <v>13.134739403608</v>
      </c>
      <c r="H161" s="622">
        <v>0</v>
      </c>
      <c r="I161" s="619">
        <v>16.272600000000001</v>
      </c>
      <c r="J161" s="620">
        <v>3.137860596391</v>
      </c>
      <c r="K161" s="623">
        <v>0.30972445474400001</v>
      </c>
    </row>
    <row r="162" spans="1:11" ht="14.4" customHeight="1" thickBot="1" x14ac:dyDescent="0.35">
      <c r="A162" s="641" t="s">
        <v>468</v>
      </c>
      <c r="B162" s="619">
        <v>2.7423507378599998</v>
      </c>
      <c r="C162" s="619">
        <v>1.8003100000000001</v>
      </c>
      <c r="D162" s="620">
        <v>-0.94204073785999998</v>
      </c>
      <c r="E162" s="621">
        <v>0.65648422542899998</v>
      </c>
      <c r="F162" s="619">
        <v>1.515328875372</v>
      </c>
      <c r="G162" s="620">
        <v>0.378832218843</v>
      </c>
      <c r="H162" s="622">
        <v>0</v>
      </c>
      <c r="I162" s="619">
        <v>0.3765</v>
      </c>
      <c r="J162" s="620">
        <v>-2.3322188430000002E-3</v>
      </c>
      <c r="K162" s="623">
        <v>0.24846091572500001</v>
      </c>
    </row>
    <row r="163" spans="1:11" ht="14.4" customHeight="1" thickBot="1" x14ac:dyDescent="0.35">
      <c r="A163" s="640" t="s">
        <v>469</v>
      </c>
      <c r="B163" s="624">
        <v>2</v>
      </c>
      <c r="C163" s="624">
        <v>2.8068900000000001</v>
      </c>
      <c r="D163" s="625">
        <v>0.80688999999900002</v>
      </c>
      <c r="E163" s="631">
        <v>1.403444999999</v>
      </c>
      <c r="F163" s="624">
        <v>3.000000300805</v>
      </c>
      <c r="G163" s="625">
        <v>0.75000007520099998</v>
      </c>
      <c r="H163" s="627">
        <v>119.06903</v>
      </c>
      <c r="I163" s="624">
        <v>237.25715</v>
      </c>
      <c r="J163" s="625">
        <v>236.50714992479899</v>
      </c>
      <c r="K163" s="632">
        <v>79.085708736848005</v>
      </c>
    </row>
    <row r="164" spans="1:11" ht="14.4" customHeight="1" thickBot="1" x14ac:dyDescent="0.35">
      <c r="A164" s="641" t="s">
        <v>470</v>
      </c>
      <c r="B164" s="619">
        <v>2</v>
      </c>
      <c r="C164" s="619">
        <v>2.7683900000000001</v>
      </c>
      <c r="D164" s="620">
        <v>0.76838999999900004</v>
      </c>
      <c r="E164" s="621">
        <v>1.384194999999</v>
      </c>
      <c r="F164" s="619">
        <v>3.000000300805</v>
      </c>
      <c r="G164" s="620">
        <v>0.75000007520099998</v>
      </c>
      <c r="H164" s="622">
        <v>119.06903</v>
      </c>
      <c r="I164" s="619">
        <v>237.25715</v>
      </c>
      <c r="J164" s="620">
        <v>236.50714992479899</v>
      </c>
      <c r="K164" s="623">
        <v>79.085708736848005</v>
      </c>
    </row>
    <row r="165" spans="1:11" ht="14.4" customHeight="1" thickBot="1" x14ac:dyDescent="0.35">
      <c r="A165" s="641" t="s">
        <v>471</v>
      </c>
      <c r="B165" s="619">
        <v>0</v>
      </c>
      <c r="C165" s="619">
        <v>3.85E-2</v>
      </c>
      <c r="D165" s="620">
        <v>3.85E-2</v>
      </c>
      <c r="E165" s="629" t="s">
        <v>339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30" t="s">
        <v>314</v>
      </c>
    </row>
    <row r="166" spans="1:11" ht="14.4" customHeight="1" thickBot="1" x14ac:dyDescent="0.35">
      <c r="A166" s="640" t="s">
        <v>472</v>
      </c>
      <c r="B166" s="624">
        <v>1193.0000000003099</v>
      </c>
      <c r="C166" s="624">
        <v>52.632350000000002</v>
      </c>
      <c r="D166" s="625">
        <v>-1140.3676500003101</v>
      </c>
      <c r="E166" s="631">
        <v>4.4117644593000001E-2</v>
      </c>
      <c r="F166" s="624">
        <v>6.6606159297770002</v>
      </c>
      <c r="G166" s="625">
        <v>1.665153982444</v>
      </c>
      <c r="H166" s="627">
        <v>0.35399999999999998</v>
      </c>
      <c r="I166" s="624">
        <v>0.35399999999999998</v>
      </c>
      <c r="J166" s="625">
        <v>-1.3111539824439999</v>
      </c>
      <c r="K166" s="632">
        <v>5.3148237899999999E-2</v>
      </c>
    </row>
    <row r="167" spans="1:11" ht="14.4" customHeight="1" thickBot="1" x14ac:dyDescent="0.35">
      <c r="A167" s="641" t="s">
        <v>473</v>
      </c>
      <c r="B167" s="619">
        <v>1</v>
      </c>
      <c r="C167" s="619">
        <v>1.06209</v>
      </c>
      <c r="D167" s="620">
        <v>6.2089999999000001E-2</v>
      </c>
      <c r="E167" s="621">
        <v>1.0620899999989999</v>
      </c>
      <c r="F167" s="619">
        <v>0.66061532816500002</v>
      </c>
      <c r="G167" s="620">
        <v>0.16515383204100001</v>
      </c>
      <c r="H167" s="622">
        <v>0</v>
      </c>
      <c r="I167" s="619">
        <v>0</v>
      </c>
      <c r="J167" s="620">
        <v>-0.16515383204100001</v>
      </c>
      <c r="K167" s="623">
        <v>0</v>
      </c>
    </row>
    <row r="168" spans="1:11" ht="14.4" customHeight="1" thickBot="1" x14ac:dyDescent="0.35">
      <c r="A168" s="641" t="s">
        <v>474</v>
      </c>
      <c r="B168" s="619">
        <v>1192.0000000003099</v>
      </c>
      <c r="C168" s="619">
        <v>51.570259999999998</v>
      </c>
      <c r="D168" s="620">
        <v>-1140.4297400003099</v>
      </c>
      <c r="E168" s="621">
        <v>4.3263640939000002E-2</v>
      </c>
      <c r="F168" s="619">
        <v>6.0000006016110001</v>
      </c>
      <c r="G168" s="620">
        <v>1.500000150402</v>
      </c>
      <c r="H168" s="622">
        <v>0.35399999999999998</v>
      </c>
      <c r="I168" s="619">
        <v>0.35399999999999998</v>
      </c>
      <c r="J168" s="620">
        <v>-1.1460001504020001</v>
      </c>
      <c r="K168" s="623">
        <v>5.8999994084000001E-2</v>
      </c>
    </row>
    <row r="169" spans="1:11" ht="14.4" customHeight="1" thickBot="1" x14ac:dyDescent="0.35">
      <c r="A169" s="640" t="s">
        <v>475</v>
      </c>
      <c r="B169" s="624">
        <v>0</v>
      </c>
      <c r="C169" s="624">
        <v>-13.731120000000001</v>
      </c>
      <c r="D169" s="625">
        <v>-13.731120000000001</v>
      </c>
      <c r="E169" s="626" t="s">
        <v>339</v>
      </c>
      <c r="F169" s="624">
        <v>0</v>
      </c>
      <c r="G169" s="625">
        <v>0</v>
      </c>
      <c r="H169" s="627">
        <v>0</v>
      </c>
      <c r="I169" s="624">
        <v>0</v>
      </c>
      <c r="J169" s="625">
        <v>0</v>
      </c>
      <c r="K169" s="628" t="s">
        <v>314</v>
      </c>
    </row>
    <row r="170" spans="1:11" ht="14.4" customHeight="1" thickBot="1" x14ac:dyDescent="0.35">
      <c r="A170" s="641" t="s">
        <v>476</v>
      </c>
      <c r="B170" s="619">
        <v>0</v>
      </c>
      <c r="C170" s="619">
        <v>-13.731120000000001</v>
      </c>
      <c r="D170" s="620">
        <v>-13.731120000000001</v>
      </c>
      <c r="E170" s="629" t="s">
        <v>339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314</v>
      </c>
    </row>
    <row r="171" spans="1:11" ht="14.4" customHeight="1" thickBot="1" x14ac:dyDescent="0.35">
      <c r="A171" s="640" t="s">
        <v>477</v>
      </c>
      <c r="B171" s="624">
        <v>387035.00000010099</v>
      </c>
      <c r="C171" s="624">
        <v>407279.72222</v>
      </c>
      <c r="D171" s="625">
        <v>20244.7222198989</v>
      </c>
      <c r="E171" s="631">
        <v>1.0523072130940001</v>
      </c>
      <c r="F171" s="624">
        <v>422901.04240371502</v>
      </c>
      <c r="G171" s="625">
        <v>105725.260600929</v>
      </c>
      <c r="H171" s="627">
        <v>37763.911419999997</v>
      </c>
      <c r="I171" s="624">
        <v>106122.83461000001</v>
      </c>
      <c r="J171" s="625">
        <v>397.57400907116198</v>
      </c>
      <c r="K171" s="632">
        <v>0.25094011120600002</v>
      </c>
    </row>
    <row r="172" spans="1:11" ht="14.4" customHeight="1" thickBot="1" x14ac:dyDescent="0.35">
      <c r="A172" s="641" t="s">
        <v>478</v>
      </c>
      <c r="B172" s="619">
        <v>103955.00000002699</v>
      </c>
      <c r="C172" s="619">
        <v>90922.364820000003</v>
      </c>
      <c r="D172" s="620">
        <v>-13032.6351800272</v>
      </c>
      <c r="E172" s="621">
        <v>0.87463195440300001</v>
      </c>
      <c r="F172" s="619">
        <v>105906.010619052</v>
      </c>
      <c r="G172" s="620">
        <v>26476.502654763099</v>
      </c>
      <c r="H172" s="622">
        <v>9780.7371600000006</v>
      </c>
      <c r="I172" s="619">
        <v>25696.610049999999</v>
      </c>
      <c r="J172" s="620">
        <v>-779.89260476309596</v>
      </c>
      <c r="K172" s="623">
        <v>0.24263599298800001</v>
      </c>
    </row>
    <row r="173" spans="1:11" ht="14.4" customHeight="1" thickBot="1" x14ac:dyDescent="0.35">
      <c r="A173" s="641" t="s">
        <v>479</v>
      </c>
      <c r="B173" s="619">
        <v>124676.000000033</v>
      </c>
      <c r="C173" s="619">
        <v>116227.71226</v>
      </c>
      <c r="D173" s="620">
        <v>-8448.2877400325797</v>
      </c>
      <c r="E173" s="621">
        <v>0.93223805912900004</v>
      </c>
      <c r="F173" s="619">
        <v>119761.01200827501</v>
      </c>
      <c r="G173" s="620">
        <v>29940.253002068701</v>
      </c>
      <c r="H173" s="622">
        <v>9565.3863199999996</v>
      </c>
      <c r="I173" s="619">
        <v>27333.072810000001</v>
      </c>
      <c r="J173" s="620">
        <v>-2607.1801920686598</v>
      </c>
      <c r="K173" s="623">
        <v>0.228230142277</v>
      </c>
    </row>
    <row r="174" spans="1:11" ht="14.4" customHeight="1" thickBot="1" x14ac:dyDescent="0.35">
      <c r="A174" s="641" t="s">
        <v>480</v>
      </c>
      <c r="B174" s="619">
        <v>78678.000000020606</v>
      </c>
      <c r="C174" s="619">
        <v>87420.482199999999</v>
      </c>
      <c r="D174" s="620">
        <v>8742.4821999794494</v>
      </c>
      <c r="E174" s="621">
        <v>1.111117239888</v>
      </c>
      <c r="F174" s="619">
        <v>88592.008883000904</v>
      </c>
      <c r="G174" s="620">
        <v>22148.002220750201</v>
      </c>
      <c r="H174" s="622">
        <v>9396.3765299999995</v>
      </c>
      <c r="I174" s="619">
        <v>25757.650089999999</v>
      </c>
      <c r="J174" s="620">
        <v>3609.6478692497799</v>
      </c>
      <c r="K174" s="623">
        <v>0.29074462149300001</v>
      </c>
    </row>
    <row r="175" spans="1:11" ht="14.4" customHeight="1" thickBot="1" x14ac:dyDescent="0.35">
      <c r="A175" s="641" t="s">
        <v>481</v>
      </c>
      <c r="B175" s="619">
        <v>79726.000000020795</v>
      </c>
      <c r="C175" s="619">
        <v>112709.16293999999</v>
      </c>
      <c r="D175" s="620">
        <v>32983.1629399792</v>
      </c>
      <c r="E175" s="621">
        <v>1.413706481448</v>
      </c>
      <c r="F175" s="619">
        <v>108642.01089338701</v>
      </c>
      <c r="G175" s="620">
        <v>27160.502723346901</v>
      </c>
      <c r="H175" s="622">
        <v>9021.4114100000006</v>
      </c>
      <c r="I175" s="619">
        <v>27335.501660000002</v>
      </c>
      <c r="J175" s="620">
        <v>174.99893665313701</v>
      </c>
      <c r="K175" s="623">
        <v>0.25161078513899998</v>
      </c>
    </row>
    <row r="176" spans="1:11" ht="14.4" customHeight="1" thickBot="1" x14ac:dyDescent="0.35">
      <c r="A176" s="640" t="s">
        <v>482</v>
      </c>
      <c r="B176" s="624">
        <v>0</v>
      </c>
      <c r="C176" s="624">
        <v>6958.50713</v>
      </c>
      <c r="D176" s="625">
        <v>6958.50713</v>
      </c>
      <c r="E176" s="626" t="s">
        <v>314</v>
      </c>
      <c r="F176" s="624">
        <v>0</v>
      </c>
      <c r="G176" s="625">
        <v>0</v>
      </c>
      <c r="H176" s="627">
        <v>353.98255999999998</v>
      </c>
      <c r="I176" s="624">
        <v>354.08402999999998</v>
      </c>
      <c r="J176" s="625">
        <v>354.08402999999998</v>
      </c>
      <c r="K176" s="628" t="s">
        <v>314</v>
      </c>
    </row>
    <row r="177" spans="1:11" ht="14.4" customHeight="1" thickBot="1" x14ac:dyDescent="0.35">
      <c r="A177" s="641" t="s">
        <v>483</v>
      </c>
      <c r="B177" s="619">
        <v>0</v>
      </c>
      <c r="C177" s="619">
        <v>1987.3824500000001</v>
      </c>
      <c r="D177" s="620">
        <v>1987.3824500000001</v>
      </c>
      <c r="E177" s="629" t="s">
        <v>314</v>
      </c>
      <c r="F177" s="619">
        <v>0</v>
      </c>
      <c r="G177" s="620">
        <v>0</v>
      </c>
      <c r="H177" s="622">
        <v>0</v>
      </c>
      <c r="I177" s="619">
        <v>0</v>
      </c>
      <c r="J177" s="620">
        <v>0</v>
      </c>
      <c r="K177" s="630" t="s">
        <v>314</v>
      </c>
    </row>
    <row r="178" spans="1:11" ht="14.4" customHeight="1" thickBot="1" x14ac:dyDescent="0.35">
      <c r="A178" s="641" t="s">
        <v>484</v>
      </c>
      <c r="B178" s="619">
        <v>0</v>
      </c>
      <c r="C178" s="619">
        <v>4971.1246799999999</v>
      </c>
      <c r="D178" s="620">
        <v>4971.1246799999999</v>
      </c>
      <c r="E178" s="629" t="s">
        <v>314</v>
      </c>
      <c r="F178" s="619">
        <v>0</v>
      </c>
      <c r="G178" s="620">
        <v>0</v>
      </c>
      <c r="H178" s="622">
        <v>353.98255999999998</v>
      </c>
      <c r="I178" s="619">
        <v>354.08402999999998</v>
      </c>
      <c r="J178" s="620">
        <v>354.08402999999998</v>
      </c>
      <c r="K178" s="630" t="s">
        <v>314</v>
      </c>
    </row>
    <row r="179" spans="1:11" ht="14.4" customHeight="1" thickBot="1" x14ac:dyDescent="0.35">
      <c r="A179" s="638" t="s">
        <v>485</v>
      </c>
      <c r="B179" s="619">
        <v>25.438814029157001</v>
      </c>
      <c r="C179" s="619">
        <v>54.205930000000002</v>
      </c>
      <c r="D179" s="620">
        <v>28.767115970841999</v>
      </c>
      <c r="E179" s="621">
        <v>2.130835578178</v>
      </c>
      <c r="F179" s="619">
        <v>18.915037280073001</v>
      </c>
      <c r="G179" s="620">
        <v>4.7287593200179998</v>
      </c>
      <c r="H179" s="622">
        <v>0.754</v>
      </c>
      <c r="I179" s="619">
        <v>48.029679999999999</v>
      </c>
      <c r="J179" s="620">
        <v>43.300920679980997</v>
      </c>
      <c r="K179" s="623">
        <v>2.5392326374419998</v>
      </c>
    </row>
    <row r="180" spans="1:11" ht="14.4" customHeight="1" thickBot="1" x14ac:dyDescent="0.35">
      <c r="A180" s="639" t="s">
        <v>486</v>
      </c>
      <c r="B180" s="619">
        <v>0</v>
      </c>
      <c r="C180" s="619">
        <v>30.020199999999999</v>
      </c>
      <c r="D180" s="620">
        <v>30.020199999999999</v>
      </c>
      <c r="E180" s="629" t="s">
        <v>314</v>
      </c>
      <c r="F180" s="619">
        <v>0</v>
      </c>
      <c r="G180" s="620">
        <v>0</v>
      </c>
      <c r="H180" s="622">
        <v>0.754</v>
      </c>
      <c r="I180" s="619">
        <v>38.326999999999998</v>
      </c>
      <c r="J180" s="620">
        <v>38.326999999999998</v>
      </c>
      <c r="K180" s="630" t="s">
        <v>314</v>
      </c>
    </row>
    <row r="181" spans="1:11" ht="14.4" customHeight="1" thickBot="1" x14ac:dyDescent="0.35">
      <c r="A181" s="640" t="s">
        <v>487</v>
      </c>
      <c r="B181" s="624">
        <v>0</v>
      </c>
      <c r="C181" s="624">
        <v>30.020199999999999</v>
      </c>
      <c r="D181" s="625">
        <v>30.020199999999999</v>
      </c>
      <c r="E181" s="626" t="s">
        <v>314</v>
      </c>
      <c r="F181" s="624">
        <v>0</v>
      </c>
      <c r="G181" s="625">
        <v>0</v>
      </c>
      <c r="H181" s="627">
        <v>0.754</v>
      </c>
      <c r="I181" s="624">
        <v>38.326999999999998</v>
      </c>
      <c r="J181" s="625">
        <v>38.326999999999998</v>
      </c>
      <c r="K181" s="628" t="s">
        <v>314</v>
      </c>
    </row>
    <row r="182" spans="1:11" ht="14.4" customHeight="1" thickBot="1" x14ac:dyDescent="0.35">
      <c r="A182" s="641" t="s">
        <v>488</v>
      </c>
      <c r="B182" s="619">
        <v>0</v>
      </c>
      <c r="C182" s="619">
        <v>30.020199999999999</v>
      </c>
      <c r="D182" s="620">
        <v>30.020199999999999</v>
      </c>
      <c r="E182" s="629" t="s">
        <v>314</v>
      </c>
      <c r="F182" s="619">
        <v>0</v>
      </c>
      <c r="G182" s="620">
        <v>0</v>
      </c>
      <c r="H182" s="622">
        <v>0.754</v>
      </c>
      <c r="I182" s="619">
        <v>38.326999999999998</v>
      </c>
      <c r="J182" s="620">
        <v>38.326999999999998</v>
      </c>
      <c r="K182" s="630" t="s">
        <v>314</v>
      </c>
    </row>
    <row r="183" spans="1:11" ht="14.4" customHeight="1" thickBot="1" x14ac:dyDescent="0.35">
      <c r="A183" s="644" t="s">
        <v>489</v>
      </c>
      <c r="B183" s="624">
        <v>25.438814029157001</v>
      </c>
      <c r="C183" s="624">
        <v>24.18573</v>
      </c>
      <c r="D183" s="625">
        <v>-1.253084029157</v>
      </c>
      <c r="E183" s="631">
        <v>0.95074125595100001</v>
      </c>
      <c r="F183" s="624">
        <v>18.915037280073001</v>
      </c>
      <c r="G183" s="625">
        <v>4.7287593200179998</v>
      </c>
      <c r="H183" s="627">
        <v>0</v>
      </c>
      <c r="I183" s="624">
        <v>9.7026800000000009</v>
      </c>
      <c r="J183" s="625">
        <v>4.9739206799810001</v>
      </c>
      <c r="K183" s="632">
        <v>0.51296118830299997</v>
      </c>
    </row>
    <row r="184" spans="1:11" ht="14.4" customHeight="1" thickBot="1" x14ac:dyDescent="0.35">
      <c r="A184" s="640" t="s">
        <v>490</v>
      </c>
      <c r="B184" s="624">
        <v>0</v>
      </c>
      <c r="C184" s="624">
        <v>1.2999999999999999E-4</v>
      </c>
      <c r="D184" s="625">
        <v>1.2999999999999999E-4</v>
      </c>
      <c r="E184" s="626" t="s">
        <v>314</v>
      </c>
      <c r="F184" s="624">
        <v>0</v>
      </c>
      <c r="G184" s="625">
        <v>0</v>
      </c>
      <c r="H184" s="627">
        <v>0</v>
      </c>
      <c r="I184" s="624">
        <v>2.0000000000000001E-4</v>
      </c>
      <c r="J184" s="625">
        <v>2.0000000000000001E-4</v>
      </c>
      <c r="K184" s="628" t="s">
        <v>314</v>
      </c>
    </row>
    <row r="185" spans="1:11" ht="14.4" customHeight="1" thickBot="1" x14ac:dyDescent="0.35">
      <c r="A185" s="641" t="s">
        <v>491</v>
      </c>
      <c r="B185" s="619">
        <v>0</v>
      </c>
      <c r="C185" s="619">
        <v>1.2999999999999999E-4</v>
      </c>
      <c r="D185" s="620">
        <v>1.2999999999999999E-4</v>
      </c>
      <c r="E185" s="629" t="s">
        <v>314</v>
      </c>
      <c r="F185" s="619">
        <v>0</v>
      </c>
      <c r="G185" s="620">
        <v>0</v>
      </c>
      <c r="H185" s="622">
        <v>0</v>
      </c>
      <c r="I185" s="619">
        <v>2.0000000000000001E-4</v>
      </c>
      <c r="J185" s="620">
        <v>2.0000000000000001E-4</v>
      </c>
      <c r="K185" s="630" t="s">
        <v>314</v>
      </c>
    </row>
    <row r="186" spans="1:11" ht="14.4" customHeight="1" thickBot="1" x14ac:dyDescent="0.35">
      <c r="A186" s="640" t="s">
        <v>492</v>
      </c>
      <c r="B186" s="624">
        <v>25.438814029157001</v>
      </c>
      <c r="C186" s="624">
        <v>24.185600000000001</v>
      </c>
      <c r="D186" s="625">
        <v>-1.253214029157</v>
      </c>
      <c r="E186" s="631">
        <v>0.95073614564999998</v>
      </c>
      <c r="F186" s="624">
        <v>18.915037280073001</v>
      </c>
      <c r="G186" s="625">
        <v>4.7287593200179998</v>
      </c>
      <c r="H186" s="627">
        <v>0</v>
      </c>
      <c r="I186" s="624">
        <v>9.7024799999999995</v>
      </c>
      <c r="J186" s="625">
        <v>4.9737206799809996</v>
      </c>
      <c r="K186" s="632">
        <v>0.51295061470500003</v>
      </c>
    </row>
    <row r="187" spans="1:11" ht="14.4" customHeight="1" thickBot="1" x14ac:dyDescent="0.35">
      <c r="A187" s="641" t="s">
        <v>493</v>
      </c>
      <c r="B187" s="619">
        <v>0</v>
      </c>
      <c r="C187" s="619">
        <v>3.6999999999999998E-2</v>
      </c>
      <c r="D187" s="620">
        <v>3.6999999999999998E-2</v>
      </c>
      <c r="E187" s="629" t="s">
        <v>314</v>
      </c>
      <c r="F187" s="619">
        <v>3.6756193913000001E-2</v>
      </c>
      <c r="G187" s="620">
        <v>9.1890484780000007E-3</v>
      </c>
      <c r="H187" s="622">
        <v>0</v>
      </c>
      <c r="I187" s="619">
        <v>0</v>
      </c>
      <c r="J187" s="620">
        <v>-9.1890484780000007E-3</v>
      </c>
      <c r="K187" s="623">
        <v>0</v>
      </c>
    </row>
    <row r="188" spans="1:11" ht="14.4" customHeight="1" thickBot="1" x14ac:dyDescent="0.35">
      <c r="A188" s="641" t="s">
        <v>494</v>
      </c>
      <c r="B188" s="619">
        <v>1.438814029157</v>
      </c>
      <c r="C188" s="619">
        <v>1.6528</v>
      </c>
      <c r="D188" s="620">
        <v>0.213985970842</v>
      </c>
      <c r="E188" s="621">
        <v>1.1487238562490001</v>
      </c>
      <c r="F188" s="619">
        <v>1.5686922693330001</v>
      </c>
      <c r="G188" s="620">
        <v>0.392173067333</v>
      </c>
      <c r="H188" s="622">
        <v>0</v>
      </c>
      <c r="I188" s="619">
        <v>0</v>
      </c>
      <c r="J188" s="620">
        <v>-0.392173067333</v>
      </c>
      <c r="K188" s="623">
        <v>0</v>
      </c>
    </row>
    <row r="189" spans="1:11" ht="14.4" customHeight="1" thickBot="1" x14ac:dyDescent="0.35">
      <c r="A189" s="641" t="s">
        <v>495</v>
      </c>
      <c r="B189" s="619">
        <v>24</v>
      </c>
      <c r="C189" s="619">
        <v>22.495799999999999</v>
      </c>
      <c r="D189" s="620">
        <v>-1.5041999999989999</v>
      </c>
      <c r="E189" s="621">
        <v>0.93732499999999996</v>
      </c>
      <c r="F189" s="619">
        <v>17.309588816826</v>
      </c>
      <c r="G189" s="620">
        <v>4.327397204206</v>
      </c>
      <c r="H189" s="622">
        <v>0</v>
      </c>
      <c r="I189" s="619">
        <v>9.7024799999999995</v>
      </c>
      <c r="J189" s="620">
        <v>5.3750827957930003</v>
      </c>
      <c r="K189" s="623">
        <v>0.560526313055</v>
      </c>
    </row>
    <row r="190" spans="1:11" ht="14.4" customHeight="1" thickBot="1" x14ac:dyDescent="0.35">
      <c r="A190" s="638" t="s">
        <v>496</v>
      </c>
      <c r="B190" s="619">
        <v>543.570683935126</v>
      </c>
      <c r="C190" s="619">
        <v>518.16099999999994</v>
      </c>
      <c r="D190" s="620">
        <v>-25.409683935124999</v>
      </c>
      <c r="E190" s="621">
        <v>0.95325413108799995</v>
      </c>
      <c r="F190" s="619">
        <v>459.66796909583798</v>
      </c>
      <c r="G190" s="620">
        <v>114.916992273959</v>
      </c>
      <c r="H190" s="622">
        <v>3.0539999999999998</v>
      </c>
      <c r="I190" s="619">
        <v>9.1620000000000008</v>
      </c>
      <c r="J190" s="620">
        <v>-105.754992273959</v>
      </c>
      <c r="K190" s="623">
        <v>1.9931778187E-2</v>
      </c>
    </row>
    <row r="191" spans="1:11" ht="14.4" customHeight="1" thickBot="1" x14ac:dyDescent="0.35">
      <c r="A191" s="644" t="s">
        <v>497</v>
      </c>
      <c r="B191" s="624">
        <v>543.570683935126</v>
      </c>
      <c r="C191" s="624">
        <v>518.16099999999994</v>
      </c>
      <c r="D191" s="625">
        <v>-25.409683935124999</v>
      </c>
      <c r="E191" s="631">
        <v>0.95325413108799995</v>
      </c>
      <c r="F191" s="624">
        <v>459.66796909583798</v>
      </c>
      <c r="G191" s="625">
        <v>114.916992273959</v>
      </c>
      <c r="H191" s="627">
        <v>3.0539999999999998</v>
      </c>
      <c r="I191" s="624">
        <v>9.1620000000000008</v>
      </c>
      <c r="J191" s="625">
        <v>-105.754992273959</v>
      </c>
      <c r="K191" s="632">
        <v>1.9931778187E-2</v>
      </c>
    </row>
    <row r="192" spans="1:11" ht="14.4" customHeight="1" thickBot="1" x14ac:dyDescent="0.35">
      <c r="A192" s="640" t="s">
        <v>498</v>
      </c>
      <c r="B192" s="624">
        <v>500</v>
      </c>
      <c r="C192" s="624">
        <v>481.51</v>
      </c>
      <c r="D192" s="625">
        <v>-18.489999999999998</v>
      </c>
      <c r="E192" s="631">
        <v>0.96301999999999999</v>
      </c>
      <c r="F192" s="624">
        <v>425.39531617063602</v>
      </c>
      <c r="G192" s="625">
        <v>106.34882904265901</v>
      </c>
      <c r="H192" s="627">
        <v>0</v>
      </c>
      <c r="I192" s="624">
        <v>0</v>
      </c>
      <c r="J192" s="625">
        <v>-106.34882904265901</v>
      </c>
      <c r="K192" s="632">
        <v>0</v>
      </c>
    </row>
    <row r="193" spans="1:11" ht="14.4" customHeight="1" thickBot="1" x14ac:dyDescent="0.35">
      <c r="A193" s="641" t="s">
        <v>499</v>
      </c>
      <c r="B193" s="619">
        <v>500</v>
      </c>
      <c r="C193" s="619">
        <v>481.51</v>
      </c>
      <c r="D193" s="620">
        <v>-18.489999999999998</v>
      </c>
      <c r="E193" s="621">
        <v>0.96301999999999999</v>
      </c>
      <c r="F193" s="619">
        <v>425.39531617063602</v>
      </c>
      <c r="G193" s="620">
        <v>106.34882904265901</v>
      </c>
      <c r="H193" s="622">
        <v>0</v>
      </c>
      <c r="I193" s="619">
        <v>0</v>
      </c>
      <c r="J193" s="620">
        <v>-106.34882904265901</v>
      </c>
      <c r="K193" s="623">
        <v>0</v>
      </c>
    </row>
    <row r="194" spans="1:11" ht="14.4" customHeight="1" thickBot="1" x14ac:dyDescent="0.35">
      <c r="A194" s="643" t="s">
        <v>500</v>
      </c>
      <c r="B194" s="619">
        <v>43.570683935124997</v>
      </c>
      <c r="C194" s="619">
        <v>36.651000000000003</v>
      </c>
      <c r="D194" s="620">
        <v>-6.9196839351249997</v>
      </c>
      <c r="E194" s="621">
        <v>0.84118486766400002</v>
      </c>
      <c r="F194" s="619">
        <v>34.272652925202003</v>
      </c>
      <c r="G194" s="620">
        <v>8.5681632312999998</v>
      </c>
      <c r="H194" s="622">
        <v>3.0539999999999998</v>
      </c>
      <c r="I194" s="619">
        <v>9.1620000000000008</v>
      </c>
      <c r="J194" s="620">
        <v>0.59383676869900004</v>
      </c>
      <c r="K194" s="623">
        <v>0.26732683985599998</v>
      </c>
    </row>
    <row r="195" spans="1:11" ht="14.4" customHeight="1" thickBot="1" x14ac:dyDescent="0.35">
      <c r="A195" s="641" t="s">
        <v>501</v>
      </c>
      <c r="B195" s="619">
        <v>43.570683935124997</v>
      </c>
      <c r="C195" s="619">
        <v>36.651000000000003</v>
      </c>
      <c r="D195" s="620">
        <v>-6.9196839351249997</v>
      </c>
      <c r="E195" s="621">
        <v>0.84118486766400002</v>
      </c>
      <c r="F195" s="619">
        <v>34.272652925202003</v>
      </c>
      <c r="G195" s="620">
        <v>8.5681632312999998</v>
      </c>
      <c r="H195" s="622">
        <v>3.0539999999999998</v>
      </c>
      <c r="I195" s="619">
        <v>9.1620000000000008</v>
      </c>
      <c r="J195" s="620">
        <v>0.59383676869900004</v>
      </c>
      <c r="K195" s="623">
        <v>0.26732683985599998</v>
      </c>
    </row>
    <row r="196" spans="1:11" ht="14.4" customHeight="1" thickBot="1" x14ac:dyDescent="0.35">
      <c r="A196" s="637" t="s">
        <v>502</v>
      </c>
      <c r="B196" s="619">
        <v>9487.5829499073698</v>
      </c>
      <c r="C196" s="619">
        <v>10481.74173</v>
      </c>
      <c r="D196" s="620">
        <v>994.15878009264497</v>
      </c>
      <c r="E196" s="621">
        <v>1.1047852530340001</v>
      </c>
      <c r="F196" s="619">
        <v>0</v>
      </c>
      <c r="G196" s="620">
        <v>0</v>
      </c>
      <c r="H196" s="622">
        <v>893.92217000000005</v>
      </c>
      <c r="I196" s="619">
        <v>2662.4427300000002</v>
      </c>
      <c r="J196" s="620">
        <v>2662.4427300000002</v>
      </c>
      <c r="K196" s="630" t="s">
        <v>339</v>
      </c>
    </row>
    <row r="197" spans="1:11" ht="14.4" customHeight="1" thickBot="1" x14ac:dyDescent="0.35">
      <c r="A197" s="642" t="s">
        <v>503</v>
      </c>
      <c r="B197" s="624">
        <v>9487.5829499073698</v>
      </c>
      <c r="C197" s="624">
        <v>10481.74173</v>
      </c>
      <c r="D197" s="625">
        <v>994.15878009264497</v>
      </c>
      <c r="E197" s="631">
        <v>1.1047852530340001</v>
      </c>
      <c r="F197" s="624">
        <v>0</v>
      </c>
      <c r="G197" s="625">
        <v>0</v>
      </c>
      <c r="H197" s="627">
        <v>893.92217000000005</v>
      </c>
      <c r="I197" s="624">
        <v>2662.4427300000002</v>
      </c>
      <c r="J197" s="625">
        <v>2662.4427300000002</v>
      </c>
      <c r="K197" s="628" t="s">
        <v>339</v>
      </c>
    </row>
    <row r="198" spans="1:11" ht="14.4" customHeight="1" thickBot="1" x14ac:dyDescent="0.35">
      <c r="A198" s="644" t="s">
        <v>54</v>
      </c>
      <c r="B198" s="624">
        <v>9487.5829499073698</v>
      </c>
      <c r="C198" s="624">
        <v>10481.74173</v>
      </c>
      <c r="D198" s="625">
        <v>994.15878009264497</v>
      </c>
      <c r="E198" s="631">
        <v>1.1047852530340001</v>
      </c>
      <c r="F198" s="624">
        <v>0</v>
      </c>
      <c r="G198" s="625">
        <v>0</v>
      </c>
      <c r="H198" s="627">
        <v>893.92217000000005</v>
      </c>
      <c r="I198" s="624">
        <v>2662.4427300000002</v>
      </c>
      <c r="J198" s="625">
        <v>2662.4427300000002</v>
      </c>
      <c r="K198" s="628" t="s">
        <v>339</v>
      </c>
    </row>
    <row r="199" spans="1:11" ht="14.4" customHeight="1" thickBot="1" x14ac:dyDescent="0.35">
      <c r="A199" s="640" t="s">
        <v>504</v>
      </c>
      <c r="B199" s="624">
        <v>170.46291372206301</v>
      </c>
      <c r="C199" s="624">
        <v>166.17625000000001</v>
      </c>
      <c r="D199" s="625">
        <v>-4.2866637220620003</v>
      </c>
      <c r="E199" s="631">
        <v>0.97485280740199998</v>
      </c>
      <c r="F199" s="624">
        <v>0</v>
      </c>
      <c r="G199" s="625">
        <v>0</v>
      </c>
      <c r="H199" s="627">
        <v>13.845000000000001</v>
      </c>
      <c r="I199" s="624">
        <v>41.534999999999997</v>
      </c>
      <c r="J199" s="625">
        <v>41.534999999999997</v>
      </c>
      <c r="K199" s="628" t="s">
        <v>339</v>
      </c>
    </row>
    <row r="200" spans="1:11" ht="14.4" customHeight="1" thickBot="1" x14ac:dyDescent="0.35">
      <c r="A200" s="641" t="s">
        <v>505</v>
      </c>
      <c r="B200" s="619">
        <v>170.46291372206301</v>
      </c>
      <c r="C200" s="619">
        <v>166.17625000000001</v>
      </c>
      <c r="D200" s="620">
        <v>-4.2866637220620003</v>
      </c>
      <c r="E200" s="621">
        <v>0.97485280740199998</v>
      </c>
      <c r="F200" s="619">
        <v>0</v>
      </c>
      <c r="G200" s="620">
        <v>0</v>
      </c>
      <c r="H200" s="622">
        <v>13.845000000000001</v>
      </c>
      <c r="I200" s="619">
        <v>41.534999999999997</v>
      </c>
      <c r="J200" s="620">
        <v>41.534999999999997</v>
      </c>
      <c r="K200" s="630" t="s">
        <v>339</v>
      </c>
    </row>
    <row r="201" spans="1:11" ht="14.4" customHeight="1" thickBot="1" x14ac:dyDescent="0.35">
      <c r="A201" s="640" t="s">
        <v>506</v>
      </c>
      <c r="B201" s="624">
        <v>591.09411978966295</v>
      </c>
      <c r="C201" s="624">
        <v>543.84326000000101</v>
      </c>
      <c r="D201" s="625">
        <v>-47.250859789662002</v>
      </c>
      <c r="E201" s="631">
        <v>0.92006203714799994</v>
      </c>
      <c r="F201" s="624">
        <v>0</v>
      </c>
      <c r="G201" s="625">
        <v>0</v>
      </c>
      <c r="H201" s="627">
        <v>47.122</v>
      </c>
      <c r="I201" s="624">
        <v>131.24252000000001</v>
      </c>
      <c r="J201" s="625">
        <v>131.24252000000001</v>
      </c>
      <c r="K201" s="628" t="s">
        <v>339</v>
      </c>
    </row>
    <row r="202" spans="1:11" ht="14.4" customHeight="1" thickBot="1" x14ac:dyDescent="0.35">
      <c r="A202" s="641" t="s">
        <v>507</v>
      </c>
      <c r="B202" s="619">
        <v>552.63717848791896</v>
      </c>
      <c r="C202" s="619">
        <v>502.35399999999998</v>
      </c>
      <c r="D202" s="620">
        <v>-50.283178487919002</v>
      </c>
      <c r="E202" s="621">
        <v>0.90901231323999998</v>
      </c>
      <c r="F202" s="619">
        <v>0</v>
      </c>
      <c r="G202" s="620">
        <v>0</v>
      </c>
      <c r="H202" s="622">
        <v>44.77</v>
      </c>
      <c r="I202" s="619">
        <v>122.84</v>
      </c>
      <c r="J202" s="620">
        <v>122.84</v>
      </c>
      <c r="K202" s="630" t="s">
        <v>339</v>
      </c>
    </row>
    <row r="203" spans="1:11" ht="14.4" customHeight="1" thickBot="1" x14ac:dyDescent="0.35">
      <c r="A203" s="641" t="s">
        <v>508</v>
      </c>
      <c r="B203" s="619">
        <v>38.456941301743001</v>
      </c>
      <c r="C203" s="619">
        <v>41.489260000000002</v>
      </c>
      <c r="D203" s="620">
        <v>3.0323186982560002</v>
      </c>
      <c r="E203" s="621">
        <v>1.0788497107570001</v>
      </c>
      <c r="F203" s="619">
        <v>0</v>
      </c>
      <c r="G203" s="620">
        <v>0</v>
      </c>
      <c r="H203" s="622">
        <v>2.3519999999999999</v>
      </c>
      <c r="I203" s="619">
        <v>8.4025200000000009</v>
      </c>
      <c r="J203" s="620">
        <v>8.4025200000000009</v>
      </c>
      <c r="K203" s="630" t="s">
        <v>339</v>
      </c>
    </row>
    <row r="204" spans="1:11" ht="14.4" customHeight="1" thickBot="1" x14ac:dyDescent="0.35">
      <c r="A204" s="640" t="s">
        <v>509</v>
      </c>
      <c r="B204" s="624">
        <v>824.67981677318403</v>
      </c>
      <c r="C204" s="624">
        <v>784.84075000000098</v>
      </c>
      <c r="D204" s="625">
        <v>-39.839066773182999</v>
      </c>
      <c r="E204" s="631">
        <v>0.95169147351100003</v>
      </c>
      <c r="F204" s="624">
        <v>0</v>
      </c>
      <c r="G204" s="625">
        <v>0</v>
      </c>
      <c r="H204" s="627">
        <v>68.610740000000007</v>
      </c>
      <c r="I204" s="624">
        <v>195.84052</v>
      </c>
      <c r="J204" s="625">
        <v>195.84052</v>
      </c>
      <c r="K204" s="628" t="s">
        <v>339</v>
      </c>
    </row>
    <row r="205" spans="1:11" ht="14.4" customHeight="1" thickBot="1" x14ac:dyDescent="0.35">
      <c r="A205" s="641" t="s">
        <v>510</v>
      </c>
      <c r="B205" s="619">
        <v>824.67981677318403</v>
      </c>
      <c r="C205" s="619">
        <v>784.84075000000098</v>
      </c>
      <c r="D205" s="620">
        <v>-39.839066773182999</v>
      </c>
      <c r="E205" s="621">
        <v>0.95169147351100003</v>
      </c>
      <c r="F205" s="619">
        <v>0</v>
      </c>
      <c r="G205" s="620">
        <v>0</v>
      </c>
      <c r="H205" s="622">
        <v>68.610740000000007</v>
      </c>
      <c r="I205" s="619">
        <v>195.84052</v>
      </c>
      <c r="J205" s="620">
        <v>195.84052</v>
      </c>
      <c r="K205" s="630" t="s">
        <v>339</v>
      </c>
    </row>
    <row r="206" spans="1:11" ht="14.4" customHeight="1" thickBot="1" x14ac:dyDescent="0.35">
      <c r="A206" s="640" t="s">
        <v>511</v>
      </c>
      <c r="B206" s="624">
        <v>0</v>
      </c>
      <c r="C206" s="624">
        <v>11.523999999999999</v>
      </c>
      <c r="D206" s="625">
        <v>11.523999999999999</v>
      </c>
      <c r="E206" s="626" t="s">
        <v>314</v>
      </c>
      <c r="F206" s="624">
        <v>0</v>
      </c>
      <c r="G206" s="625">
        <v>0</v>
      </c>
      <c r="H206" s="627">
        <v>1.266</v>
      </c>
      <c r="I206" s="624">
        <v>3.2450000000000001</v>
      </c>
      <c r="J206" s="625">
        <v>3.2450000000000001</v>
      </c>
      <c r="K206" s="628" t="s">
        <v>339</v>
      </c>
    </row>
    <row r="207" spans="1:11" ht="14.4" customHeight="1" thickBot="1" x14ac:dyDescent="0.35">
      <c r="A207" s="641" t="s">
        <v>512</v>
      </c>
      <c r="B207" s="619">
        <v>0</v>
      </c>
      <c r="C207" s="619">
        <v>11.523999999999999</v>
      </c>
      <c r="D207" s="620">
        <v>11.523999999999999</v>
      </c>
      <c r="E207" s="629" t="s">
        <v>314</v>
      </c>
      <c r="F207" s="619">
        <v>0</v>
      </c>
      <c r="G207" s="620">
        <v>0</v>
      </c>
      <c r="H207" s="622">
        <v>1.266</v>
      </c>
      <c r="I207" s="619">
        <v>3.2450000000000001</v>
      </c>
      <c r="J207" s="620">
        <v>3.2450000000000001</v>
      </c>
      <c r="K207" s="630" t="s">
        <v>339</v>
      </c>
    </row>
    <row r="208" spans="1:11" ht="14.4" customHeight="1" thickBot="1" x14ac:dyDescent="0.35">
      <c r="A208" s="640" t="s">
        <v>513</v>
      </c>
      <c r="B208" s="624">
        <v>2065</v>
      </c>
      <c r="C208" s="624">
        <v>1885.9159</v>
      </c>
      <c r="D208" s="625">
        <v>-179.08409999999799</v>
      </c>
      <c r="E208" s="631">
        <v>0.91327646489100001</v>
      </c>
      <c r="F208" s="624">
        <v>0</v>
      </c>
      <c r="G208" s="625">
        <v>0</v>
      </c>
      <c r="H208" s="627">
        <v>177.00393</v>
      </c>
      <c r="I208" s="624">
        <v>609.03628000000003</v>
      </c>
      <c r="J208" s="625">
        <v>609.03628000000003</v>
      </c>
      <c r="K208" s="628" t="s">
        <v>339</v>
      </c>
    </row>
    <row r="209" spans="1:11" ht="14.4" customHeight="1" thickBot="1" x14ac:dyDescent="0.35">
      <c r="A209" s="641" t="s">
        <v>514</v>
      </c>
      <c r="B209" s="619">
        <v>2065</v>
      </c>
      <c r="C209" s="619">
        <v>1885.9159</v>
      </c>
      <c r="D209" s="620">
        <v>-179.08409999999799</v>
      </c>
      <c r="E209" s="621">
        <v>0.91327646489100001</v>
      </c>
      <c r="F209" s="619">
        <v>0</v>
      </c>
      <c r="G209" s="620">
        <v>0</v>
      </c>
      <c r="H209" s="622">
        <v>177.00393</v>
      </c>
      <c r="I209" s="619">
        <v>609.03628000000003</v>
      </c>
      <c r="J209" s="620">
        <v>609.03628000000003</v>
      </c>
      <c r="K209" s="630" t="s">
        <v>339</v>
      </c>
    </row>
    <row r="210" spans="1:11" ht="14.4" customHeight="1" thickBot="1" x14ac:dyDescent="0.35">
      <c r="A210" s="640" t="s">
        <v>515</v>
      </c>
      <c r="B210" s="624">
        <v>0</v>
      </c>
      <c r="C210" s="624">
        <v>1279.24532</v>
      </c>
      <c r="D210" s="625">
        <v>1279.24532</v>
      </c>
      <c r="E210" s="626" t="s">
        <v>314</v>
      </c>
      <c r="F210" s="624">
        <v>0</v>
      </c>
      <c r="G210" s="625">
        <v>0</v>
      </c>
      <c r="H210" s="627">
        <v>103.78028999999999</v>
      </c>
      <c r="I210" s="624">
        <v>320.76862</v>
      </c>
      <c r="J210" s="625">
        <v>320.76862</v>
      </c>
      <c r="K210" s="628" t="s">
        <v>339</v>
      </c>
    </row>
    <row r="211" spans="1:11" ht="14.4" customHeight="1" thickBot="1" x14ac:dyDescent="0.35">
      <c r="A211" s="641" t="s">
        <v>516</v>
      </c>
      <c r="B211" s="619">
        <v>0</v>
      </c>
      <c r="C211" s="619">
        <v>9.3969000000000005</v>
      </c>
      <c r="D211" s="620">
        <v>9.3969000000000005</v>
      </c>
      <c r="E211" s="629" t="s">
        <v>339</v>
      </c>
      <c r="F211" s="619">
        <v>0</v>
      </c>
      <c r="G211" s="620">
        <v>0</v>
      </c>
      <c r="H211" s="622">
        <v>0</v>
      </c>
      <c r="I211" s="619">
        <v>0</v>
      </c>
      <c r="J211" s="620">
        <v>0</v>
      </c>
      <c r="K211" s="623">
        <v>3</v>
      </c>
    </row>
    <row r="212" spans="1:11" ht="14.4" customHeight="1" thickBot="1" x14ac:dyDescent="0.35">
      <c r="A212" s="641" t="s">
        <v>517</v>
      </c>
      <c r="B212" s="619">
        <v>0</v>
      </c>
      <c r="C212" s="619">
        <v>1269.84842</v>
      </c>
      <c r="D212" s="620">
        <v>1269.84842</v>
      </c>
      <c r="E212" s="629" t="s">
        <v>314</v>
      </c>
      <c r="F212" s="619">
        <v>0</v>
      </c>
      <c r="G212" s="620">
        <v>0</v>
      </c>
      <c r="H212" s="622">
        <v>103.78028999999999</v>
      </c>
      <c r="I212" s="619">
        <v>320.76862</v>
      </c>
      <c r="J212" s="620">
        <v>320.76862</v>
      </c>
      <c r="K212" s="630" t="s">
        <v>339</v>
      </c>
    </row>
    <row r="213" spans="1:11" ht="14.4" customHeight="1" thickBot="1" x14ac:dyDescent="0.35">
      <c r="A213" s="640" t="s">
        <v>518</v>
      </c>
      <c r="B213" s="624">
        <v>5836.3460996224603</v>
      </c>
      <c r="C213" s="624">
        <v>5810.19625000001</v>
      </c>
      <c r="D213" s="625">
        <v>-26.149849622449</v>
      </c>
      <c r="E213" s="631">
        <v>0.99551948270699997</v>
      </c>
      <c r="F213" s="624">
        <v>0</v>
      </c>
      <c r="G213" s="625">
        <v>0</v>
      </c>
      <c r="H213" s="627">
        <v>482.29421000000002</v>
      </c>
      <c r="I213" s="624">
        <v>1360.7747899999999</v>
      </c>
      <c r="J213" s="625">
        <v>1360.7747899999999</v>
      </c>
      <c r="K213" s="628" t="s">
        <v>339</v>
      </c>
    </row>
    <row r="214" spans="1:11" ht="14.4" customHeight="1" thickBot="1" x14ac:dyDescent="0.35">
      <c r="A214" s="641" t="s">
        <v>519</v>
      </c>
      <c r="B214" s="619">
        <v>5836.3460996224603</v>
      </c>
      <c r="C214" s="619">
        <v>5810.19625000001</v>
      </c>
      <c r="D214" s="620">
        <v>-26.149849622449</v>
      </c>
      <c r="E214" s="621">
        <v>0.99551948270699997</v>
      </c>
      <c r="F214" s="619">
        <v>0</v>
      </c>
      <c r="G214" s="620">
        <v>0</v>
      </c>
      <c r="H214" s="622">
        <v>482.29421000000002</v>
      </c>
      <c r="I214" s="619">
        <v>1360.7747899999999</v>
      </c>
      <c r="J214" s="620">
        <v>1360.7747899999999</v>
      </c>
      <c r="K214" s="630" t="s">
        <v>339</v>
      </c>
    </row>
    <row r="215" spans="1:11" ht="14.4" customHeight="1" thickBot="1" x14ac:dyDescent="0.35">
      <c r="A215" s="645" t="s">
        <v>520</v>
      </c>
      <c r="B215" s="624">
        <v>0</v>
      </c>
      <c r="C215" s="624">
        <v>1108.1918900000001</v>
      </c>
      <c r="D215" s="625">
        <v>1108.1918900000001</v>
      </c>
      <c r="E215" s="626" t="s">
        <v>314</v>
      </c>
      <c r="F215" s="624">
        <v>0</v>
      </c>
      <c r="G215" s="625">
        <v>0</v>
      </c>
      <c r="H215" s="627">
        <v>51.131979999999999</v>
      </c>
      <c r="I215" s="624">
        <v>228.07496</v>
      </c>
      <c r="J215" s="625">
        <v>228.07496</v>
      </c>
      <c r="K215" s="628" t="s">
        <v>339</v>
      </c>
    </row>
    <row r="216" spans="1:11" ht="14.4" customHeight="1" thickBot="1" x14ac:dyDescent="0.35">
      <c r="A216" s="642" t="s">
        <v>521</v>
      </c>
      <c r="B216" s="624">
        <v>0</v>
      </c>
      <c r="C216" s="624">
        <v>1108.1918900000001</v>
      </c>
      <c r="D216" s="625">
        <v>1108.1918900000001</v>
      </c>
      <c r="E216" s="626" t="s">
        <v>314</v>
      </c>
      <c r="F216" s="624">
        <v>0</v>
      </c>
      <c r="G216" s="625">
        <v>0</v>
      </c>
      <c r="H216" s="627">
        <v>51.131979999999999</v>
      </c>
      <c r="I216" s="624">
        <v>228.07496</v>
      </c>
      <c r="J216" s="625">
        <v>228.07496</v>
      </c>
      <c r="K216" s="628" t="s">
        <v>339</v>
      </c>
    </row>
    <row r="217" spans="1:11" ht="14.4" customHeight="1" thickBot="1" x14ac:dyDescent="0.35">
      <c r="A217" s="644" t="s">
        <v>522</v>
      </c>
      <c r="B217" s="624">
        <v>0</v>
      </c>
      <c r="C217" s="624">
        <v>1108.1918900000001</v>
      </c>
      <c r="D217" s="625">
        <v>1108.1918900000001</v>
      </c>
      <c r="E217" s="626" t="s">
        <v>314</v>
      </c>
      <c r="F217" s="624">
        <v>0</v>
      </c>
      <c r="G217" s="625">
        <v>0</v>
      </c>
      <c r="H217" s="627">
        <v>51.131979999999999</v>
      </c>
      <c r="I217" s="624">
        <v>228.07496</v>
      </c>
      <c r="J217" s="625">
        <v>228.07496</v>
      </c>
      <c r="K217" s="628" t="s">
        <v>339</v>
      </c>
    </row>
    <row r="218" spans="1:11" ht="14.4" customHeight="1" thickBot="1" x14ac:dyDescent="0.35">
      <c r="A218" s="640" t="s">
        <v>523</v>
      </c>
      <c r="B218" s="624">
        <v>0</v>
      </c>
      <c r="C218" s="624">
        <v>1108.1918900000001</v>
      </c>
      <c r="D218" s="625">
        <v>1108.1918900000001</v>
      </c>
      <c r="E218" s="626" t="s">
        <v>314</v>
      </c>
      <c r="F218" s="624">
        <v>0</v>
      </c>
      <c r="G218" s="625">
        <v>0</v>
      </c>
      <c r="H218" s="627">
        <v>51.131979999999999</v>
      </c>
      <c r="I218" s="624">
        <v>228.07496</v>
      </c>
      <c r="J218" s="625">
        <v>228.07496</v>
      </c>
      <c r="K218" s="628" t="s">
        <v>339</v>
      </c>
    </row>
    <row r="219" spans="1:11" ht="14.4" customHeight="1" thickBot="1" x14ac:dyDescent="0.35">
      <c r="A219" s="641" t="s">
        <v>524</v>
      </c>
      <c r="B219" s="619">
        <v>0</v>
      </c>
      <c r="C219" s="619">
        <v>2.7</v>
      </c>
      <c r="D219" s="620">
        <v>2.7</v>
      </c>
      <c r="E219" s="629" t="s">
        <v>339</v>
      </c>
      <c r="F219" s="619">
        <v>0</v>
      </c>
      <c r="G219" s="620">
        <v>0</v>
      </c>
      <c r="H219" s="622">
        <v>0</v>
      </c>
      <c r="I219" s="619">
        <v>58.04</v>
      </c>
      <c r="J219" s="620">
        <v>58.04</v>
      </c>
      <c r="K219" s="630" t="s">
        <v>339</v>
      </c>
    </row>
    <row r="220" spans="1:11" ht="14.4" customHeight="1" thickBot="1" x14ac:dyDescent="0.35">
      <c r="A220" s="641" t="s">
        <v>525</v>
      </c>
      <c r="B220" s="619">
        <v>0</v>
      </c>
      <c r="C220" s="619">
        <v>0.85189000000000004</v>
      </c>
      <c r="D220" s="620">
        <v>0.85189000000000004</v>
      </c>
      <c r="E220" s="629" t="s">
        <v>314</v>
      </c>
      <c r="F220" s="619">
        <v>0</v>
      </c>
      <c r="G220" s="620">
        <v>0</v>
      </c>
      <c r="H220" s="622">
        <v>0.24198</v>
      </c>
      <c r="I220" s="619">
        <v>0.28095999999999999</v>
      </c>
      <c r="J220" s="620">
        <v>0.28095999999999999</v>
      </c>
      <c r="K220" s="630" t="s">
        <v>339</v>
      </c>
    </row>
    <row r="221" spans="1:11" ht="14.4" customHeight="1" thickBot="1" x14ac:dyDescent="0.35">
      <c r="A221" s="641" t="s">
        <v>526</v>
      </c>
      <c r="B221" s="619">
        <v>0</v>
      </c>
      <c r="C221" s="619">
        <v>1104.6400000000001</v>
      </c>
      <c r="D221" s="620">
        <v>1104.6400000000001</v>
      </c>
      <c r="E221" s="629" t="s">
        <v>314</v>
      </c>
      <c r="F221" s="619">
        <v>0</v>
      </c>
      <c r="G221" s="620">
        <v>0</v>
      </c>
      <c r="H221" s="622">
        <v>50.89</v>
      </c>
      <c r="I221" s="619">
        <v>169.75399999999999</v>
      </c>
      <c r="J221" s="620">
        <v>169.75399999999999</v>
      </c>
      <c r="K221" s="630" t="s">
        <v>339</v>
      </c>
    </row>
    <row r="222" spans="1:11" ht="14.4" customHeight="1" thickBot="1" x14ac:dyDescent="0.35">
      <c r="A222" s="646"/>
      <c r="B222" s="619">
        <v>42013.201540321999</v>
      </c>
      <c r="C222" s="619">
        <v>64586.216240000002</v>
      </c>
      <c r="D222" s="620">
        <v>22573.014699677999</v>
      </c>
      <c r="E222" s="621">
        <v>1.537283850601</v>
      </c>
      <c r="F222" s="619">
        <v>96737.994048727604</v>
      </c>
      <c r="G222" s="620">
        <v>24184.498512181901</v>
      </c>
      <c r="H222" s="622">
        <v>6805.7407800000001</v>
      </c>
      <c r="I222" s="619">
        <v>19695.024819999999</v>
      </c>
      <c r="J222" s="620">
        <v>-4489.4736921818903</v>
      </c>
      <c r="K222" s="623">
        <v>0.20359141218099999</v>
      </c>
    </row>
    <row r="223" spans="1:11" ht="14.4" customHeight="1" thickBot="1" x14ac:dyDescent="0.35">
      <c r="A223" s="647" t="s">
        <v>66</v>
      </c>
      <c r="B223" s="633">
        <v>42013.201540321999</v>
      </c>
      <c r="C223" s="633">
        <v>64586.216240000002</v>
      </c>
      <c r="D223" s="634">
        <v>22573.014699677999</v>
      </c>
      <c r="E223" s="635" t="s">
        <v>314</v>
      </c>
      <c r="F223" s="633">
        <v>96737.994048727604</v>
      </c>
      <c r="G223" s="634">
        <v>24184.498512181901</v>
      </c>
      <c r="H223" s="633">
        <v>6805.7407800000001</v>
      </c>
      <c r="I223" s="633">
        <v>19695.024819999999</v>
      </c>
      <c r="J223" s="634">
        <v>-4489.4736921819003</v>
      </c>
      <c r="K223" s="636">
        <v>0.20359141218099999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527</v>
      </c>
      <c r="B5" s="649" t="s">
        <v>528</v>
      </c>
      <c r="C5" s="650" t="s">
        <v>529</v>
      </c>
      <c r="D5" s="650" t="s">
        <v>529</v>
      </c>
      <c r="E5" s="650"/>
      <c r="F5" s="650" t="s">
        <v>529</v>
      </c>
      <c r="G5" s="650" t="s">
        <v>529</v>
      </c>
      <c r="H5" s="650" t="s">
        <v>529</v>
      </c>
      <c r="I5" s="651" t="s">
        <v>529</v>
      </c>
      <c r="J5" s="652" t="s">
        <v>74</v>
      </c>
    </row>
    <row r="6" spans="1:10" ht="14.4" customHeight="1" x14ac:dyDescent="0.3">
      <c r="A6" s="648" t="s">
        <v>527</v>
      </c>
      <c r="B6" s="649" t="s">
        <v>322</v>
      </c>
      <c r="C6" s="650">
        <v>8887.0466400000241</v>
      </c>
      <c r="D6" s="650">
        <v>8987.2255300000106</v>
      </c>
      <c r="E6" s="650"/>
      <c r="F6" s="650">
        <v>8229.1778400000003</v>
      </c>
      <c r="G6" s="650">
        <v>8013.606510073907</v>
      </c>
      <c r="H6" s="650">
        <v>215.57132992609331</v>
      </c>
      <c r="I6" s="651">
        <v>1.0269006632226201</v>
      </c>
      <c r="J6" s="652" t="s">
        <v>1</v>
      </c>
    </row>
    <row r="7" spans="1:10" ht="14.4" customHeight="1" x14ac:dyDescent="0.3">
      <c r="A7" s="648" t="s">
        <v>527</v>
      </c>
      <c r="B7" s="649" t="s">
        <v>323</v>
      </c>
      <c r="C7" s="650" t="s">
        <v>529</v>
      </c>
      <c r="D7" s="650">
        <v>0</v>
      </c>
      <c r="E7" s="650"/>
      <c r="F7" s="650">
        <v>70.084869999999995</v>
      </c>
      <c r="G7" s="650">
        <v>48.500013369299992</v>
      </c>
      <c r="H7" s="650">
        <v>21.584856630700003</v>
      </c>
      <c r="I7" s="651">
        <v>1.445048467643578</v>
      </c>
      <c r="J7" s="652" t="s">
        <v>1</v>
      </c>
    </row>
    <row r="8" spans="1:10" ht="14.4" customHeight="1" x14ac:dyDescent="0.3">
      <c r="A8" s="648" t="s">
        <v>527</v>
      </c>
      <c r="B8" s="649" t="s">
        <v>324</v>
      </c>
      <c r="C8" s="650">
        <v>71.87003</v>
      </c>
      <c r="D8" s="650">
        <v>67.352779999999996</v>
      </c>
      <c r="E8" s="650"/>
      <c r="F8" s="650">
        <v>54.618540000000003</v>
      </c>
      <c r="G8" s="650">
        <v>67.250018537843999</v>
      </c>
      <c r="H8" s="650">
        <v>-12.631478537843996</v>
      </c>
      <c r="I8" s="651">
        <v>0.81217137463336442</v>
      </c>
      <c r="J8" s="652" t="s">
        <v>1</v>
      </c>
    </row>
    <row r="9" spans="1:10" ht="14.4" customHeight="1" x14ac:dyDescent="0.3">
      <c r="A9" s="648" t="s">
        <v>527</v>
      </c>
      <c r="B9" s="649" t="s">
        <v>325</v>
      </c>
      <c r="C9" s="650">
        <v>21.113099999999999</v>
      </c>
      <c r="D9" s="650">
        <v>0</v>
      </c>
      <c r="E9" s="650"/>
      <c r="F9" s="650">
        <v>19.305</v>
      </c>
      <c r="G9" s="650">
        <v>11.750003238953999</v>
      </c>
      <c r="H9" s="650">
        <v>7.5549967610460005</v>
      </c>
      <c r="I9" s="651">
        <v>1.6429782705079965</v>
      </c>
      <c r="J9" s="652" t="s">
        <v>1</v>
      </c>
    </row>
    <row r="10" spans="1:10" ht="14.4" customHeight="1" x14ac:dyDescent="0.3">
      <c r="A10" s="648" t="s">
        <v>527</v>
      </c>
      <c r="B10" s="649" t="s">
        <v>326</v>
      </c>
      <c r="C10" s="650">
        <v>0.28833999999999999</v>
      </c>
      <c r="D10" s="650">
        <v>2.08935</v>
      </c>
      <c r="E10" s="650"/>
      <c r="F10" s="650">
        <v>2.08935</v>
      </c>
      <c r="G10" s="650">
        <v>2.7500011801820001</v>
      </c>
      <c r="H10" s="650">
        <v>-0.66065118018200009</v>
      </c>
      <c r="I10" s="651">
        <v>0.75976331030582434</v>
      </c>
      <c r="J10" s="652" t="s">
        <v>1</v>
      </c>
    </row>
    <row r="11" spans="1:10" ht="14.4" customHeight="1" x14ac:dyDescent="0.3">
      <c r="A11" s="648" t="s">
        <v>527</v>
      </c>
      <c r="B11" s="649" t="s">
        <v>327</v>
      </c>
      <c r="C11" s="650">
        <v>0</v>
      </c>
      <c r="D11" s="650">
        <v>0</v>
      </c>
      <c r="E11" s="650"/>
      <c r="F11" s="650">
        <v>0</v>
      </c>
      <c r="G11" s="650">
        <v>2.00000055131125</v>
      </c>
      <c r="H11" s="650">
        <v>-2.00000055131125</v>
      </c>
      <c r="I11" s="651">
        <v>0</v>
      </c>
      <c r="J11" s="652" t="s">
        <v>1</v>
      </c>
    </row>
    <row r="12" spans="1:10" ht="14.4" customHeight="1" x14ac:dyDescent="0.3">
      <c r="A12" s="648" t="s">
        <v>527</v>
      </c>
      <c r="B12" s="649" t="s">
        <v>328</v>
      </c>
      <c r="C12" s="650">
        <v>77.023179999999996</v>
      </c>
      <c r="D12" s="650">
        <v>35.904730000000001</v>
      </c>
      <c r="E12" s="650"/>
      <c r="F12" s="650">
        <v>120.42577</v>
      </c>
      <c r="G12" s="650">
        <v>51.000014058439248</v>
      </c>
      <c r="H12" s="650">
        <v>69.425755941560752</v>
      </c>
      <c r="I12" s="651">
        <v>2.3612889569404443</v>
      </c>
      <c r="J12" s="652" t="s">
        <v>1</v>
      </c>
    </row>
    <row r="13" spans="1:10" ht="14.4" customHeight="1" x14ac:dyDescent="0.3">
      <c r="A13" s="648" t="s">
        <v>527</v>
      </c>
      <c r="B13" s="649" t="s">
        <v>329</v>
      </c>
      <c r="C13" s="650">
        <v>4.32484</v>
      </c>
      <c r="D13" s="650">
        <v>3.4784699999999997</v>
      </c>
      <c r="E13" s="650"/>
      <c r="F13" s="650">
        <v>2.1686699999999997</v>
      </c>
      <c r="G13" s="650">
        <v>12.50000344569575</v>
      </c>
      <c r="H13" s="650">
        <v>-10.331333445695751</v>
      </c>
      <c r="I13" s="651">
        <v>0.17349355217552034</v>
      </c>
      <c r="J13" s="652" t="s">
        <v>1</v>
      </c>
    </row>
    <row r="14" spans="1:10" ht="14.4" customHeight="1" x14ac:dyDescent="0.3">
      <c r="A14" s="648" t="s">
        <v>527</v>
      </c>
      <c r="B14" s="649" t="s">
        <v>330</v>
      </c>
      <c r="C14" s="650">
        <v>35994.209730000104</v>
      </c>
      <c r="D14" s="650">
        <v>48039.787490000002</v>
      </c>
      <c r="E14" s="650"/>
      <c r="F14" s="650">
        <v>51954.26655</v>
      </c>
      <c r="G14" s="650">
        <v>50000.013782783499</v>
      </c>
      <c r="H14" s="650">
        <v>1954.2527672165015</v>
      </c>
      <c r="I14" s="651">
        <v>1.0390850445703159</v>
      </c>
      <c r="J14" s="652" t="s">
        <v>1</v>
      </c>
    </row>
    <row r="15" spans="1:10" ht="14.4" customHeight="1" x14ac:dyDescent="0.3">
      <c r="A15" s="648" t="s">
        <v>527</v>
      </c>
      <c r="B15" s="649" t="s">
        <v>331</v>
      </c>
      <c r="C15" s="650">
        <v>1845.2359999999999</v>
      </c>
      <c r="D15" s="650">
        <v>1484.701120000002</v>
      </c>
      <c r="E15" s="650"/>
      <c r="F15" s="650">
        <v>462</v>
      </c>
      <c r="G15" s="650">
        <v>1162.0003203118899</v>
      </c>
      <c r="H15" s="650">
        <v>-700.00032031188994</v>
      </c>
      <c r="I15" s="651">
        <v>0.39759025184777541</v>
      </c>
      <c r="J15" s="652" t="s">
        <v>1</v>
      </c>
    </row>
    <row r="16" spans="1:10" ht="14.4" customHeight="1" x14ac:dyDescent="0.3">
      <c r="A16" s="648" t="s">
        <v>527</v>
      </c>
      <c r="B16" s="649" t="s">
        <v>332</v>
      </c>
      <c r="C16" s="650">
        <v>30.251260000000002</v>
      </c>
      <c r="D16" s="650">
        <v>17.098140000000004</v>
      </c>
      <c r="E16" s="650"/>
      <c r="F16" s="650">
        <v>18.384169999999997</v>
      </c>
      <c r="G16" s="650">
        <v>17.500004823973754</v>
      </c>
      <c r="H16" s="650">
        <v>0.88416517602624367</v>
      </c>
      <c r="I16" s="651">
        <v>1.0505237104172109</v>
      </c>
      <c r="J16" s="652" t="s">
        <v>1</v>
      </c>
    </row>
    <row r="17" spans="1:10" ht="14.4" customHeight="1" x14ac:dyDescent="0.3">
      <c r="A17" s="648" t="s">
        <v>527</v>
      </c>
      <c r="B17" s="649" t="s">
        <v>530</v>
      </c>
      <c r="C17" s="650">
        <v>46931.363120000125</v>
      </c>
      <c r="D17" s="650">
        <v>58637.63761000002</v>
      </c>
      <c r="E17" s="650"/>
      <c r="F17" s="650">
        <v>60932.520759999999</v>
      </c>
      <c r="G17" s="650">
        <v>59388.870672375</v>
      </c>
      <c r="H17" s="650">
        <v>1543.6500876249993</v>
      </c>
      <c r="I17" s="651">
        <v>1.0259922451824468</v>
      </c>
      <c r="J17" s="652" t="s">
        <v>531</v>
      </c>
    </row>
    <row r="19" spans="1:10" ht="14.4" customHeight="1" x14ac:dyDescent="0.3">
      <c r="A19" s="648" t="s">
        <v>527</v>
      </c>
      <c r="B19" s="649" t="s">
        <v>528</v>
      </c>
      <c r="C19" s="650" t="s">
        <v>529</v>
      </c>
      <c r="D19" s="650" t="s">
        <v>529</v>
      </c>
      <c r="E19" s="650"/>
      <c r="F19" s="650" t="s">
        <v>529</v>
      </c>
      <c r="G19" s="650" t="s">
        <v>529</v>
      </c>
      <c r="H19" s="650" t="s">
        <v>529</v>
      </c>
      <c r="I19" s="651" t="s">
        <v>529</v>
      </c>
      <c r="J19" s="652" t="s">
        <v>74</v>
      </c>
    </row>
    <row r="20" spans="1:10" ht="14.4" customHeight="1" x14ac:dyDescent="0.3">
      <c r="A20" s="648" t="s">
        <v>532</v>
      </c>
      <c r="B20" s="649" t="s">
        <v>533</v>
      </c>
      <c r="C20" s="650" t="s">
        <v>529</v>
      </c>
      <c r="D20" s="650" t="s">
        <v>529</v>
      </c>
      <c r="E20" s="650"/>
      <c r="F20" s="650" t="s">
        <v>529</v>
      </c>
      <c r="G20" s="650" t="s">
        <v>529</v>
      </c>
      <c r="H20" s="650" t="s">
        <v>529</v>
      </c>
      <c r="I20" s="651" t="s">
        <v>529</v>
      </c>
      <c r="J20" s="652" t="s">
        <v>0</v>
      </c>
    </row>
    <row r="21" spans="1:10" ht="14.4" customHeight="1" x14ac:dyDescent="0.3">
      <c r="A21" s="648" t="s">
        <v>532</v>
      </c>
      <c r="B21" s="649" t="s">
        <v>322</v>
      </c>
      <c r="C21" s="650">
        <v>936.22632000000192</v>
      </c>
      <c r="D21" s="650">
        <v>821.11645000000112</v>
      </c>
      <c r="E21" s="650"/>
      <c r="F21" s="650">
        <v>594.17712000000006</v>
      </c>
      <c r="G21" s="650">
        <v>666.58680089022005</v>
      </c>
      <c r="H21" s="650">
        <v>-72.409680890219988</v>
      </c>
      <c r="I21" s="651">
        <v>0.89137246523105829</v>
      </c>
      <c r="J21" s="652" t="s">
        <v>1</v>
      </c>
    </row>
    <row r="22" spans="1:10" ht="14.4" customHeight="1" x14ac:dyDescent="0.3">
      <c r="A22" s="648" t="s">
        <v>532</v>
      </c>
      <c r="B22" s="649" t="s">
        <v>323</v>
      </c>
      <c r="C22" s="650" t="s">
        <v>529</v>
      </c>
      <c r="D22" s="650">
        <v>0</v>
      </c>
      <c r="E22" s="650"/>
      <c r="F22" s="650">
        <v>22.884509999999999</v>
      </c>
      <c r="G22" s="650">
        <v>16.975470846524001</v>
      </c>
      <c r="H22" s="650">
        <v>5.9090391534759981</v>
      </c>
      <c r="I22" s="651">
        <v>1.3480927985385436</v>
      </c>
      <c r="J22" s="652" t="s">
        <v>1</v>
      </c>
    </row>
    <row r="23" spans="1:10" ht="14.4" customHeight="1" x14ac:dyDescent="0.3">
      <c r="A23" s="648" t="s">
        <v>532</v>
      </c>
      <c r="B23" s="649" t="s">
        <v>324</v>
      </c>
      <c r="C23" s="650">
        <v>42.250900000000001</v>
      </c>
      <c r="D23" s="650">
        <v>34.397219999999997</v>
      </c>
      <c r="E23" s="650"/>
      <c r="F23" s="650">
        <v>14.457520000000001</v>
      </c>
      <c r="G23" s="650">
        <v>27.617758518173751</v>
      </c>
      <c r="H23" s="650">
        <v>-13.160238518173751</v>
      </c>
      <c r="I23" s="651">
        <v>0.52348636441607999</v>
      </c>
      <c r="J23" s="652" t="s">
        <v>1</v>
      </c>
    </row>
    <row r="24" spans="1:10" ht="14.4" customHeight="1" x14ac:dyDescent="0.3">
      <c r="A24" s="648" t="s">
        <v>532</v>
      </c>
      <c r="B24" s="649" t="s">
        <v>325</v>
      </c>
      <c r="C24" s="650">
        <v>0</v>
      </c>
      <c r="D24" s="650">
        <v>0</v>
      </c>
      <c r="E24" s="650"/>
      <c r="F24" s="650">
        <v>0</v>
      </c>
      <c r="G24" s="650">
        <v>11.750003238953999</v>
      </c>
      <c r="H24" s="650">
        <v>-11.750003238953999</v>
      </c>
      <c r="I24" s="651">
        <v>0</v>
      </c>
      <c r="J24" s="652" t="s">
        <v>1</v>
      </c>
    </row>
    <row r="25" spans="1:10" ht="14.4" customHeight="1" x14ac:dyDescent="0.3">
      <c r="A25" s="648" t="s">
        <v>532</v>
      </c>
      <c r="B25" s="649" t="s">
        <v>327</v>
      </c>
      <c r="C25" s="650">
        <v>0</v>
      </c>
      <c r="D25" s="650">
        <v>0</v>
      </c>
      <c r="E25" s="650"/>
      <c r="F25" s="650">
        <v>0</v>
      </c>
      <c r="G25" s="650">
        <v>2.00000055131125</v>
      </c>
      <c r="H25" s="650">
        <v>-2.00000055131125</v>
      </c>
      <c r="I25" s="651">
        <v>0</v>
      </c>
      <c r="J25" s="652" t="s">
        <v>1</v>
      </c>
    </row>
    <row r="26" spans="1:10" ht="14.4" customHeight="1" x14ac:dyDescent="0.3">
      <c r="A26" s="648" t="s">
        <v>532</v>
      </c>
      <c r="B26" s="649" t="s">
        <v>328</v>
      </c>
      <c r="C26" s="650">
        <v>66.263819999999996</v>
      </c>
      <c r="D26" s="650">
        <v>11.91197</v>
      </c>
      <c r="E26" s="650"/>
      <c r="F26" s="650">
        <v>9.2545099999999998</v>
      </c>
      <c r="G26" s="650">
        <v>17.324455210605748</v>
      </c>
      <c r="H26" s="650">
        <v>-8.0699452106057485</v>
      </c>
      <c r="I26" s="651">
        <v>0.53418764904852767</v>
      </c>
      <c r="J26" s="652" t="s">
        <v>1</v>
      </c>
    </row>
    <row r="27" spans="1:10" ht="14.4" customHeight="1" x14ac:dyDescent="0.3">
      <c r="A27" s="648" t="s">
        <v>532</v>
      </c>
      <c r="B27" s="649" t="s">
        <v>329</v>
      </c>
      <c r="C27" s="650">
        <v>0.66215999999999997</v>
      </c>
      <c r="D27" s="650">
        <v>0.48960000000000004</v>
      </c>
      <c r="E27" s="650"/>
      <c r="F27" s="650">
        <v>0.27115</v>
      </c>
      <c r="G27" s="650">
        <v>3.6621084681170002</v>
      </c>
      <c r="H27" s="650">
        <v>-3.3909584681170002</v>
      </c>
      <c r="I27" s="651">
        <v>7.4042045002402995E-2</v>
      </c>
      <c r="J27" s="652" t="s">
        <v>1</v>
      </c>
    </row>
    <row r="28" spans="1:10" ht="14.4" customHeight="1" x14ac:dyDescent="0.3">
      <c r="A28" s="648" t="s">
        <v>532</v>
      </c>
      <c r="B28" s="649" t="s">
        <v>332</v>
      </c>
      <c r="C28" s="650">
        <v>12.56465</v>
      </c>
      <c r="D28" s="650">
        <v>16.270140000000001</v>
      </c>
      <c r="E28" s="650"/>
      <c r="F28" s="650">
        <v>17.706569999999999</v>
      </c>
      <c r="G28" s="650">
        <v>17.032221299077751</v>
      </c>
      <c r="H28" s="650">
        <v>0.67434870092224841</v>
      </c>
      <c r="I28" s="651">
        <v>1.0395925281312992</v>
      </c>
      <c r="J28" s="652" t="s">
        <v>1</v>
      </c>
    </row>
    <row r="29" spans="1:10" ht="14.4" customHeight="1" x14ac:dyDescent="0.3">
      <c r="A29" s="648" t="s">
        <v>532</v>
      </c>
      <c r="B29" s="649" t="s">
        <v>534</v>
      </c>
      <c r="C29" s="650">
        <v>1057.967850000002</v>
      </c>
      <c r="D29" s="650">
        <v>884.18538000000103</v>
      </c>
      <c r="E29" s="650"/>
      <c r="F29" s="650">
        <v>658.75138000000015</v>
      </c>
      <c r="G29" s="650">
        <v>762.94881902298357</v>
      </c>
      <c r="H29" s="650">
        <v>-104.19743902298342</v>
      </c>
      <c r="I29" s="651">
        <v>0.86342800929108654</v>
      </c>
      <c r="J29" s="652" t="s">
        <v>535</v>
      </c>
    </row>
    <row r="30" spans="1:10" ht="14.4" customHeight="1" x14ac:dyDescent="0.3">
      <c r="A30" s="648" t="s">
        <v>529</v>
      </c>
      <c r="B30" s="649" t="s">
        <v>529</v>
      </c>
      <c r="C30" s="650" t="s">
        <v>529</v>
      </c>
      <c r="D30" s="650" t="s">
        <v>529</v>
      </c>
      <c r="E30" s="650"/>
      <c r="F30" s="650" t="s">
        <v>529</v>
      </c>
      <c r="G30" s="650" t="s">
        <v>529</v>
      </c>
      <c r="H30" s="650" t="s">
        <v>529</v>
      </c>
      <c r="I30" s="651" t="s">
        <v>529</v>
      </c>
      <c r="J30" s="652" t="s">
        <v>536</v>
      </c>
    </row>
    <row r="31" spans="1:10" ht="14.4" customHeight="1" x14ac:dyDescent="0.3">
      <c r="A31" s="648" t="s">
        <v>537</v>
      </c>
      <c r="B31" s="649" t="s">
        <v>538</v>
      </c>
      <c r="C31" s="650" t="s">
        <v>529</v>
      </c>
      <c r="D31" s="650" t="s">
        <v>529</v>
      </c>
      <c r="E31" s="650"/>
      <c r="F31" s="650" t="s">
        <v>529</v>
      </c>
      <c r="G31" s="650" t="s">
        <v>529</v>
      </c>
      <c r="H31" s="650" t="s">
        <v>529</v>
      </c>
      <c r="I31" s="651" t="s">
        <v>529</v>
      </c>
      <c r="J31" s="652" t="s">
        <v>0</v>
      </c>
    </row>
    <row r="32" spans="1:10" ht="14.4" customHeight="1" x14ac:dyDescent="0.3">
      <c r="A32" s="648" t="s">
        <v>537</v>
      </c>
      <c r="B32" s="649" t="s">
        <v>322</v>
      </c>
      <c r="C32" s="650">
        <v>940.78310000000192</v>
      </c>
      <c r="D32" s="650">
        <v>1017.434980000001</v>
      </c>
      <c r="E32" s="650"/>
      <c r="F32" s="650">
        <v>672.04316999999992</v>
      </c>
      <c r="G32" s="650">
        <v>840.38648958737258</v>
      </c>
      <c r="H32" s="650">
        <v>-168.34331958737266</v>
      </c>
      <c r="I32" s="651">
        <v>0.79968345318113243</v>
      </c>
      <c r="J32" s="652" t="s">
        <v>1</v>
      </c>
    </row>
    <row r="33" spans="1:10" ht="14.4" customHeight="1" x14ac:dyDescent="0.3">
      <c r="A33" s="648" t="s">
        <v>537</v>
      </c>
      <c r="B33" s="649" t="s">
        <v>323</v>
      </c>
      <c r="C33" s="650" t="s">
        <v>529</v>
      </c>
      <c r="D33" s="650">
        <v>0</v>
      </c>
      <c r="E33" s="650"/>
      <c r="F33" s="650">
        <v>47.200360000000003</v>
      </c>
      <c r="G33" s="650">
        <v>31.524542522775995</v>
      </c>
      <c r="H33" s="650">
        <v>15.675817477224008</v>
      </c>
      <c r="I33" s="651">
        <v>1.4972575721249077</v>
      </c>
      <c r="J33" s="652" t="s">
        <v>1</v>
      </c>
    </row>
    <row r="34" spans="1:10" ht="14.4" customHeight="1" x14ac:dyDescent="0.3">
      <c r="A34" s="648" t="s">
        <v>537</v>
      </c>
      <c r="B34" s="649" t="s">
        <v>324</v>
      </c>
      <c r="C34" s="650">
        <v>29.619129999999998</v>
      </c>
      <c r="D34" s="650">
        <v>32.955560000000006</v>
      </c>
      <c r="E34" s="650"/>
      <c r="F34" s="650">
        <v>40.161020000000001</v>
      </c>
      <c r="G34" s="650">
        <v>39.632260019670248</v>
      </c>
      <c r="H34" s="650">
        <v>0.52875998032975247</v>
      </c>
      <c r="I34" s="651">
        <v>1.0133416560162685</v>
      </c>
      <c r="J34" s="652" t="s">
        <v>1</v>
      </c>
    </row>
    <row r="35" spans="1:10" ht="14.4" customHeight="1" x14ac:dyDescent="0.3">
      <c r="A35" s="648" t="s">
        <v>537</v>
      </c>
      <c r="B35" s="649" t="s">
        <v>325</v>
      </c>
      <c r="C35" s="650">
        <v>21.113099999999999</v>
      </c>
      <c r="D35" s="650">
        <v>0</v>
      </c>
      <c r="E35" s="650"/>
      <c r="F35" s="650">
        <v>19.305</v>
      </c>
      <c r="G35" s="650">
        <v>0</v>
      </c>
      <c r="H35" s="650">
        <v>19.305</v>
      </c>
      <c r="I35" s="651" t="s">
        <v>529</v>
      </c>
      <c r="J35" s="652" t="s">
        <v>1</v>
      </c>
    </row>
    <row r="36" spans="1:10" ht="14.4" customHeight="1" x14ac:dyDescent="0.3">
      <c r="A36" s="648" t="s">
        <v>537</v>
      </c>
      <c r="B36" s="649" t="s">
        <v>328</v>
      </c>
      <c r="C36" s="650">
        <v>10.759360000000001</v>
      </c>
      <c r="D36" s="650">
        <v>23.992760000000001</v>
      </c>
      <c r="E36" s="650"/>
      <c r="F36" s="650">
        <v>111.17126</v>
      </c>
      <c r="G36" s="650">
        <v>33.6755588478335</v>
      </c>
      <c r="H36" s="650">
        <v>77.495701152166504</v>
      </c>
      <c r="I36" s="651">
        <v>3.3012446950721399</v>
      </c>
      <c r="J36" s="652" t="s">
        <v>1</v>
      </c>
    </row>
    <row r="37" spans="1:10" ht="14.4" customHeight="1" x14ac:dyDescent="0.3">
      <c r="A37" s="648" t="s">
        <v>537</v>
      </c>
      <c r="B37" s="649" t="s">
        <v>329</v>
      </c>
      <c r="C37" s="650">
        <v>3.6626799999999999</v>
      </c>
      <c r="D37" s="650">
        <v>2.9888699999999999</v>
      </c>
      <c r="E37" s="650"/>
      <c r="F37" s="650">
        <v>1.8975199999999999</v>
      </c>
      <c r="G37" s="650">
        <v>8.8378949775787508</v>
      </c>
      <c r="H37" s="650">
        <v>-6.9403749775787507</v>
      </c>
      <c r="I37" s="651">
        <v>0.21470270973053004</v>
      </c>
      <c r="J37" s="652" t="s">
        <v>1</v>
      </c>
    </row>
    <row r="38" spans="1:10" ht="14.4" customHeight="1" x14ac:dyDescent="0.3">
      <c r="A38" s="648" t="s">
        <v>537</v>
      </c>
      <c r="B38" s="649" t="s">
        <v>331</v>
      </c>
      <c r="C38" s="650">
        <v>95.162049999999994</v>
      </c>
      <c r="D38" s="650">
        <v>0</v>
      </c>
      <c r="E38" s="650"/>
      <c r="F38" s="650" t="s">
        <v>529</v>
      </c>
      <c r="G38" s="650" t="s">
        <v>529</v>
      </c>
      <c r="H38" s="650" t="s">
        <v>529</v>
      </c>
      <c r="I38" s="651" t="s">
        <v>529</v>
      </c>
      <c r="J38" s="652" t="s">
        <v>1</v>
      </c>
    </row>
    <row r="39" spans="1:10" ht="14.4" customHeight="1" x14ac:dyDescent="0.3">
      <c r="A39" s="648" t="s">
        <v>537</v>
      </c>
      <c r="B39" s="649" t="s">
        <v>332</v>
      </c>
      <c r="C39" s="650">
        <v>0.37030000000000002</v>
      </c>
      <c r="D39" s="650">
        <v>0</v>
      </c>
      <c r="E39" s="650"/>
      <c r="F39" s="650">
        <v>0</v>
      </c>
      <c r="G39" s="650">
        <v>0.11694588122399999</v>
      </c>
      <c r="H39" s="650">
        <v>-0.11694588122399999</v>
      </c>
      <c r="I39" s="651">
        <v>0</v>
      </c>
      <c r="J39" s="652" t="s">
        <v>1</v>
      </c>
    </row>
    <row r="40" spans="1:10" ht="14.4" customHeight="1" x14ac:dyDescent="0.3">
      <c r="A40" s="648" t="s">
        <v>537</v>
      </c>
      <c r="B40" s="649" t="s">
        <v>539</v>
      </c>
      <c r="C40" s="650">
        <v>1101.4697200000021</v>
      </c>
      <c r="D40" s="650">
        <v>1077.372170000001</v>
      </c>
      <c r="E40" s="650"/>
      <c r="F40" s="650">
        <v>891.77832999999987</v>
      </c>
      <c r="G40" s="650">
        <v>954.17369183645508</v>
      </c>
      <c r="H40" s="650">
        <v>-62.395361836455209</v>
      </c>
      <c r="I40" s="651">
        <v>0.93460796250170586</v>
      </c>
      <c r="J40" s="652" t="s">
        <v>535</v>
      </c>
    </row>
    <row r="41" spans="1:10" ht="14.4" customHeight="1" x14ac:dyDescent="0.3">
      <c r="A41" s="648" t="s">
        <v>529</v>
      </c>
      <c r="B41" s="649" t="s">
        <v>529</v>
      </c>
      <c r="C41" s="650" t="s">
        <v>529</v>
      </c>
      <c r="D41" s="650" t="s">
        <v>529</v>
      </c>
      <c r="E41" s="650"/>
      <c r="F41" s="650" t="s">
        <v>529</v>
      </c>
      <c r="G41" s="650" t="s">
        <v>529</v>
      </c>
      <c r="H41" s="650" t="s">
        <v>529</v>
      </c>
      <c r="I41" s="651" t="s">
        <v>529</v>
      </c>
      <c r="J41" s="652" t="s">
        <v>536</v>
      </c>
    </row>
    <row r="42" spans="1:10" ht="14.4" customHeight="1" x14ac:dyDescent="0.3">
      <c r="A42" s="648" t="s">
        <v>540</v>
      </c>
      <c r="B42" s="649" t="s">
        <v>541</v>
      </c>
      <c r="C42" s="650" t="s">
        <v>529</v>
      </c>
      <c r="D42" s="650" t="s">
        <v>529</v>
      </c>
      <c r="E42" s="650"/>
      <c r="F42" s="650" t="s">
        <v>529</v>
      </c>
      <c r="G42" s="650" t="s">
        <v>529</v>
      </c>
      <c r="H42" s="650" t="s">
        <v>529</v>
      </c>
      <c r="I42" s="651" t="s">
        <v>529</v>
      </c>
      <c r="J42" s="652" t="s">
        <v>0</v>
      </c>
    </row>
    <row r="43" spans="1:10" ht="14.4" customHeight="1" x14ac:dyDescent="0.3">
      <c r="A43" s="648" t="s">
        <v>540</v>
      </c>
      <c r="B43" s="649" t="s">
        <v>322</v>
      </c>
      <c r="C43" s="650">
        <v>6699.6774300000197</v>
      </c>
      <c r="D43" s="650">
        <v>6869.7438200000097</v>
      </c>
      <c r="E43" s="650"/>
      <c r="F43" s="650">
        <v>6694.1090700000004</v>
      </c>
      <c r="G43" s="650">
        <v>6172.368876363249</v>
      </c>
      <c r="H43" s="650">
        <v>521.74019363675143</v>
      </c>
      <c r="I43" s="651">
        <v>1.0845283559825349</v>
      </c>
      <c r="J43" s="652" t="s">
        <v>1</v>
      </c>
    </row>
    <row r="44" spans="1:10" ht="14.4" customHeight="1" x14ac:dyDescent="0.3">
      <c r="A44" s="648" t="s">
        <v>540</v>
      </c>
      <c r="B44" s="649" t="s">
        <v>328</v>
      </c>
      <c r="C44" s="650">
        <v>0</v>
      </c>
      <c r="D44" s="650" t="s">
        <v>529</v>
      </c>
      <c r="E44" s="650"/>
      <c r="F44" s="650" t="s">
        <v>529</v>
      </c>
      <c r="G44" s="650" t="s">
        <v>529</v>
      </c>
      <c r="H44" s="650" t="s">
        <v>529</v>
      </c>
      <c r="I44" s="651" t="s">
        <v>529</v>
      </c>
      <c r="J44" s="652" t="s">
        <v>1</v>
      </c>
    </row>
    <row r="45" spans="1:10" ht="14.4" customHeight="1" x14ac:dyDescent="0.3">
      <c r="A45" s="648" t="s">
        <v>540</v>
      </c>
      <c r="B45" s="649" t="s">
        <v>331</v>
      </c>
      <c r="C45" s="650">
        <v>1750.07395</v>
      </c>
      <c r="D45" s="650">
        <v>1484.701120000002</v>
      </c>
      <c r="E45" s="650"/>
      <c r="F45" s="650">
        <v>462</v>
      </c>
      <c r="G45" s="650">
        <v>1162.0003203118899</v>
      </c>
      <c r="H45" s="650">
        <v>-700.00032031188994</v>
      </c>
      <c r="I45" s="651">
        <v>0.39759025184777541</v>
      </c>
      <c r="J45" s="652" t="s">
        <v>1</v>
      </c>
    </row>
    <row r="46" spans="1:10" ht="14.4" customHeight="1" x14ac:dyDescent="0.3">
      <c r="A46" s="648" t="s">
        <v>540</v>
      </c>
      <c r="B46" s="649" t="s">
        <v>332</v>
      </c>
      <c r="C46" s="650">
        <v>0</v>
      </c>
      <c r="D46" s="650">
        <v>0.41399999999999998</v>
      </c>
      <c r="E46" s="650"/>
      <c r="F46" s="650">
        <v>0</v>
      </c>
      <c r="G46" s="650">
        <v>0.23389176244799997</v>
      </c>
      <c r="H46" s="650">
        <v>-0.23389176244799997</v>
      </c>
      <c r="I46" s="651">
        <v>0</v>
      </c>
      <c r="J46" s="652" t="s">
        <v>1</v>
      </c>
    </row>
    <row r="47" spans="1:10" ht="14.4" customHeight="1" x14ac:dyDescent="0.3">
      <c r="A47" s="648" t="s">
        <v>540</v>
      </c>
      <c r="B47" s="649" t="s">
        <v>542</v>
      </c>
      <c r="C47" s="650">
        <v>8449.7513800000197</v>
      </c>
      <c r="D47" s="650">
        <v>8354.8589400000128</v>
      </c>
      <c r="E47" s="650"/>
      <c r="F47" s="650">
        <v>7156.1090700000004</v>
      </c>
      <c r="G47" s="650">
        <v>7334.6030884375878</v>
      </c>
      <c r="H47" s="650">
        <v>-178.49401843758733</v>
      </c>
      <c r="I47" s="651">
        <v>0.97566412029589322</v>
      </c>
      <c r="J47" s="652" t="s">
        <v>535</v>
      </c>
    </row>
    <row r="48" spans="1:10" ht="14.4" customHeight="1" x14ac:dyDescent="0.3">
      <c r="A48" s="648" t="s">
        <v>529</v>
      </c>
      <c r="B48" s="649" t="s">
        <v>529</v>
      </c>
      <c r="C48" s="650" t="s">
        <v>529</v>
      </c>
      <c r="D48" s="650" t="s">
        <v>529</v>
      </c>
      <c r="E48" s="650"/>
      <c r="F48" s="650" t="s">
        <v>529</v>
      </c>
      <c r="G48" s="650" t="s">
        <v>529</v>
      </c>
      <c r="H48" s="650" t="s">
        <v>529</v>
      </c>
      <c r="I48" s="651" t="s">
        <v>529</v>
      </c>
      <c r="J48" s="652" t="s">
        <v>536</v>
      </c>
    </row>
    <row r="49" spans="1:10" ht="14.4" customHeight="1" x14ac:dyDescent="0.3">
      <c r="A49" s="648" t="s">
        <v>543</v>
      </c>
      <c r="B49" s="649" t="s">
        <v>544</v>
      </c>
      <c r="C49" s="650" t="s">
        <v>529</v>
      </c>
      <c r="D49" s="650" t="s">
        <v>529</v>
      </c>
      <c r="E49" s="650"/>
      <c r="F49" s="650" t="s">
        <v>529</v>
      </c>
      <c r="G49" s="650" t="s">
        <v>529</v>
      </c>
      <c r="H49" s="650" t="s">
        <v>529</v>
      </c>
      <c r="I49" s="651" t="s">
        <v>529</v>
      </c>
      <c r="J49" s="652" t="s">
        <v>0</v>
      </c>
    </row>
    <row r="50" spans="1:10" ht="14.4" customHeight="1" x14ac:dyDescent="0.3">
      <c r="A50" s="648" t="s">
        <v>543</v>
      </c>
      <c r="B50" s="649" t="s">
        <v>322</v>
      </c>
      <c r="C50" s="650">
        <v>308.54186000000101</v>
      </c>
      <c r="D50" s="650">
        <v>277.32772</v>
      </c>
      <c r="E50" s="650"/>
      <c r="F50" s="650">
        <v>267.12970000000001</v>
      </c>
      <c r="G50" s="650">
        <v>331.07719178523251</v>
      </c>
      <c r="H50" s="650">
        <v>-63.947491785232501</v>
      </c>
      <c r="I50" s="651">
        <v>0.80685020481049996</v>
      </c>
      <c r="J50" s="652" t="s">
        <v>1</v>
      </c>
    </row>
    <row r="51" spans="1:10" ht="14.4" customHeight="1" x14ac:dyDescent="0.3">
      <c r="A51" s="648" t="s">
        <v>543</v>
      </c>
      <c r="B51" s="649" t="s">
        <v>332</v>
      </c>
      <c r="C51" s="650">
        <v>17.316310000000001</v>
      </c>
      <c r="D51" s="650">
        <v>0.41399999999999998</v>
      </c>
      <c r="E51" s="650"/>
      <c r="F51" s="650">
        <v>0.67759999999999998</v>
      </c>
      <c r="G51" s="650">
        <v>0.11694588122399999</v>
      </c>
      <c r="H51" s="650">
        <v>0.56065411877600002</v>
      </c>
      <c r="I51" s="651">
        <v>5.7941330888098079</v>
      </c>
      <c r="J51" s="652" t="s">
        <v>1</v>
      </c>
    </row>
    <row r="52" spans="1:10" ht="14.4" customHeight="1" x14ac:dyDescent="0.3">
      <c r="A52" s="648" t="s">
        <v>543</v>
      </c>
      <c r="B52" s="649" t="s">
        <v>545</v>
      </c>
      <c r="C52" s="650">
        <v>325.858170000001</v>
      </c>
      <c r="D52" s="650">
        <v>277.74171999999999</v>
      </c>
      <c r="E52" s="650"/>
      <c r="F52" s="650">
        <v>267.8073</v>
      </c>
      <c r="G52" s="650">
        <v>331.19413766645653</v>
      </c>
      <c r="H52" s="650">
        <v>-63.386837666456529</v>
      </c>
      <c r="I52" s="651">
        <v>0.80861123293706061</v>
      </c>
      <c r="J52" s="652" t="s">
        <v>535</v>
      </c>
    </row>
    <row r="53" spans="1:10" ht="14.4" customHeight="1" x14ac:dyDescent="0.3">
      <c r="A53" s="648" t="s">
        <v>529</v>
      </c>
      <c r="B53" s="649" t="s">
        <v>529</v>
      </c>
      <c r="C53" s="650" t="s">
        <v>529</v>
      </c>
      <c r="D53" s="650" t="s">
        <v>529</v>
      </c>
      <c r="E53" s="650"/>
      <c r="F53" s="650" t="s">
        <v>529</v>
      </c>
      <c r="G53" s="650" t="s">
        <v>529</v>
      </c>
      <c r="H53" s="650" t="s">
        <v>529</v>
      </c>
      <c r="I53" s="651" t="s">
        <v>529</v>
      </c>
      <c r="J53" s="652" t="s">
        <v>536</v>
      </c>
    </row>
    <row r="54" spans="1:10" ht="14.4" customHeight="1" x14ac:dyDescent="0.3">
      <c r="A54" s="648" t="s">
        <v>546</v>
      </c>
      <c r="B54" s="649" t="s">
        <v>547</v>
      </c>
      <c r="C54" s="650" t="s">
        <v>529</v>
      </c>
      <c r="D54" s="650" t="s">
        <v>529</v>
      </c>
      <c r="E54" s="650"/>
      <c r="F54" s="650" t="s">
        <v>529</v>
      </c>
      <c r="G54" s="650" t="s">
        <v>529</v>
      </c>
      <c r="H54" s="650" t="s">
        <v>529</v>
      </c>
      <c r="I54" s="651" t="s">
        <v>529</v>
      </c>
      <c r="J54" s="652" t="s">
        <v>0</v>
      </c>
    </row>
    <row r="55" spans="1:10" ht="14.4" customHeight="1" x14ac:dyDescent="0.3">
      <c r="A55" s="648" t="s">
        <v>546</v>
      </c>
      <c r="B55" s="649" t="s">
        <v>322</v>
      </c>
      <c r="C55" s="650">
        <v>1.81793</v>
      </c>
      <c r="D55" s="650">
        <v>1.60256</v>
      </c>
      <c r="E55" s="650"/>
      <c r="F55" s="650">
        <v>1.7187799999999998</v>
      </c>
      <c r="G55" s="650">
        <v>3.1871514478330001</v>
      </c>
      <c r="H55" s="650">
        <v>-1.4683714478330003</v>
      </c>
      <c r="I55" s="651">
        <v>0.53928406859003464</v>
      </c>
      <c r="J55" s="652" t="s">
        <v>1</v>
      </c>
    </row>
    <row r="56" spans="1:10" ht="14.4" customHeight="1" x14ac:dyDescent="0.3">
      <c r="A56" s="648" t="s">
        <v>546</v>
      </c>
      <c r="B56" s="649" t="s">
        <v>326</v>
      </c>
      <c r="C56" s="650">
        <v>0.28833999999999999</v>
      </c>
      <c r="D56" s="650">
        <v>2.08935</v>
      </c>
      <c r="E56" s="650"/>
      <c r="F56" s="650">
        <v>2.08935</v>
      </c>
      <c r="G56" s="650">
        <v>2.7500011801820001</v>
      </c>
      <c r="H56" s="650">
        <v>-0.66065118018200009</v>
      </c>
      <c r="I56" s="651">
        <v>0.75976331030582434</v>
      </c>
      <c r="J56" s="652" t="s">
        <v>1</v>
      </c>
    </row>
    <row r="57" spans="1:10" ht="14.4" customHeight="1" x14ac:dyDescent="0.3">
      <c r="A57" s="648" t="s">
        <v>546</v>
      </c>
      <c r="B57" s="649" t="s">
        <v>332</v>
      </c>
      <c r="C57" s="650">
        <v>0</v>
      </c>
      <c r="D57" s="650" t="s">
        <v>529</v>
      </c>
      <c r="E57" s="650"/>
      <c r="F57" s="650" t="s">
        <v>529</v>
      </c>
      <c r="G57" s="650" t="s">
        <v>529</v>
      </c>
      <c r="H57" s="650" t="s">
        <v>529</v>
      </c>
      <c r="I57" s="651" t="s">
        <v>529</v>
      </c>
      <c r="J57" s="652" t="s">
        <v>1</v>
      </c>
    </row>
    <row r="58" spans="1:10" ht="14.4" customHeight="1" x14ac:dyDescent="0.3">
      <c r="A58" s="648" t="s">
        <v>546</v>
      </c>
      <c r="B58" s="649" t="s">
        <v>548</v>
      </c>
      <c r="C58" s="650">
        <v>2.1062699999999999</v>
      </c>
      <c r="D58" s="650">
        <v>3.69191</v>
      </c>
      <c r="E58" s="650"/>
      <c r="F58" s="650">
        <v>3.8081299999999998</v>
      </c>
      <c r="G58" s="650">
        <v>5.9371526280150002</v>
      </c>
      <c r="H58" s="650">
        <v>-2.1290226280150004</v>
      </c>
      <c r="I58" s="651">
        <v>0.64140678850514776</v>
      </c>
      <c r="J58" s="652" t="s">
        <v>535</v>
      </c>
    </row>
    <row r="59" spans="1:10" ht="14.4" customHeight="1" x14ac:dyDescent="0.3">
      <c r="A59" s="648" t="s">
        <v>529</v>
      </c>
      <c r="B59" s="649" t="s">
        <v>529</v>
      </c>
      <c r="C59" s="650" t="s">
        <v>529</v>
      </c>
      <c r="D59" s="650" t="s">
        <v>529</v>
      </c>
      <c r="E59" s="650"/>
      <c r="F59" s="650" t="s">
        <v>529</v>
      </c>
      <c r="G59" s="650" t="s">
        <v>529</v>
      </c>
      <c r="H59" s="650" t="s">
        <v>529</v>
      </c>
      <c r="I59" s="651" t="s">
        <v>529</v>
      </c>
      <c r="J59" s="652" t="s">
        <v>536</v>
      </c>
    </row>
    <row r="60" spans="1:10" ht="14.4" customHeight="1" x14ac:dyDescent="0.3">
      <c r="A60" s="648" t="s">
        <v>549</v>
      </c>
      <c r="B60" s="649" t="s">
        <v>550</v>
      </c>
      <c r="C60" s="650" t="s">
        <v>529</v>
      </c>
      <c r="D60" s="650" t="s">
        <v>529</v>
      </c>
      <c r="E60" s="650"/>
      <c r="F60" s="650" t="s">
        <v>529</v>
      </c>
      <c r="G60" s="650" t="s">
        <v>529</v>
      </c>
      <c r="H60" s="650" t="s">
        <v>529</v>
      </c>
      <c r="I60" s="651" t="s">
        <v>529</v>
      </c>
      <c r="J60" s="652" t="s">
        <v>0</v>
      </c>
    </row>
    <row r="61" spans="1:10" ht="14.4" customHeight="1" x14ac:dyDescent="0.3">
      <c r="A61" s="648" t="s">
        <v>549</v>
      </c>
      <c r="B61" s="649" t="s">
        <v>330</v>
      </c>
      <c r="C61" s="650">
        <v>35994.209730000104</v>
      </c>
      <c r="D61" s="650">
        <v>48039.787490000002</v>
      </c>
      <c r="E61" s="650"/>
      <c r="F61" s="650">
        <v>51954.26655</v>
      </c>
      <c r="G61" s="650">
        <v>50000.013782783499</v>
      </c>
      <c r="H61" s="650">
        <v>1954.2527672165015</v>
      </c>
      <c r="I61" s="651">
        <v>1.0390850445703159</v>
      </c>
      <c r="J61" s="652" t="s">
        <v>1</v>
      </c>
    </row>
    <row r="62" spans="1:10" ht="14.4" customHeight="1" x14ac:dyDescent="0.3">
      <c r="A62" s="648" t="s">
        <v>549</v>
      </c>
      <c r="B62" s="649" t="s">
        <v>551</v>
      </c>
      <c r="C62" s="650">
        <v>35994.209730000104</v>
      </c>
      <c r="D62" s="650">
        <v>48039.787490000002</v>
      </c>
      <c r="E62" s="650"/>
      <c r="F62" s="650">
        <v>51954.26655</v>
      </c>
      <c r="G62" s="650">
        <v>50000.013782783499</v>
      </c>
      <c r="H62" s="650">
        <v>1954.2527672165015</v>
      </c>
      <c r="I62" s="651">
        <v>1.0390850445703159</v>
      </c>
      <c r="J62" s="652" t="s">
        <v>535</v>
      </c>
    </row>
    <row r="63" spans="1:10" ht="14.4" customHeight="1" x14ac:dyDescent="0.3">
      <c r="A63" s="648" t="s">
        <v>529</v>
      </c>
      <c r="B63" s="649" t="s">
        <v>529</v>
      </c>
      <c r="C63" s="650" t="s">
        <v>529</v>
      </c>
      <c r="D63" s="650" t="s">
        <v>529</v>
      </c>
      <c r="E63" s="650"/>
      <c r="F63" s="650" t="s">
        <v>529</v>
      </c>
      <c r="G63" s="650" t="s">
        <v>529</v>
      </c>
      <c r="H63" s="650" t="s">
        <v>529</v>
      </c>
      <c r="I63" s="651" t="s">
        <v>529</v>
      </c>
      <c r="J63" s="652" t="s">
        <v>536</v>
      </c>
    </row>
    <row r="64" spans="1:10" ht="14.4" customHeight="1" x14ac:dyDescent="0.3">
      <c r="A64" s="648" t="s">
        <v>527</v>
      </c>
      <c r="B64" s="649" t="s">
        <v>530</v>
      </c>
      <c r="C64" s="650">
        <v>46931.363120000125</v>
      </c>
      <c r="D64" s="650">
        <v>58637.63761000002</v>
      </c>
      <c r="E64" s="650"/>
      <c r="F64" s="650">
        <v>60932.520759999999</v>
      </c>
      <c r="G64" s="650">
        <v>59388.870672374993</v>
      </c>
      <c r="H64" s="650">
        <v>1543.6500876250066</v>
      </c>
      <c r="I64" s="651">
        <v>1.025992245182447</v>
      </c>
      <c r="J64" s="652" t="s">
        <v>531</v>
      </c>
    </row>
  </sheetData>
  <mergeCells count="3">
    <mergeCell ref="F3:I3"/>
    <mergeCell ref="C4:D4"/>
    <mergeCell ref="A1:I1"/>
  </mergeCells>
  <conditionalFormatting sqref="F18 F65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4">
    <cfRule type="expression" dxfId="67" priority="5">
      <formula>$H19&gt;0</formula>
    </cfRule>
  </conditionalFormatting>
  <conditionalFormatting sqref="A19:A64">
    <cfRule type="expression" dxfId="66" priority="2">
      <formula>AND($J19&lt;&gt;"mezeraKL",$J19&lt;&gt;"")</formula>
    </cfRule>
  </conditionalFormatting>
  <conditionalFormatting sqref="I19:I64">
    <cfRule type="expression" dxfId="65" priority="6">
      <formula>$I19&gt;1</formula>
    </cfRule>
  </conditionalFormatting>
  <conditionalFormatting sqref="B19:B64">
    <cfRule type="expression" dxfId="64" priority="1">
      <formula>OR($J19="NS",$J19="SumaNS",$J19="Účet")</formula>
    </cfRule>
  </conditionalFormatting>
  <conditionalFormatting sqref="A19:D64 F19:I64">
    <cfRule type="expression" dxfId="63" priority="8">
      <formula>AND($J19&lt;&gt;"",$J19&lt;&gt;"mezeraKL")</formula>
    </cfRule>
  </conditionalFormatting>
  <conditionalFormatting sqref="B19:D64 F19:I64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3619.4123434567168</v>
      </c>
      <c r="M3" s="207">
        <f>SUBTOTAL(9,M5:M1048576)</f>
        <v>21993.438023600003</v>
      </c>
      <c r="N3" s="208">
        <f>SUBTOTAL(9,N5:N1048576)</f>
        <v>79603321.057668149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527</v>
      </c>
      <c r="B5" s="659" t="s">
        <v>528</v>
      </c>
      <c r="C5" s="660" t="s">
        <v>532</v>
      </c>
      <c r="D5" s="661" t="s">
        <v>3069</v>
      </c>
      <c r="E5" s="660" t="s">
        <v>552</v>
      </c>
      <c r="F5" s="661" t="s">
        <v>3075</v>
      </c>
      <c r="G5" s="660"/>
      <c r="H5" s="660" t="s">
        <v>553</v>
      </c>
      <c r="I5" s="660" t="s">
        <v>554</v>
      </c>
      <c r="J5" s="660" t="s">
        <v>555</v>
      </c>
      <c r="K5" s="660" t="s">
        <v>556</v>
      </c>
      <c r="L5" s="662">
        <v>120.32</v>
      </c>
      <c r="M5" s="662">
        <v>4</v>
      </c>
      <c r="N5" s="663">
        <v>481.28</v>
      </c>
    </row>
    <row r="6" spans="1:14" ht="14.4" customHeight="1" x14ac:dyDescent="0.3">
      <c r="A6" s="664" t="s">
        <v>527</v>
      </c>
      <c r="B6" s="665" t="s">
        <v>528</v>
      </c>
      <c r="C6" s="666" t="s">
        <v>532</v>
      </c>
      <c r="D6" s="667" t="s">
        <v>3069</v>
      </c>
      <c r="E6" s="666" t="s">
        <v>552</v>
      </c>
      <c r="F6" s="667" t="s">
        <v>3075</v>
      </c>
      <c r="G6" s="666"/>
      <c r="H6" s="666" t="s">
        <v>557</v>
      </c>
      <c r="I6" s="666" t="s">
        <v>558</v>
      </c>
      <c r="J6" s="666" t="s">
        <v>559</v>
      </c>
      <c r="K6" s="666" t="s">
        <v>560</v>
      </c>
      <c r="L6" s="668">
        <v>120.32000000000005</v>
      </c>
      <c r="M6" s="668">
        <v>3</v>
      </c>
      <c r="N6" s="669">
        <v>360.96000000000015</v>
      </c>
    </row>
    <row r="7" spans="1:14" ht="14.4" customHeight="1" x14ac:dyDescent="0.3">
      <c r="A7" s="664" t="s">
        <v>527</v>
      </c>
      <c r="B7" s="665" t="s">
        <v>528</v>
      </c>
      <c r="C7" s="666" t="s">
        <v>532</v>
      </c>
      <c r="D7" s="667" t="s">
        <v>3069</v>
      </c>
      <c r="E7" s="666" t="s">
        <v>552</v>
      </c>
      <c r="F7" s="667" t="s">
        <v>3075</v>
      </c>
      <c r="G7" s="666"/>
      <c r="H7" s="666" t="s">
        <v>561</v>
      </c>
      <c r="I7" s="666" t="s">
        <v>562</v>
      </c>
      <c r="J7" s="666" t="s">
        <v>563</v>
      </c>
      <c r="K7" s="666" t="s">
        <v>564</v>
      </c>
      <c r="L7" s="668">
        <v>43.849999999999994</v>
      </c>
      <c r="M7" s="668">
        <v>2</v>
      </c>
      <c r="N7" s="669">
        <v>87.699999999999989</v>
      </c>
    </row>
    <row r="8" spans="1:14" ht="14.4" customHeight="1" x14ac:dyDescent="0.3">
      <c r="A8" s="664" t="s">
        <v>527</v>
      </c>
      <c r="B8" s="665" t="s">
        <v>528</v>
      </c>
      <c r="C8" s="666" t="s">
        <v>532</v>
      </c>
      <c r="D8" s="667" t="s">
        <v>3069</v>
      </c>
      <c r="E8" s="666" t="s">
        <v>552</v>
      </c>
      <c r="F8" s="667" t="s">
        <v>3075</v>
      </c>
      <c r="G8" s="666"/>
      <c r="H8" s="666" t="s">
        <v>565</v>
      </c>
      <c r="I8" s="666" t="s">
        <v>566</v>
      </c>
      <c r="J8" s="666" t="s">
        <v>567</v>
      </c>
      <c r="K8" s="666" t="s">
        <v>568</v>
      </c>
      <c r="L8" s="668">
        <v>103.56529825676411</v>
      </c>
      <c r="M8" s="668">
        <v>1</v>
      </c>
      <c r="N8" s="669">
        <v>103.56529825676411</v>
      </c>
    </row>
    <row r="9" spans="1:14" ht="14.4" customHeight="1" x14ac:dyDescent="0.3">
      <c r="A9" s="664" t="s">
        <v>527</v>
      </c>
      <c r="B9" s="665" t="s">
        <v>528</v>
      </c>
      <c r="C9" s="666" t="s">
        <v>532</v>
      </c>
      <c r="D9" s="667" t="s">
        <v>3069</v>
      </c>
      <c r="E9" s="666" t="s">
        <v>552</v>
      </c>
      <c r="F9" s="667" t="s">
        <v>3075</v>
      </c>
      <c r="G9" s="666"/>
      <c r="H9" s="666" t="s">
        <v>569</v>
      </c>
      <c r="I9" s="666" t="s">
        <v>570</v>
      </c>
      <c r="J9" s="666" t="s">
        <v>555</v>
      </c>
      <c r="K9" s="666" t="s">
        <v>571</v>
      </c>
      <c r="L9" s="668">
        <v>224.81000000000012</v>
      </c>
      <c r="M9" s="668">
        <v>1</v>
      </c>
      <c r="N9" s="669">
        <v>224.81000000000012</v>
      </c>
    </row>
    <row r="10" spans="1:14" ht="14.4" customHeight="1" x14ac:dyDescent="0.3">
      <c r="A10" s="664" t="s">
        <v>527</v>
      </c>
      <c r="B10" s="665" t="s">
        <v>528</v>
      </c>
      <c r="C10" s="666" t="s">
        <v>532</v>
      </c>
      <c r="D10" s="667" t="s">
        <v>3069</v>
      </c>
      <c r="E10" s="666" t="s">
        <v>552</v>
      </c>
      <c r="F10" s="667" t="s">
        <v>3075</v>
      </c>
      <c r="G10" s="666"/>
      <c r="H10" s="666" t="s">
        <v>572</v>
      </c>
      <c r="I10" s="666" t="s">
        <v>573</v>
      </c>
      <c r="J10" s="666" t="s">
        <v>574</v>
      </c>
      <c r="K10" s="666"/>
      <c r="L10" s="668">
        <v>78.550000000000068</v>
      </c>
      <c r="M10" s="668">
        <v>1</v>
      </c>
      <c r="N10" s="669">
        <v>78.550000000000068</v>
      </c>
    </row>
    <row r="11" spans="1:14" ht="14.4" customHeight="1" x14ac:dyDescent="0.3">
      <c r="A11" s="664" t="s">
        <v>527</v>
      </c>
      <c r="B11" s="665" t="s">
        <v>528</v>
      </c>
      <c r="C11" s="666" t="s">
        <v>532</v>
      </c>
      <c r="D11" s="667" t="s">
        <v>3069</v>
      </c>
      <c r="E11" s="666" t="s">
        <v>552</v>
      </c>
      <c r="F11" s="667" t="s">
        <v>3075</v>
      </c>
      <c r="G11" s="666"/>
      <c r="H11" s="666" t="s">
        <v>575</v>
      </c>
      <c r="I11" s="666" t="s">
        <v>576</v>
      </c>
      <c r="J11" s="666" t="s">
        <v>577</v>
      </c>
      <c r="K11" s="666" t="s">
        <v>578</v>
      </c>
      <c r="L11" s="668">
        <v>47.59</v>
      </c>
      <c r="M11" s="668">
        <v>1</v>
      </c>
      <c r="N11" s="669">
        <v>47.59</v>
      </c>
    </row>
    <row r="12" spans="1:14" ht="14.4" customHeight="1" x14ac:dyDescent="0.3">
      <c r="A12" s="664" t="s">
        <v>527</v>
      </c>
      <c r="B12" s="665" t="s">
        <v>528</v>
      </c>
      <c r="C12" s="666" t="s">
        <v>532</v>
      </c>
      <c r="D12" s="667" t="s">
        <v>3069</v>
      </c>
      <c r="E12" s="666" t="s">
        <v>552</v>
      </c>
      <c r="F12" s="667" t="s">
        <v>3075</v>
      </c>
      <c r="G12" s="666"/>
      <c r="H12" s="666" t="s">
        <v>579</v>
      </c>
      <c r="I12" s="666" t="s">
        <v>579</v>
      </c>
      <c r="J12" s="666" t="s">
        <v>580</v>
      </c>
      <c r="K12" s="666" t="s">
        <v>581</v>
      </c>
      <c r="L12" s="668">
        <v>2281.29</v>
      </c>
      <c r="M12" s="668">
        <v>2</v>
      </c>
      <c r="N12" s="669">
        <v>4562.58</v>
      </c>
    </row>
    <row r="13" spans="1:14" ht="14.4" customHeight="1" x14ac:dyDescent="0.3">
      <c r="A13" s="664" t="s">
        <v>527</v>
      </c>
      <c r="B13" s="665" t="s">
        <v>528</v>
      </c>
      <c r="C13" s="666" t="s">
        <v>532</v>
      </c>
      <c r="D13" s="667" t="s">
        <v>3069</v>
      </c>
      <c r="E13" s="666" t="s">
        <v>552</v>
      </c>
      <c r="F13" s="667" t="s">
        <v>3075</v>
      </c>
      <c r="G13" s="666" t="s">
        <v>582</v>
      </c>
      <c r="H13" s="666" t="s">
        <v>583</v>
      </c>
      <c r="I13" s="666" t="s">
        <v>583</v>
      </c>
      <c r="J13" s="666" t="s">
        <v>584</v>
      </c>
      <c r="K13" s="666" t="s">
        <v>585</v>
      </c>
      <c r="L13" s="668">
        <v>171.60000000000002</v>
      </c>
      <c r="M13" s="668">
        <v>52</v>
      </c>
      <c r="N13" s="669">
        <v>8923.2000000000007</v>
      </c>
    </row>
    <row r="14" spans="1:14" ht="14.4" customHeight="1" x14ac:dyDescent="0.3">
      <c r="A14" s="664" t="s">
        <v>527</v>
      </c>
      <c r="B14" s="665" t="s">
        <v>528</v>
      </c>
      <c r="C14" s="666" t="s">
        <v>532</v>
      </c>
      <c r="D14" s="667" t="s">
        <v>3069</v>
      </c>
      <c r="E14" s="666" t="s">
        <v>552</v>
      </c>
      <c r="F14" s="667" t="s">
        <v>3075</v>
      </c>
      <c r="G14" s="666" t="s">
        <v>582</v>
      </c>
      <c r="H14" s="666" t="s">
        <v>586</v>
      </c>
      <c r="I14" s="666" t="s">
        <v>586</v>
      </c>
      <c r="J14" s="666" t="s">
        <v>587</v>
      </c>
      <c r="K14" s="666" t="s">
        <v>588</v>
      </c>
      <c r="L14" s="668">
        <v>173.69</v>
      </c>
      <c r="M14" s="668">
        <v>35</v>
      </c>
      <c r="N14" s="669">
        <v>6079.15</v>
      </c>
    </row>
    <row r="15" spans="1:14" ht="14.4" customHeight="1" x14ac:dyDescent="0.3">
      <c r="A15" s="664" t="s">
        <v>527</v>
      </c>
      <c r="B15" s="665" t="s">
        <v>528</v>
      </c>
      <c r="C15" s="666" t="s">
        <v>532</v>
      </c>
      <c r="D15" s="667" t="s">
        <v>3069</v>
      </c>
      <c r="E15" s="666" t="s">
        <v>552</v>
      </c>
      <c r="F15" s="667" t="s">
        <v>3075</v>
      </c>
      <c r="G15" s="666" t="s">
        <v>582</v>
      </c>
      <c r="H15" s="666" t="s">
        <v>589</v>
      </c>
      <c r="I15" s="666" t="s">
        <v>589</v>
      </c>
      <c r="J15" s="666" t="s">
        <v>590</v>
      </c>
      <c r="K15" s="666" t="s">
        <v>588</v>
      </c>
      <c r="L15" s="668">
        <v>143</v>
      </c>
      <c r="M15" s="668">
        <v>16</v>
      </c>
      <c r="N15" s="669">
        <v>2288</v>
      </c>
    </row>
    <row r="16" spans="1:14" ht="14.4" customHeight="1" x14ac:dyDescent="0.3">
      <c r="A16" s="664" t="s">
        <v>527</v>
      </c>
      <c r="B16" s="665" t="s">
        <v>528</v>
      </c>
      <c r="C16" s="666" t="s">
        <v>532</v>
      </c>
      <c r="D16" s="667" t="s">
        <v>3069</v>
      </c>
      <c r="E16" s="666" t="s">
        <v>552</v>
      </c>
      <c r="F16" s="667" t="s">
        <v>3075</v>
      </c>
      <c r="G16" s="666" t="s">
        <v>582</v>
      </c>
      <c r="H16" s="666" t="s">
        <v>591</v>
      </c>
      <c r="I16" s="666" t="s">
        <v>591</v>
      </c>
      <c r="J16" s="666" t="s">
        <v>584</v>
      </c>
      <c r="K16" s="666" t="s">
        <v>592</v>
      </c>
      <c r="L16" s="668">
        <v>92.950000000000017</v>
      </c>
      <c r="M16" s="668">
        <v>16</v>
      </c>
      <c r="N16" s="669">
        <v>1487.2000000000003</v>
      </c>
    </row>
    <row r="17" spans="1:14" ht="14.4" customHeight="1" x14ac:dyDescent="0.3">
      <c r="A17" s="664" t="s">
        <v>527</v>
      </c>
      <c r="B17" s="665" t="s">
        <v>528</v>
      </c>
      <c r="C17" s="666" t="s">
        <v>532</v>
      </c>
      <c r="D17" s="667" t="s">
        <v>3069</v>
      </c>
      <c r="E17" s="666" t="s">
        <v>552</v>
      </c>
      <c r="F17" s="667" t="s">
        <v>3075</v>
      </c>
      <c r="G17" s="666" t="s">
        <v>582</v>
      </c>
      <c r="H17" s="666" t="s">
        <v>593</v>
      </c>
      <c r="I17" s="666" t="s">
        <v>593</v>
      </c>
      <c r="J17" s="666" t="s">
        <v>584</v>
      </c>
      <c r="K17" s="666" t="s">
        <v>594</v>
      </c>
      <c r="L17" s="668">
        <v>93.5</v>
      </c>
      <c r="M17" s="668">
        <v>41</v>
      </c>
      <c r="N17" s="669">
        <v>3833.5</v>
      </c>
    </row>
    <row r="18" spans="1:14" ht="14.4" customHeight="1" x14ac:dyDescent="0.3">
      <c r="A18" s="664" t="s">
        <v>527</v>
      </c>
      <c r="B18" s="665" t="s">
        <v>528</v>
      </c>
      <c r="C18" s="666" t="s">
        <v>532</v>
      </c>
      <c r="D18" s="667" t="s">
        <v>3069</v>
      </c>
      <c r="E18" s="666" t="s">
        <v>552</v>
      </c>
      <c r="F18" s="667" t="s">
        <v>3075</v>
      </c>
      <c r="G18" s="666" t="s">
        <v>582</v>
      </c>
      <c r="H18" s="666" t="s">
        <v>595</v>
      </c>
      <c r="I18" s="666" t="s">
        <v>596</v>
      </c>
      <c r="J18" s="666" t="s">
        <v>597</v>
      </c>
      <c r="K18" s="666" t="s">
        <v>598</v>
      </c>
      <c r="L18" s="668">
        <v>38.320000000000014</v>
      </c>
      <c r="M18" s="668">
        <v>1</v>
      </c>
      <c r="N18" s="669">
        <v>38.320000000000014</v>
      </c>
    </row>
    <row r="19" spans="1:14" ht="14.4" customHeight="1" x14ac:dyDescent="0.3">
      <c r="A19" s="664" t="s">
        <v>527</v>
      </c>
      <c r="B19" s="665" t="s">
        <v>528</v>
      </c>
      <c r="C19" s="666" t="s">
        <v>532</v>
      </c>
      <c r="D19" s="667" t="s">
        <v>3069</v>
      </c>
      <c r="E19" s="666" t="s">
        <v>552</v>
      </c>
      <c r="F19" s="667" t="s">
        <v>3075</v>
      </c>
      <c r="G19" s="666" t="s">
        <v>582</v>
      </c>
      <c r="H19" s="666" t="s">
        <v>599</v>
      </c>
      <c r="I19" s="666" t="s">
        <v>600</v>
      </c>
      <c r="J19" s="666" t="s">
        <v>601</v>
      </c>
      <c r="K19" s="666" t="s">
        <v>602</v>
      </c>
      <c r="L19" s="668">
        <v>41.130088355403686</v>
      </c>
      <c r="M19" s="668">
        <v>5</v>
      </c>
      <c r="N19" s="669">
        <v>205.65044177701844</v>
      </c>
    </row>
    <row r="20" spans="1:14" ht="14.4" customHeight="1" x14ac:dyDescent="0.3">
      <c r="A20" s="664" t="s">
        <v>527</v>
      </c>
      <c r="B20" s="665" t="s">
        <v>528</v>
      </c>
      <c r="C20" s="666" t="s">
        <v>532</v>
      </c>
      <c r="D20" s="667" t="s">
        <v>3069</v>
      </c>
      <c r="E20" s="666" t="s">
        <v>552</v>
      </c>
      <c r="F20" s="667" t="s">
        <v>3075</v>
      </c>
      <c r="G20" s="666" t="s">
        <v>582</v>
      </c>
      <c r="H20" s="666" t="s">
        <v>603</v>
      </c>
      <c r="I20" s="666" t="s">
        <v>604</v>
      </c>
      <c r="J20" s="666" t="s">
        <v>605</v>
      </c>
      <c r="K20" s="666" t="s">
        <v>606</v>
      </c>
      <c r="L20" s="668">
        <v>87.029999999999987</v>
      </c>
      <c r="M20" s="668">
        <v>1</v>
      </c>
      <c r="N20" s="669">
        <v>87.029999999999987</v>
      </c>
    </row>
    <row r="21" spans="1:14" ht="14.4" customHeight="1" x14ac:dyDescent="0.3">
      <c r="A21" s="664" t="s">
        <v>527</v>
      </c>
      <c r="B21" s="665" t="s">
        <v>528</v>
      </c>
      <c r="C21" s="666" t="s">
        <v>532</v>
      </c>
      <c r="D21" s="667" t="s">
        <v>3069</v>
      </c>
      <c r="E21" s="666" t="s">
        <v>552</v>
      </c>
      <c r="F21" s="667" t="s">
        <v>3075</v>
      </c>
      <c r="G21" s="666" t="s">
        <v>582</v>
      </c>
      <c r="H21" s="666" t="s">
        <v>607</v>
      </c>
      <c r="I21" s="666" t="s">
        <v>608</v>
      </c>
      <c r="J21" s="666" t="s">
        <v>609</v>
      </c>
      <c r="K21" s="666" t="s">
        <v>610</v>
      </c>
      <c r="L21" s="668">
        <v>96.820064577615753</v>
      </c>
      <c r="M21" s="668">
        <v>19</v>
      </c>
      <c r="N21" s="669">
        <v>1839.5812269746993</v>
      </c>
    </row>
    <row r="22" spans="1:14" ht="14.4" customHeight="1" x14ac:dyDescent="0.3">
      <c r="A22" s="664" t="s">
        <v>527</v>
      </c>
      <c r="B22" s="665" t="s">
        <v>528</v>
      </c>
      <c r="C22" s="666" t="s">
        <v>532</v>
      </c>
      <c r="D22" s="667" t="s">
        <v>3069</v>
      </c>
      <c r="E22" s="666" t="s">
        <v>552</v>
      </c>
      <c r="F22" s="667" t="s">
        <v>3075</v>
      </c>
      <c r="G22" s="666" t="s">
        <v>582</v>
      </c>
      <c r="H22" s="666" t="s">
        <v>611</v>
      </c>
      <c r="I22" s="666" t="s">
        <v>612</v>
      </c>
      <c r="J22" s="666" t="s">
        <v>609</v>
      </c>
      <c r="K22" s="666" t="s">
        <v>613</v>
      </c>
      <c r="L22" s="668">
        <v>100.75985882657189</v>
      </c>
      <c r="M22" s="668">
        <v>52</v>
      </c>
      <c r="N22" s="669">
        <v>5239.5126589817382</v>
      </c>
    </row>
    <row r="23" spans="1:14" ht="14.4" customHeight="1" x14ac:dyDescent="0.3">
      <c r="A23" s="664" t="s">
        <v>527</v>
      </c>
      <c r="B23" s="665" t="s">
        <v>528</v>
      </c>
      <c r="C23" s="666" t="s">
        <v>532</v>
      </c>
      <c r="D23" s="667" t="s">
        <v>3069</v>
      </c>
      <c r="E23" s="666" t="s">
        <v>552</v>
      </c>
      <c r="F23" s="667" t="s">
        <v>3075</v>
      </c>
      <c r="G23" s="666" t="s">
        <v>582</v>
      </c>
      <c r="H23" s="666" t="s">
        <v>614</v>
      </c>
      <c r="I23" s="666" t="s">
        <v>615</v>
      </c>
      <c r="J23" s="666" t="s">
        <v>616</v>
      </c>
      <c r="K23" s="666" t="s">
        <v>617</v>
      </c>
      <c r="L23" s="668">
        <v>167.61</v>
      </c>
      <c r="M23" s="668">
        <v>11</v>
      </c>
      <c r="N23" s="669">
        <v>1843.7100000000003</v>
      </c>
    </row>
    <row r="24" spans="1:14" ht="14.4" customHeight="1" x14ac:dyDescent="0.3">
      <c r="A24" s="664" t="s">
        <v>527</v>
      </c>
      <c r="B24" s="665" t="s">
        <v>528</v>
      </c>
      <c r="C24" s="666" t="s">
        <v>532</v>
      </c>
      <c r="D24" s="667" t="s">
        <v>3069</v>
      </c>
      <c r="E24" s="666" t="s">
        <v>552</v>
      </c>
      <c r="F24" s="667" t="s">
        <v>3075</v>
      </c>
      <c r="G24" s="666" t="s">
        <v>582</v>
      </c>
      <c r="H24" s="666" t="s">
        <v>618</v>
      </c>
      <c r="I24" s="666" t="s">
        <v>619</v>
      </c>
      <c r="J24" s="666" t="s">
        <v>620</v>
      </c>
      <c r="K24" s="666" t="s">
        <v>621</v>
      </c>
      <c r="L24" s="668">
        <v>79.180000000000021</v>
      </c>
      <c r="M24" s="668">
        <v>5</v>
      </c>
      <c r="N24" s="669">
        <v>395.90000000000009</v>
      </c>
    </row>
    <row r="25" spans="1:14" ht="14.4" customHeight="1" x14ac:dyDescent="0.3">
      <c r="A25" s="664" t="s">
        <v>527</v>
      </c>
      <c r="B25" s="665" t="s">
        <v>528</v>
      </c>
      <c r="C25" s="666" t="s">
        <v>532</v>
      </c>
      <c r="D25" s="667" t="s">
        <v>3069</v>
      </c>
      <c r="E25" s="666" t="s">
        <v>552</v>
      </c>
      <c r="F25" s="667" t="s">
        <v>3075</v>
      </c>
      <c r="G25" s="666" t="s">
        <v>582</v>
      </c>
      <c r="H25" s="666" t="s">
        <v>622</v>
      </c>
      <c r="I25" s="666" t="s">
        <v>623</v>
      </c>
      <c r="J25" s="666" t="s">
        <v>624</v>
      </c>
      <c r="K25" s="666" t="s">
        <v>625</v>
      </c>
      <c r="L25" s="668">
        <v>73.845068659217574</v>
      </c>
      <c r="M25" s="668">
        <v>10</v>
      </c>
      <c r="N25" s="669">
        <v>738.45068659217577</v>
      </c>
    </row>
    <row r="26" spans="1:14" ht="14.4" customHeight="1" x14ac:dyDescent="0.3">
      <c r="A26" s="664" t="s">
        <v>527</v>
      </c>
      <c r="B26" s="665" t="s">
        <v>528</v>
      </c>
      <c r="C26" s="666" t="s">
        <v>532</v>
      </c>
      <c r="D26" s="667" t="s">
        <v>3069</v>
      </c>
      <c r="E26" s="666" t="s">
        <v>552</v>
      </c>
      <c r="F26" s="667" t="s">
        <v>3075</v>
      </c>
      <c r="G26" s="666" t="s">
        <v>582</v>
      </c>
      <c r="H26" s="666" t="s">
        <v>626</v>
      </c>
      <c r="I26" s="666" t="s">
        <v>627</v>
      </c>
      <c r="J26" s="666" t="s">
        <v>628</v>
      </c>
      <c r="K26" s="666" t="s">
        <v>629</v>
      </c>
      <c r="L26" s="668">
        <v>86.139996530548359</v>
      </c>
      <c r="M26" s="668">
        <v>1</v>
      </c>
      <c r="N26" s="669">
        <v>86.139996530548359</v>
      </c>
    </row>
    <row r="27" spans="1:14" ht="14.4" customHeight="1" x14ac:dyDescent="0.3">
      <c r="A27" s="664" t="s">
        <v>527</v>
      </c>
      <c r="B27" s="665" t="s">
        <v>528</v>
      </c>
      <c r="C27" s="666" t="s">
        <v>532</v>
      </c>
      <c r="D27" s="667" t="s">
        <v>3069</v>
      </c>
      <c r="E27" s="666" t="s">
        <v>552</v>
      </c>
      <c r="F27" s="667" t="s">
        <v>3075</v>
      </c>
      <c r="G27" s="666" t="s">
        <v>582</v>
      </c>
      <c r="H27" s="666" t="s">
        <v>630</v>
      </c>
      <c r="I27" s="666" t="s">
        <v>631</v>
      </c>
      <c r="J27" s="666" t="s">
        <v>632</v>
      </c>
      <c r="K27" s="666" t="s">
        <v>633</v>
      </c>
      <c r="L27" s="668">
        <v>63.949604646827119</v>
      </c>
      <c r="M27" s="668">
        <v>5</v>
      </c>
      <c r="N27" s="669">
        <v>319.74802323413559</v>
      </c>
    </row>
    <row r="28" spans="1:14" ht="14.4" customHeight="1" x14ac:dyDescent="0.3">
      <c r="A28" s="664" t="s">
        <v>527</v>
      </c>
      <c r="B28" s="665" t="s">
        <v>528</v>
      </c>
      <c r="C28" s="666" t="s">
        <v>532</v>
      </c>
      <c r="D28" s="667" t="s">
        <v>3069</v>
      </c>
      <c r="E28" s="666" t="s">
        <v>552</v>
      </c>
      <c r="F28" s="667" t="s">
        <v>3075</v>
      </c>
      <c r="G28" s="666" t="s">
        <v>582</v>
      </c>
      <c r="H28" s="666" t="s">
        <v>634</v>
      </c>
      <c r="I28" s="666" t="s">
        <v>635</v>
      </c>
      <c r="J28" s="666" t="s">
        <v>636</v>
      </c>
      <c r="K28" s="666" t="s">
        <v>637</v>
      </c>
      <c r="L28" s="668">
        <v>79.82271925545075</v>
      </c>
      <c r="M28" s="668">
        <v>18.5</v>
      </c>
      <c r="N28" s="669">
        <v>1476.7203062258388</v>
      </c>
    </row>
    <row r="29" spans="1:14" ht="14.4" customHeight="1" x14ac:dyDescent="0.3">
      <c r="A29" s="664" t="s">
        <v>527</v>
      </c>
      <c r="B29" s="665" t="s">
        <v>528</v>
      </c>
      <c r="C29" s="666" t="s">
        <v>532</v>
      </c>
      <c r="D29" s="667" t="s">
        <v>3069</v>
      </c>
      <c r="E29" s="666" t="s">
        <v>552</v>
      </c>
      <c r="F29" s="667" t="s">
        <v>3075</v>
      </c>
      <c r="G29" s="666" t="s">
        <v>582</v>
      </c>
      <c r="H29" s="666" t="s">
        <v>638</v>
      </c>
      <c r="I29" s="666" t="s">
        <v>639</v>
      </c>
      <c r="J29" s="666" t="s">
        <v>640</v>
      </c>
      <c r="K29" s="666" t="s">
        <v>641</v>
      </c>
      <c r="L29" s="668">
        <v>135.12000000000003</v>
      </c>
      <c r="M29" s="668">
        <v>1</v>
      </c>
      <c r="N29" s="669">
        <v>135.12000000000003</v>
      </c>
    </row>
    <row r="30" spans="1:14" ht="14.4" customHeight="1" x14ac:dyDescent="0.3">
      <c r="A30" s="664" t="s">
        <v>527</v>
      </c>
      <c r="B30" s="665" t="s">
        <v>528</v>
      </c>
      <c r="C30" s="666" t="s">
        <v>532</v>
      </c>
      <c r="D30" s="667" t="s">
        <v>3069</v>
      </c>
      <c r="E30" s="666" t="s">
        <v>552</v>
      </c>
      <c r="F30" s="667" t="s">
        <v>3075</v>
      </c>
      <c r="G30" s="666" t="s">
        <v>582</v>
      </c>
      <c r="H30" s="666" t="s">
        <v>642</v>
      </c>
      <c r="I30" s="666" t="s">
        <v>643</v>
      </c>
      <c r="J30" s="666" t="s">
        <v>644</v>
      </c>
      <c r="K30" s="666" t="s">
        <v>645</v>
      </c>
      <c r="L30" s="668">
        <v>105.27000000000007</v>
      </c>
      <c r="M30" s="668">
        <v>1</v>
      </c>
      <c r="N30" s="669">
        <v>105.27000000000007</v>
      </c>
    </row>
    <row r="31" spans="1:14" ht="14.4" customHeight="1" x14ac:dyDescent="0.3">
      <c r="A31" s="664" t="s">
        <v>527</v>
      </c>
      <c r="B31" s="665" t="s">
        <v>528</v>
      </c>
      <c r="C31" s="666" t="s">
        <v>532</v>
      </c>
      <c r="D31" s="667" t="s">
        <v>3069</v>
      </c>
      <c r="E31" s="666" t="s">
        <v>552</v>
      </c>
      <c r="F31" s="667" t="s">
        <v>3075</v>
      </c>
      <c r="G31" s="666" t="s">
        <v>582</v>
      </c>
      <c r="H31" s="666" t="s">
        <v>646</v>
      </c>
      <c r="I31" s="666" t="s">
        <v>647</v>
      </c>
      <c r="J31" s="666" t="s">
        <v>648</v>
      </c>
      <c r="K31" s="666" t="s">
        <v>649</v>
      </c>
      <c r="L31" s="668">
        <v>65.910000000000011</v>
      </c>
      <c r="M31" s="668">
        <v>8</v>
      </c>
      <c r="N31" s="669">
        <v>527.28000000000009</v>
      </c>
    </row>
    <row r="32" spans="1:14" ht="14.4" customHeight="1" x14ac:dyDescent="0.3">
      <c r="A32" s="664" t="s">
        <v>527</v>
      </c>
      <c r="B32" s="665" t="s">
        <v>528</v>
      </c>
      <c r="C32" s="666" t="s">
        <v>532</v>
      </c>
      <c r="D32" s="667" t="s">
        <v>3069</v>
      </c>
      <c r="E32" s="666" t="s">
        <v>552</v>
      </c>
      <c r="F32" s="667" t="s">
        <v>3075</v>
      </c>
      <c r="G32" s="666" t="s">
        <v>582</v>
      </c>
      <c r="H32" s="666" t="s">
        <v>650</v>
      </c>
      <c r="I32" s="666" t="s">
        <v>651</v>
      </c>
      <c r="J32" s="666" t="s">
        <v>652</v>
      </c>
      <c r="K32" s="666" t="s">
        <v>653</v>
      </c>
      <c r="L32" s="668">
        <v>27.750000158259436</v>
      </c>
      <c r="M32" s="668">
        <v>18</v>
      </c>
      <c r="N32" s="669">
        <v>499.50000284866985</v>
      </c>
    </row>
    <row r="33" spans="1:14" ht="14.4" customHeight="1" x14ac:dyDescent="0.3">
      <c r="A33" s="664" t="s">
        <v>527</v>
      </c>
      <c r="B33" s="665" t="s">
        <v>528</v>
      </c>
      <c r="C33" s="666" t="s">
        <v>532</v>
      </c>
      <c r="D33" s="667" t="s">
        <v>3069</v>
      </c>
      <c r="E33" s="666" t="s">
        <v>552</v>
      </c>
      <c r="F33" s="667" t="s">
        <v>3075</v>
      </c>
      <c r="G33" s="666" t="s">
        <v>582</v>
      </c>
      <c r="H33" s="666" t="s">
        <v>654</v>
      </c>
      <c r="I33" s="666" t="s">
        <v>655</v>
      </c>
      <c r="J33" s="666" t="s">
        <v>656</v>
      </c>
      <c r="K33" s="666" t="s">
        <v>657</v>
      </c>
      <c r="L33" s="668">
        <v>93.620000000000061</v>
      </c>
      <c r="M33" s="668">
        <v>1</v>
      </c>
      <c r="N33" s="669">
        <v>93.620000000000061</v>
      </c>
    </row>
    <row r="34" spans="1:14" ht="14.4" customHeight="1" x14ac:dyDescent="0.3">
      <c r="A34" s="664" t="s">
        <v>527</v>
      </c>
      <c r="B34" s="665" t="s">
        <v>528</v>
      </c>
      <c r="C34" s="666" t="s">
        <v>532</v>
      </c>
      <c r="D34" s="667" t="s">
        <v>3069</v>
      </c>
      <c r="E34" s="666" t="s">
        <v>552</v>
      </c>
      <c r="F34" s="667" t="s">
        <v>3075</v>
      </c>
      <c r="G34" s="666" t="s">
        <v>582</v>
      </c>
      <c r="H34" s="666" t="s">
        <v>658</v>
      </c>
      <c r="I34" s="666" t="s">
        <v>659</v>
      </c>
      <c r="J34" s="666" t="s">
        <v>660</v>
      </c>
      <c r="K34" s="666" t="s">
        <v>602</v>
      </c>
      <c r="L34" s="668">
        <v>40.170020094179506</v>
      </c>
      <c r="M34" s="668">
        <v>9</v>
      </c>
      <c r="N34" s="669">
        <v>361.53018084761555</v>
      </c>
    </row>
    <row r="35" spans="1:14" ht="14.4" customHeight="1" x14ac:dyDescent="0.3">
      <c r="A35" s="664" t="s">
        <v>527</v>
      </c>
      <c r="B35" s="665" t="s">
        <v>528</v>
      </c>
      <c r="C35" s="666" t="s">
        <v>532</v>
      </c>
      <c r="D35" s="667" t="s">
        <v>3069</v>
      </c>
      <c r="E35" s="666" t="s">
        <v>552</v>
      </c>
      <c r="F35" s="667" t="s">
        <v>3075</v>
      </c>
      <c r="G35" s="666" t="s">
        <v>582</v>
      </c>
      <c r="H35" s="666" t="s">
        <v>661</v>
      </c>
      <c r="I35" s="666" t="s">
        <v>662</v>
      </c>
      <c r="J35" s="666" t="s">
        <v>660</v>
      </c>
      <c r="K35" s="666" t="s">
        <v>663</v>
      </c>
      <c r="L35" s="668">
        <v>77.610000000000028</v>
      </c>
      <c r="M35" s="668">
        <v>7</v>
      </c>
      <c r="N35" s="669">
        <v>543.27000000000021</v>
      </c>
    </row>
    <row r="36" spans="1:14" ht="14.4" customHeight="1" x14ac:dyDescent="0.3">
      <c r="A36" s="664" t="s">
        <v>527</v>
      </c>
      <c r="B36" s="665" t="s">
        <v>528</v>
      </c>
      <c r="C36" s="666" t="s">
        <v>532</v>
      </c>
      <c r="D36" s="667" t="s">
        <v>3069</v>
      </c>
      <c r="E36" s="666" t="s">
        <v>552</v>
      </c>
      <c r="F36" s="667" t="s">
        <v>3075</v>
      </c>
      <c r="G36" s="666" t="s">
        <v>582</v>
      </c>
      <c r="H36" s="666" t="s">
        <v>664</v>
      </c>
      <c r="I36" s="666" t="s">
        <v>665</v>
      </c>
      <c r="J36" s="666" t="s">
        <v>666</v>
      </c>
      <c r="K36" s="666" t="s">
        <v>667</v>
      </c>
      <c r="L36" s="668">
        <v>63.970000000000006</v>
      </c>
      <c r="M36" s="668">
        <v>2</v>
      </c>
      <c r="N36" s="669">
        <v>127.94000000000001</v>
      </c>
    </row>
    <row r="37" spans="1:14" ht="14.4" customHeight="1" x14ac:dyDescent="0.3">
      <c r="A37" s="664" t="s">
        <v>527</v>
      </c>
      <c r="B37" s="665" t="s">
        <v>528</v>
      </c>
      <c r="C37" s="666" t="s">
        <v>532</v>
      </c>
      <c r="D37" s="667" t="s">
        <v>3069</v>
      </c>
      <c r="E37" s="666" t="s">
        <v>552</v>
      </c>
      <c r="F37" s="667" t="s">
        <v>3075</v>
      </c>
      <c r="G37" s="666" t="s">
        <v>582</v>
      </c>
      <c r="H37" s="666" t="s">
        <v>668</v>
      </c>
      <c r="I37" s="666" t="s">
        <v>669</v>
      </c>
      <c r="J37" s="666" t="s">
        <v>670</v>
      </c>
      <c r="K37" s="666" t="s">
        <v>671</v>
      </c>
      <c r="L37" s="668">
        <v>63.050000479435781</v>
      </c>
      <c r="M37" s="668">
        <v>9</v>
      </c>
      <c r="N37" s="669">
        <v>567.45000431492201</v>
      </c>
    </row>
    <row r="38" spans="1:14" ht="14.4" customHeight="1" x14ac:dyDescent="0.3">
      <c r="A38" s="664" t="s">
        <v>527</v>
      </c>
      <c r="B38" s="665" t="s">
        <v>528</v>
      </c>
      <c r="C38" s="666" t="s">
        <v>532</v>
      </c>
      <c r="D38" s="667" t="s">
        <v>3069</v>
      </c>
      <c r="E38" s="666" t="s">
        <v>552</v>
      </c>
      <c r="F38" s="667" t="s">
        <v>3075</v>
      </c>
      <c r="G38" s="666" t="s">
        <v>582</v>
      </c>
      <c r="H38" s="666" t="s">
        <v>672</v>
      </c>
      <c r="I38" s="666" t="s">
        <v>673</v>
      </c>
      <c r="J38" s="666" t="s">
        <v>674</v>
      </c>
      <c r="K38" s="666" t="s">
        <v>629</v>
      </c>
      <c r="L38" s="668">
        <v>66.105856609866706</v>
      </c>
      <c r="M38" s="668">
        <v>35</v>
      </c>
      <c r="N38" s="669">
        <v>2313.7049813453345</v>
      </c>
    </row>
    <row r="39" spans="1:14" ht="14.4" customHeight="1" x14ac:dyDescent="0.3">
      <c r="A39" s="664" t="s">
        <v>527</v>
      </c>
      <c r="B39" s="665" t="s">
        <v>528</v>
      </c>
      <c r="C39" s="666" t="s">
        <v>532</v>
      </c>
      <c r="D39" s="667" t="s">
        <v>3069</v>
      </c>
      <c r="E39" s="666" t="s">
        <v>552</v>
      </c>
      <c r="F39" s="667" t="s">
        <v>3075</v>
      </c>
      <c r="G39" s="666" t="s">
        <v>582</v>
      </c>
      <c r="H39" s="666" t="s">
        <v>675</v>
      </c>
      <c r="I39" s="666" t="s">
        <v>676</v>
      </c>
      <c r="J39" s="666" t="s">
        <v>677</v>
      </c>
      <c r="K39" s="666" t="s">
        <v>678</v>
      </c>
      <c r="L39" s="668">
        <v>58.229473229203094</v>
      </c>
      <c r="M39" s="668">
        <v>21</v>
      </c>
      <c r="N39" s="669">
        <v>1222.8189378132649</v>
      </c>
    </row>
    <row r="40" spans="1:14" ht="14.4" customHeight="1" x14ac:dyDescent="0.3">
      <c r="A40" s="664" t="s">
        <v>527</v>
      </c>
      <c r="B40" s="665" t="s">
        <v>528</v>
      </c>
      <c r="C40" s="666" t="s">
        <v>532</v>
      </c>
      <c r="D40" s="667" t="s">
        <v>3069</v>
      </c>
      <c r="E40" s="666" t="s">
        <v>552</v>
      </c>
      <c r="F40" s="667" t="s">
        <v>3075</v>
      </c>
      <c r="G40" s="666" t="s">
        <v>582</v>
      </c>
      <c r="H40" s="666" t="s">
        <v>679</v>
      </c>
      <c r="I40" s="666" t="s">
        <v>680</v>
      </c>
      <c r="J40" s="666" t="s">
        <v>681</v>
      </c>
      <c r="K40" s="666" t="s">
        <v>682</v>
      </c>
      <c r="L40" s="668">
        <v>56.879999999999995</v>
      </c>
      <c r="M40" s="668">
        <v>7</v>
      </c>
      <c r="N40" s="669">
        <v>398.15999999999997</v>
      </c>
    </row>
    <row r="41" spans="1:14" ht="14.4" customHeight="1" x14ac:dyDescent="0.3">
      <c r="A41" s="664" t="s">
        <v>527</v>
      </c>
      <c r="B41" s="665" t="s">
        <v>528</v>
      </c>
      <c r="C41" s="666" t="s">
        <v>532</v>
      </c>
      <c r="D41" s="667" t="s">
        <v>3069</v>
      </c>
      <c r="E41" s="666" t="s">
        <v>552</v>
      </c>
      <c r="F41" s="667" t="s">
        <v>3075</v>
      </c>
      <c r="G41" s="666" t="s">
        <v>582</v>
      </c>
      <c r="H41" s="666" t="s">
        <v>683</v>
      </c>
      <c r="I41" s="666" t="s">
        <v>684</v>
      </c>
      <c r="J41" s="666" t="s">
        <v>685</v>
      </c>
      <c r="K41" s="666" t="s">
        <v>686</v>
      </c>
      <c r="L41" s="668">
        <v>119.86000000000008</v>
      </c>
      <c r="M41" s="668">
        <v>2</v>
      </c>
      <c r="N41" s="669">
        <v>239.72000000000017</v>
      </c>
    </row>
    <row r="42" spans="1:14" ht="14.4" customHeight="1" x14ac:dyDescent="0.3">
      <c r="A42" s="664" t="s">
        <v>527</v>
      </c>
      <c r="B42" s="665" t="s">
        <v>528</v>
      </c>
      <c r="C42" s="666" t="s">
        <v>532</v>
      </c>
      <c r="D42" s="667" t="s">
        <v>3069</v>
      </c>
      <c r="E42" s="666" t="s">
        <v>552</v>
      </c>
      <c r="F42" s="667" t="s">
        <v>3075</v>
      </c>
      <c r="G42" s="666" t="s">
        <v>582</v>
      </c>
      <c r="H42" s="666" t="s">
        <v>687</v>
      </c>
      <c r="I42" s="666" t="s">
        <v>688</v>
      </c>
      <c r="J42" s="666" t="s">
        <v>689</v>
      </c>
      <c r="K42" s="666" t="s">
        <v>690</v>
      </c>
      <c r="L42" s="668">
        <v>41.349999999999994</v>
      </c>
      <c r="M42" s="668">
        <v>1</v>
      </c>
      <c r="N42" s="669">
        <v>41.349999999999994</v>
      </c>
    </row>
    <row r="43" spans="1:14" ht="14.4" customHeight="1" x14ac:dyDescent="0.3">
      <c r="A43" s="664" t="s">
        <v>527</v>
      </c>
      <c r="B43" s="665" t="s">
        <v>528</v>
      </c>
      <c r="C43" s="666" t="s">
        <v>532</v>
      </c>
      <c r="D43" s="667" t="s">
        <v>3069</v>
      </c>
      <c r="E43" s="666" t="s">
        <v>552</v>
      </c>
      <c r="F43" s="667" t="s">
        <v>3075</v>
      </c>
      <c r="G43" s="666" t="s">
        <v>582</v>
      </c>
      <c r="H43" s="666" t="s">
        <v>691</v>
      </c>
      <c r="I43" s="666" t="s">
        <v>692</v>
      </c>
      <c r="J43" s="666" t="s">
        <v>693</v>
      </c>
      <c r="K43" s="666" t="s">
        <v>694</v>
      </c>
      <c r="L43" s="668">
        <v>66.72</v>
      </c>
      <c r="M43" s="668">
        <v>8</v>
      </c>
      <c r="N43" s="669">
        <v>533.76</v>
      </c>
    </row>
    <row r="44" spans="1:14" ht="14.4" customHeight="1" x14ac:dyDescent="0.3">
      <c r="A44" s="664" t="s">
        <v>527</v>
      </c>
      <c r="B44" s="665" t="s">
        <v>528</v>
      </c>
      <c r="C44" s="666" t="s">
        <v>532</v>
      </c>
      <c r="D44" s="667" t="s">
        <v>3069</v>
      </c>
      <c r="E44" s="666" t="s">
        <v>552</v>
      </c>
      <c r="F44" s="667" t="s">
        <v>3075</v>
      </c>
      <c r="G44" s="666" t="s">
        <v>582</v>
      </c>
      <c r="H44" s="666" t="s">
        <v>695</v>
      </c>
      <c r="I44" s="666" t="s">
        <v>696</v>
      </c>
      <c r="J44" s="666" t="s">
        <v>697</v>
      </c>
      <c r="K44" s="666" t="s">
        <v>698</v>
      </c>
      <c r="L44" s="668">
        <v>283.55992742037159</v>
      </c>
      <c r="M44" s="668">
        <v>17</v>
      </c>
      <c r="N44" s="669">
        <v>4820.5187661463169</v>
      </c>
    </row>
    <row r="45" spans="1:14" ht="14.4" customHeight="1" x14ac:dyDescent="0.3">
      <c r="A45" s="664" t="s">
        <v>527</v>
      </c>
      <c r="B45" s="665" t="s">
        <v>528</v>
      </c>
      <c r="C45" s="666" t="s">
        <v>532</v>
      </c>
      <c r="D45" s="667" t="s">
        <v>3069</v>
      </c>
      <c r="E45" s="666" t="s">
        <v>552</v>
      </c>
      <c r="F45" s="667" t="s">
        <v>3075</v>
      </c>
      <c r="G45" s="666" t="s">
        <v>582</v>
      </c>
      <c r="H45" s="666" t="s">
        <v>699</v>
      </c>
      <c r="I45" s="666" t="s">
        <v>700</v>
      </c>
      <c r="J45" s="666" t="s">
        <v>701</v>
      </c>
      <c r="K45" s="666" t="s">
        <v>702</v>
      </c>
      <c r="L45" s="668">
        <v>40.372194345503573</v>
      </c>
      <c r="M45" s="668">
        <v>4</v>
      </c>
      <c r="N45" s="669">
        <v>161.48877738201429</v>
      </c>
    </row>
    <row r="46" spans="1:14" ht="14.4" customHeight="1" x14ac:dyDescent="0.3">
      <c r="A46" s="664" t="s">
        <v>527</v>
      </c>
      <c r="B46" s="665" t="s">
        <v>528</v>
      </c>
      <c r="C46" s="666" t="s">
        <v>532</v>
      </c>
      <c r="D46" s="667" t="s">
        <v>3069</v>
      </c>
      <c r="E46" s="666" t="s">
        <v>552</v>
      </c>
      <c r="F46" s="667" t="s">
        <v>3075</v>
      </c>
      <c r="G46" s="666" t="s">
        <v>582</v>
      </c>
      <c r="H46" s="666" t="s">
        <v>703</v>
      </c>
      <c r="I46" s="666" t="s">
        <v>704</v>
      </c>
      <c r="J46" s="666" t="s">
        <v>705</v>
      </c>
      <c r="K46" s="666" t="s">
        <v>706</v>
      </c>
      <c r="L46" s="668">
        <v>41.140001234999296</v>
      </c>
      <c r="M46" s="668">
        <v>4</v>
      </c>
      <c r="N46" s="669">
        <v>164.56000493999719</v>
      </c>
    </row>
    <row r="47" spans="1:14" ht="14.4" customHeight="1" x14ac:dyDescent="0.3">
      <c r="A47" s="664" t="s">
        <v>527</v>
      </c>
      <c r="B47" s="665" t="s">
        <v>528</v>
      </c>
      <c r="C47" s="666" t="s">
        <v>532</v>
      </c>
      <c r="D47" s="667" t="s">
        <v>3069</v>
      </c>
      <c r="E47" s="666" t="s">
        <v>552</v>
      </c>
      <c r="F47" s="667" t="s">
        <v>3075</v>
      </c>
      <c r="G47" s="666" t="s">
        <v>582</v>
      </c>
      <c r="H47" s="666" t="s">
        <v>707</v>
      </c>
      <c r="I47" s="666" t="s">
        <v>708</v>
      </c>
      <c r="J47" s="666" t="s">
        <v>709</v>
      </c>
      <c r="K47" s="666" t="s">
        <v>710</v>
      </c>
      <c r="L47" s="668">
        <v>93.419905162955757</v>
      </c>
      <c r="M47" s="668">
        <v>8</v>
      </c>
      <c r="N47" s="669">
        <v>747.35924130364606</v>
      </c>
    </row>
    <row r="48" spans="1:14" ht="14.4" customHeight="1" x14ac:dyDescent="0.3">
      <c r="A48" s="664" t="s">
        <v>527</v>
      </c>
      <c r="B48" s="665" t="s">
        <v>528</v>
      </c>
      <c r="C48" s="666" t="s">
        <v>532</v>
      </c>
      <c r="D48" s="667" t="s">
        <v>3069</v>
      </c>
      <c r="E48" s="666" t="s">
        <v>552</v>
      </c>
      <c r="F48" s="667" t="s">
        <v>3075</v>
      </c>
      <c r="G48" s="666" t="s">
        <v>582</v>
      </c>
      <c r="H48" s="666" t="s">
        <v>711</v>
      </c>
      <c r="I48" s="666" t="s">
        <v>711</v>
      </c>
      <c r="J48" s="666" t="s">
        <v>712</v>
      </c>
      <c r="K48" s="666" t="s">
        <v>713</v>
      </c>
      <c r="L48" s="668">
        <v>36.53</v>
      </c>
      <c r="M48" s="668">
        <v>107</v>
      </c>
      <c r="N48" s="669">
        <v>3908.71</v>
      </c>
    </row>
    <row r="49" spans="1:14" ht="14.4" customHeight="1" x14ac:dyDescent="0.3">
      <c r="A49" s="664" t="s">
        <v>527</v>
      </c>
      <c r="B49" s="665" t="s">
        <v>528</v>
      </c>
      <c r="C49" s="666" t="s">
        <v>532</v>
      </c>
      <c r="D49" s="667" t="s">
        <v>3069</v>
      </c>
      <c r="E49" s="666" t="s">
        <v>552</v>
      </c>
      <c r="F49" s="667" t="s">
        <v>3075</v>
      </c>
      <c r="G49" s="666" t="s">
        <v>582</v>
      </c>
      <c r="H49" s="666" t="s">
        <v>714</v>
      </c>
      <c r="I49" s="666" t="s">
        <v>715</v>
      </c>
      <c r="J49" s="666" t="s">
        <v>716</v>
      </c>
      <c r="K49" s="666" t="s">
        <v>717</v>
      </c>
      <c r="L49" s="668">
        <v>156.40499999999997</v>
      </c>
      <c r="M49" s="668">
        <v>2</v>
      </c>
      <c r="N49" s="669">
        <v>312.80999999999995</v>
      </c>
    </row>
    <row r="50" spans="1:14" ht="14.4" customHeight="1" x14ac:dyDescent="0.3">
      <c r="A50" s="664" t="s">
        <v>527</v>
      </c>
      <c r="B50" s="665" t="s">
        <v>528</v>
      </c>
      <c r="C50" s="666" t="s">
        <v>532</v>
      </c>
      <c r="D50" s="667" t="s">
        <v>3069</v>
      </c>
      <c r="E50" s="666" t="s">
        <v>552</v>
      </c>
      <c r="F50" s="667" t="s">
        <v>3075</v>
      </c>
      <c r="G50" s="666" t="s">
        <v>582</v>
      </c>
      <c r="H50" s="666" t="s">
        <v>718</v>
      </c>
      <c r="I50" s="666" t="s">
        <v>719</v>
      </c>
      <c r="J50" s="666" t="s">
        <v>720</v>
      </c>
      <c r="K50" s="666" t="s">
        <v>721</v>
      </c>
      <c r="L50" s="668">
        <v>73.789999999999992</v>
      </c>
      <c r="M50" s="668">
        <v>2</v>
      </c>
      <c r="N50" s="669">
        <v>147.57999999999998</v>
      </c>
    </row>
    <row r="51" spans="1:14" ht="14.4" customHeight="1" x14ac:dyDescent="0.3">
      <c r="A51" s="664" t="s">
        <v>527</v>
      </c>
      <c r="B51" s="665" t="s">
        <v>528</v>
      </c>
      <c r="C51" s="666" t="s">
        <v>532</v>
      </c>
      <c r="D51" s="667" t="s">
        <v>3069</v>
      </c>
      <c r="E51" s="666" t="s">
        <v>552</v>
      </c>
      <c r="F51" s="667" t="s">
        <v>3075</v>
      </c>
      <c r="G51" s="666" t="s">
        <v>582</v>
      </c>
      <c r="H51" s="666" t="s">
        <v>722</v>
      </c>
      <c r="I51" s="666" t="s">
        <v>723</v>
      </c>
      <c r="J51" s="666" t="s">
        <v>724</v>
      </c>
      <c r="K51" s="666" t="s">
        <v>725</v>
      </c>
      <c r="L51" s="668">
        <v>161.31999999999996</v>
      </c>
      <c r="M51" s="668">
        <v>1</v>
      </c>
      <c r="N51" s="669">
        <v>161.31999999999996</v>
      </c>
    </row>
    <row r="52" spans="1:14" ht="14.4" customHeight="1" x14ac:dyDescent="0.3">
      <c r="A52" s="664" t="s">
        <v>527</v>
      </c>
      <c r="B52" s="665" t="s">
        <v>528</v>
      </c>
      <c r="C52" s="666" t="s">
        <v>532</v>
      </c>
      <c r="D52" s="667" t="s">
        <v>3069</v>
      </c>
      <c r="E52" s="666" t="s">
        <v>552</v>
      </c>
      <c r="F52" s="667" t="s">
        <v>3075</v>
      </c>
      <c r="G52" s="666" t="s">
        <v>582</v>
      </c>
      <c r="H52" s="666" t="s">
        <v>726</v>
      </c>
      <c r="I52" s="666" t="s">
        <v>727</v>
      </c>
      <c r="J52" s="666" t="s">
        <v>728</v>
      </c>
      <c r="K52" s="666" t="s">
        <v>729</v>
      </c>
      <c r="L52" s="668">
        <v>108.28000000000003</v>
      </c>
      <c r="M52" s="668">
        <v>1</v>
      </c>
      <c r="N52" s="669">
        <v>108.28000000000003</v>
      </c>
    </row>
    <row r="53" spans="1:14" ht="14.4" customHeight="1" x14ac:dyDescent="0.3">
      <c r="A53" s="664" t="s">
        <v>527</v>
      </c>
      <c r="B53" s="665" t="s">
        <v>528</v>
      </c>
      <c r="C53" s="666" t="s">
        <v>532</v>
      </c>
      <c r="D53" s="667" t="s">
        <v>3069</v>
      </c>
      <c r="E53" s="666" t="s">
        <v>552</v>
      </c>
      <c r="F53" s="667" t="s">
        <v>3075</v>
      </c>
      <c r="G53" s="666" t="s">
        <v>582</v>
      </c>
      <c r="H53" s="666" t="s">
        <v>730</v>
      </c>
      <c r="I53" s="666" t="s">
        <v>731</v>
      </c>
      <c r="J53" s="666" t="s">
        <v>732</v>
      </c>
      <c r="K53" s="666" t="s">
        <v>733</v>
      </c>
      <c r="L53" s="668">
        <v>84.240000000000009</v>
      </c>
      <c r="M53" s="668">
        <v>1</v>
      </c>
      <c r="N53" s="669">
        <v>84.240000000000009</v>
      </c>
    </row>
    <row r="54" spans="1:14" ht="14.4" customHeight="1" x14ac:dyDescent="0.3">
      <c r="A54" s="664" t="s">
        <v>527</v>
      </c>
      <c r="B54" s="665" t="s">
        <v>528</v>
      </c>
      <c r="C54" s="666" t="s">
        <v>532</v>
      </c>
      <c r="D54" s="667" t="s">
        <v>3069</v>
      </c>
      <c r="E54" s="666" t="s">
        <v>552</v>
      </c>
      <c r="F54" s="667" t="s">
        <v>3075</v>
      </c>
      <c r="G54" s="666" t="s">
        <v>582</v>
      </c>
      <c r="H54" s="666" t="s">
        <v>734</v>
      </c>
      <c r="I54" s="666" t="s">
        <v>735</v>
      </c>
      <c r="J54" s="666" t="s">
        <v>736</v>
      </c>
      <c r="K54" s="666" t="s">
        <v>737</v>
      </c>
      <c r="L54" s="668">
        <v>271.14000000000004</v>
      </c>
      <c r="M54" s="668">
        <v>2</v>
      </c>
      <c r="N54" s="669">
        <v>542.28000000000009</v>
      </c>
    </row>
    <row r="55" spans="1:14" ht="14.4" customHeight="1" x14ac:dyDescent="0.3">
      <c r="A55" s="664" t="s">
        <v>527</v>
      </c>
      <c r="B55" s="665" t="s">
        <v>528</v>
      </c>
      <c r="C55" s="666" t="s">
        <v>532</v>
      </c>
      <c r="D55" s="667" t="s">
        <v>3069</v>
      </c>
      <c r="E55" s="666" t="s">
        <v>552</v>
      </c>
      <c r="F55" s="667" t="s">
        <v>3075</v>
      </c>
      <c r="G55" s="666" t="s">
        <v>582</v>
      </c>
      <c r="H55" s="666" t="s">
        <v>738</v>
      </c>
      <c r="I55" s="666" t="s">
        <v>739</v>
      </c>
      <c r="J55" s="666" t="s">
        <v>740</v>
      </c>
      <c r="K55" s="666" t="s">
        <v>737</v>
      </c>
      <c r="L55" s="668">
        <v>270.6099999999999</v>
      </c>
      <c r="M55" s="668">
        <v>1</v>
      </c>
      <c r="N55" s="669">
        <v>270.6099999999999</v>
      </c>
    </row>
    <row r="56" spans="1:14" ht="14.4" customHeight="1" x14ac:dyDescent="0.3">
      <c r="A56" s="664" t="s">
        <v>527</v>
      </c>
      <c r="B56" s="665" t="s">
        <v>528</v>
      </c>
      <c r="C56" s="666" t="s">
        <v>532</v>
      </c>
      <c r="D56" s="667" t="s">
        <v>3069</v>
      </c>
      <c r="E56" s="666" t="s">
        <v>552</v>
      </c>
      <c r="F56" s="667" t="s">
        <v>3075</v>
      </c>
      <c r="G56" s="666" t="s">
        <v>582</v>
      </c>
      <c r="H56" s="666" t="s">
        <v>741</v>
      </c>
      <c r="I56" s="666" t="s">
        <v>742</v>
      </c>
      <c r="J56" s="666" t="s">
        <v>743</v>
      </c>
      <c r="K56" s="666" t="s">
        <v>744</v>
      </c>
      <c r="L56" s="668">
        <v>55.46</v>
      </c>
      <c r="M56" s="668">
        <v>4</v>
      </c>
      <c r="N56" s="669">
        <v>221.84</v>
      </c>
    </row>
    <row r="57" spans="1:14" ht="14.4" customHeight="1" x14ac:dyDescent="0.3">
      <c r="A57" s="664" t="s">
        <v>527</v>
      </c>
      <c r="B57" s="665" t="s">
        <v>528</v>
      </c>
      <c r="C57" s="666" t="s">
        <v>532</v>
      </c>
      <c r="D57" s="667" t="s">
        <v>3069</v>
      </c>
      <c r="E57" s="666" t="s">
        <v>552</v>
      </c>
      <c r="F57" s="667" t="s">
        <v>3075</v>
      </c>
      <c r="G57" s="666" t="s">
        <v>582</v>
      </c>
      <c r="H57" s="666" t="s">
        <v>745</v>
      </c>
      <c r="I57" s="666" t="s">
        <v>746</v>
      </c>
      <c r="J57" s="666" t="s">
        <v>747</v>
      </c>
      <c r="K57" s="666" t="s">
        <v>748</v>
      </c>
      <c r="L57" s="668">
        <v>71.169747481455275</v>
      </c>
      <c r="M57" s="668">
        <v>2</v>
      </c>
      <c r="N57" s="669">
        <v>142.33949496291055</v>
      </c>
    </row>
    <row r="58" spans="1:14" ht="14.4" customHeight="1" x14ac:dyDescent="0.3">
      <c r="A58" s="664" t="s">
        <v>527</v>
      </c>
      <c r="B58" s="665" t="s">
        <v>528</v>
      </c>
      <c r="C58" s="666" t="s">
        <v>532</v>
      </c>
      <c r="D58" s="667" t="s">
        <v>3069</v>
      </c>
      <c r="E58" s="666" t="s">
        <v>552</v>
      </c>
      <c r="F58" s="667" t="s">
        <v>3075</v>
      </c>
      <c r="G58" s="666" t="s">
        <v>582</v>
      </c>
      <c r="H58" s="666" t="s">
        <v>749</v>
      </c>
      <c r="I58" s="666" t="s">
        <v>750</v>
      </c>
      <c r="J58" s="666" t="s">
        <v>751</v>
      </c>
      <c r="K58" s="666" t="s">
        <v>752</v>
      </c>
      <c r="L58" s="668">
        <v>299</v>
      </c>
      <c r="M58" s="668">
        <v>1</v>
      </c>
      <c r="N58" s="669">
        <v>299</v>
      </c>
    </row>
    <row r="59" spans="1:14" ht="14.4" customHeight="1" x14ac:dyDescent="0.3">
      <c r="A59" s="664" t="s">
        <v>527</v>
      </c>
      <c r="B59" s="665" t="s">
        <v>528</v>
      </c>
      <c r="C59" s="666" t="s">
        <v>532</v>
      </c>
      <c r="D59" s="667" t="s">
        <v>3069</v>
      </c>
      <c r="E59" s="666" t="s">
        <v>552</v>
      </c>
      <c r="F59" s="667" t="s">
        <v>3075</v>
      </c>
      <c r="G59" s="666" t="s">
        <v>582</v>
      </c>
      <c r="H59" s="666" t="s">
        <v>753</v>
      </c>
      <c r="I59" s="666" t="s">
        <v>754</v>
      </c>
      <c r="J59" s="666" t="s">
        <v>755</v>
      </c>
      <c r="K59" s="666" t="s">
        <v>756</v>
      </c>
      <c r="L59" s="668">
        <v>8.580029845158192</v>
      </c>
      <c r="M59" s="668">
        <v>5</v>
      </c>
      <c r="N59" s="669">
        <v>42.900149225790962</v>
      </c>
    </row>
    <row r="60" spans="1:14" ht="14.4" customHeight="1" x14ac:dyDescent="0.3">
      <c r="A60" s="664" t="s">
        <v>527</v>
      </c>
      <c r="B60" s="665" t="s">
        <v>528</v>
      </c>
      <c r="C60" s="666" t="s">
        <v>532</v>
      </c>
      <c r="D60" s="667" t="s">
        <v>3069</v>
      </c>
      <c r="E60" s="666" t="s">
        <v>552</v>
      </c>
      <c r="F60" s="667" t="s">
        <v>3075</v>
      </c>
      <c r="G60" s="666" t="s">
        <v>582</v>
      </c>
      <c r="H60" s="666" t="s">
        <v>757</v>
      </c>
      <c r="I60" s="666" t="s">
        <v>758</v>
      </c>
      <c r="J60" s="666" t="s">
        <v>681</v>
      </c>
      <c r="K60" s="666" t="s">
        <v>759</v>
      </c>
      <c r="L60" s="668">
        <v>44.590315591017763</v>
      </c>
      <c r="M60" s="668">
        <v>66</v>
      </c>
      <c r="N60" s="669">
        <v>2942.9608290071724</v>
      </c>
    </row>
    <row r="61" spans="1:14" ht="14.4" customHeight="1" x14ac:dyDescent="0.3">
      <c r="A61" s="664" t="s">
        <v>527</v>
      </c>
      <c r="B61" s="665" t="s">
        <v>528</v>
      </c>
      <c r="C61" s="666" t="s">
        <v>532</v>
      </c>
      <c r="D61" s="667" t="s">
        <v>3069</v>
      </c>
      <c r="E61" s="666" t="s">
        <v>552</v>
      </c>
      <c r="F61" s="667" t="s">
        <v>3075</v>
      </c>
      <c r="G61" s="666" t="s">
        <v>582</v>
      </c>
      <c r="H61" s="666" t="s">
        <v>760</v>
      </c>
      <c r="I61" s="666" t="s">
        <v>761</v>
      </c>
      <c r="J61" s="666" t="s">
        <v>762</v>
      </c>
      <c r="K61" s="666" t="s">
        <v>763</v>
      </c>
      <c r="L61" s="668">
        <v>32.897142668646993</v>
      </c>
      <c r="M61" s="668">
        <v>14</v>
      </c>
      <c r="N61" s="669">
        <v>460.55999736105787</v>
      </c>
    </row>
    <row r="62" spans="1:14" ht="14.4" customHeight="1" x14ac:dyDescent="0.3">
      <c r="A62" s="664" t="s">
        <v>527</v>
      </c>
      <c r="B62" s="665" t="s">
        <v>528</v>
      </c>
      <c r="C62" s="666" t="s">
        <v>532</v>
      </c>
      <c r="D62" s="667" t="s">
        <v>3069</v>
      </c>
      <c r="E62" s="666" t="s">
        <v>552</v>
      </c>
      <c r="F62" s="667" t="s">
        <v>3075</v>
      </c>
      <c r="G62" s="666" t="s">
        <v>582</v>
      </c>
      <c r="H62" s="666" t="s">
        <v>764</v>
      </c>
      <c r="I62" s="666" t="s">
        <v>765</v>
      </c>
      <c r="J62" s="666" t="s">
        <v>766</v>
      </c>
      <c r="K62" s="666" t="s">
        <v>767</v>
      </c>
      <c r="L62" s="668">
        <v>33.819999999999979</v>
      </c>
      <c r="M62" s="668">
        <v>2</v>
      </c>
      <c r="N62" s="669">
        <v>67.639999999999958</v>
      </c>
    </row>
    <row r="63" spans="1:14" ht="14.4" customHeight="1" x14ac:dyDescent="0.3">
      <c r="A63" s="664" t="s">
        <v>527</v>
      </c>
      <c r="B63" s="665" t="s">
        <v>528</v>
      </c>
      <c r="C63" s="666" t="s">
        <v>532</v>
      </c>
      <c r="D63" s="667" t="s">
        <v>3069</v>
      </c>
      <c r="E63" s="666" t="s">
        <v>552</v>
      </c>
      <c r="F63" s="667" t="s">
        <v>3075</v>
      </c>
      <c r="G63" s="666" t="s">
        <v>582</v>
      </c>
      <c r="H63" s="666" t="s">
        <v>768</v>
      </c>
      <c r="I63" s="666" t="s">
        <v>769</v>
      </c>
      <c r="J63" s="666" t="s">
        <v>770</v>
      </c>
      <c r="K63" s="666" t="s">
        <v>771</v>
      </c>
      <c r="L63" s="668">
        <v>73.450000000000017</v>
      </c>
      <c r="M63" s="668">
        <v>1</v>
      </c>
      <c r="N63" s="669">
        <v>73.450000000000017</v>
      </c>
    </row>
    <row r="64" spans="1:14" ht="14.4" customHeight="1" x14ac:dyDescent="0.3">
      <c r="A64" s="664" t="s">
        <v>527</v>
      </c>
      <c r="B64" s="665" t="s">
        <v>528</v>
      </c>
      <c r="C64" s="666" t="s">
        <v>532</v>
      </c>
      <c r="D64" s="667" t="s">
        <v>3069</v>
      </c>
      <c r="E64" s="666" t="s">
        <v>552</v>
      </c>
      <c r="F64" s="667" t="s">
        <v>3075</v>
      </c>
      <c r="G64" s="666" t="s">
        <v>582</v>
      </c>
      <c r="H64" s="666" t="s">
        <v>772</v>
      </c>
      <c r="I64" s="666" t="s">
        <v>773</v>
      </c>
      <c r="J64" s="666" t="s">
        <v>774</v>
      </c>
      <c r="K64" s="666" t="s">
        <v>775</v>
      </c>
      <c r="L64" s="668">
        <v>61.859614333454395</v>
      </c>
      <c r="M64" s="668">
        <v>16</v>
      </c>
      <c r="N64" s="669">
        <v>989.75382933527032</v>
      </c>
    </row>
    <row r="65" spans="1:14" ht="14.4" customHeight="1" x14ac:dyDescent="0.3">
      <c r="A65" s="664" t="s">
        <v>527</v>
      </c>
      <c r="B65" s="665" t="s">
        <v>528</v>
      </c>
      <c r="C65" s="666" t="s">
        <v>532</v>
      </c>
      <c r="D65" s="667" t="s">
        <v>3069</v>
      </c>
      <c r="E65" s="666" t="s">
        <v>552</v>
      </c>
      <c r="F65" s="667" t="s">
        <v>3075</v>
      </c>
      <c r="G65" s="666" t="s">
        <v>582</v>
      </c>
      <c r="H65" s="666" t="s">
        <v>776</v>
      </c>
      <c r="I65" s="666" t="s">
        <v>777</v>
      </c>
      <c r="J65" s="666" t="s">
        <v>778</v>
      </c>
      <c r="K65" s="666" t="s">
        <v>779</v>
      </c>
      <c r="L65" s="668">
        <v>73.316000000000003</v>
      </c>
      <c r="M65" s="668">
        <v>15</v>
      </c>
      <c r="N65" s="669">
        <v>1099.74</v>
      </c>
    </row>
    <row r="66" spans="1:14" ht="14.4" customHeight="1" x14ac:dyDescent="0.3">
      <c r="A66" s="664" t="s">
        <v>527</v>
      </c>
      <c r="B66" s="665" t="s">
        <v>528</v>
      </c>
      <c r="C66" s="666" t="s">
        <v>532</v>
      </c>
      <c r="D66" s="667" t="s">
        <v>3069</v>
      </c>
      <c r="E66" s="666" t="s">
        <v>552</v>
      </c>
      <c r="F66" s="667" t="s">
        <v>3075</v>
      </c>
      <c r="G66" s="666" t="s">
        <v>582</v>
      </c>
      <c r="H66" s="666" t="s">
        <v>780</v>
      </c>
      <c r="I66" s="666" t="s">
        <v>781</v>
      </c>
      <c r="J66" s="666" t="s">
        <v>782</v>
      </c>
      <c r="K66" s="666" t="s">
        <v>783</v>
      </c>
      <c r="L66" s="668">
        <v>103.16666666666663</v>
      </c>
      <c r="M66" s="668">
        <v>3</v>
      </c>
      <c r="N66" s="669">
        <v>309.49999999999989</v>
      </c>
    </row>
    <row r="67" spans="1:14" ht="14.4" customHeight="1" x14ac:dyDescent="0.3">
      <c r="A67" s="664" t="s">
        <v>527</v>
      </c>
      <c r="B67" s="665" t="s">
        <v>528</v>
      </c>
      <c r="C67" s="666" t="s">
        <v>532</v>
      </c>
      <c r="D67" s="667" t="s">
        <v>3069</v>
      </c>
      <c r="E67" s="666" t="s">
        <v>552</v>
      </c>
      <c r="F67" s="667" t="s">
        <v>3075</v>
      </c>
      <c r="G67" s="666" t="s">
        <v>582</v>
      </c>
      <c r="H67" s="666" t="s">
        <v>784</v>
      </c>
      <c r="I67" s="666" t="s">
        <v>785</v>
      </c>
      <c r="J67" s="666" t="s">
        <v>786</v>
      </c>
      <c r="K67" s="666" t="s">
        <v>787</v>
      </c>
      <c r="L67" s="668">
        <v>74.220049634815965</v>
      </c>
      <c r="M67" s="668">
        <v>9</v>
      </c>
      <c r="N67" s="669">
        <v>667.98044671334367</v>
      </c>
    </row>
    <row r="68" spans="1:14" ht="14.4" customHeight="1" x14ac:dyDescent="0.3">
      <c r="A68" s="664" t="s">
        <v>527</v>
      </c>
      <c r="B68" s="665" t="s">
        <v>528</v>
      </c>
      <c r="C68" s="666" t="s">
        <v>532</v>
      </c>
      <c r="D68" s="667" t="s">
        <v>3069</v>
      </c>
      <c r="E68" s="666" t="s">
        <v>552</v>
      </c>
      <c r="F68" s="667" t="s">
        <v>3075</v>
      </c>
      <c r="G68" s="666" t="s">
        <v>582</v>
      </c>
      <c r="H68" s="666" t="s">
        <v>788</v>
      </c>
      <c r="I68" s="666" t="s">
        <v>789</v>
      </c>
      <c r="J68" s="666" t="s">
        <v>790</v>
      </c>
      <c r="K68" s="666" t="s">
        <v>791</v>
      </c>
      <c r="L68" s="668">
        <v>95.77</v>
      </c>
      <c r="M68" s="668">
        <v>1</v>
      </c>
      <c r="N68" s="669">
        <v>95.77</v>
      </c>
    </row>
    <row r="69" spans="1:14" ht="14.4" customHeight="1" x14ac:dyDescent="0.3">
      <c r="A69" s="664" t="s">
        <v>527</v>
      </c>
      <c r="B69" s="665" t="s">
        <v>528</v>
      </c>
      <c r="C69" s="666" t="s">
        <v>532</v>
      </c>
      <c r="D69" s="667" t="s">
        <v>3069</v>
      </c>
      <c r="E69" s="666" t="s">
        <v>552</v>
      </c>
      <c r="F69" s="667" t="s">
        <v>3075</v>
      </c>
      <c r="G69" s="666" t="s">
        <v>582</v>
      </c>
      <c r="H69" s="666" t="s">
        <v>792</v>
      </c>
      <c r="I69" s="666" t="s">
        <v>793</v>
      </c>
      <c r="J69" s="666" t="s">
        <v>794</v>
      </c>
      <c r="K69" s="666" t="s">
        <v>795</v>
      </c>
      <c r="L69" s="668">
        <v>82.569999999999979</v>
      </c>
      <c r="M69" s="668">
        <v>11</v>
      </c>
      <c r="N69" s="669">
        <v>908.26999999999975</v>
      </c>
    </row>
    <row r="70" spans="1:14" ht="14.4" customHeight="1" x14ac:dyDescent="0.3">
      <c r="A70" s="664" t="s">
        <v>527</v>
      </c>
      <c r="B70" s="665" t="s">
        <v>528</v>
      </c>
      <c r="C70" s="666" t="s">
        <v>532</v>
      </c>
      <c r="D70" s="667" t="s">
        <v>3069</v>
      </c>
      <c r="E70" s="666" t="s">
        <v>552</v>
      </c>
      <c r="F70" s="667" t="s">
        <v>3075</v>
      </c>
      <c r="G70" s="666" t="s">
        <v>582</v>
      </c>
      <c r="H70" s="666" t="s">
        <v>796</v>
      </c>
      <c r="I70" s="666" t="s">
        <v>797</v>
      </c>
      <c r="J70" s="666" t="s">
        <v>798</v>
      </c>
      <c r="K70" s="666" t="s">
        <v>799</v>
      </c>
      <c r="L70" s="668">
        <v>117.08666666666664</v>
      </c>
      <c r="M70" s="668">
        <v>6</v>
      </c>
      <c r="N70" s="669">
        <v>702.51999999999987</v>
      </c>
    </row>
    <row r="71" spans="1:14" ht="14.4" customHeight="1" x14ac:dyDescent="0.3">
      <c r="A71" s="664" t="s">
        <v>527</v>
      </c>
      <c r="B71" s="665" t="s">
        <v>528</v>
      </c>
      <c r="C71" s="666" t="s">
        <v>532</v>
      </c>
      <c r="D71" s="667" t="s">
        <v>3069</v>
      </c>
      <c r="E71" s="666" t="s">
        <v>552</v>
      </c>
      <c r="F71" s="667" t="s">
        <v>3075</v>
      </c>
      <c r="G71" s="666" t="s">
        <v>582</v>
      </c>
      <c r="H71" s="666" t="s">
        <v>800</v>
      </c>
      <c r="I71" s="666" t="s">
        <v>801</v>
      </c>
      <c r="J71" s="666" t="s">
        <v>802</v>
      </c>
      <c r="K71" s="666" t="s">
        <v>803</v>
      </c>
      <c r="L71" s="668">
        <v>71.449836628686313</v>
      </c>
      <c r="M71" s="668">
        <v>2</v>
      </c>
      <c r="N71" s="669">
        <v>142.89967325737263</v>
      </c>
    </row>
    <row r="72" spans="1:14" ht="14.4" customHeight="1" x14ac:dyDescent="0.3">
      <c r="A72" s="664" t="s">
        <v>527</v>
      </c>
      <c r="B72" s="665" t="s">
        <v>528</v>
      </c>
      <c r="C72" s="666" t="s">
        <v>532</v>
      </c>
      <c r="D72" s="667" t="s">
        <v>3069</v>
      </c>
      <c r="E72" s="666" t="s">
        <v>552</v>
      </c>
      <c r="F72" s="667" t="s">
        <v>3075</v>
      </c>
      <c r="G72" s="666" t="s">
        <v>582</v>
      </c>
      <c r="H72" s="666" t="s">
        <v>804</v>
      </c>
      <c r="I72" s="666" t="s">
        <v>805</v>
      </c>
      <c r="J72" s="666" t="s">
        <v>806</v>
      </c>
      <c r="K72" s="666" t="s">
        <v>807</v>
      </c>
      <c r="L72" s="668">
        <v>176.61999403859312</v>
      </c>
      <c r="M72" s="668">
        <v>26</v>
      </c>
      <c r="N72" s="669">
        <v>4592.1198450034208</v>
      </c>
    </row>
    <row r="73" spans="1:14" ht="14.4" customHeight="1" x14ac:dyDescent="0.3">
      <c r="A73" s="664" t="s">
        <v>527</v>
      </c>
      <c r="B73" s="665" t="s">
        <v>528</v>
      </c>
      <c r="C73" s="666" t="s">
        <v>532</v>
      </c>
      <c r="D73" s="667" t="s">
        <v>3069</v>
      </c>
      <c r="E73" s="666" t="s">
        <v>552</v>
      </c>
      <c r="F73" s="667" t="s">
        <v>3075</v>
      </c>
      <c r="G73" s="666" t="s">
        <v>582</v>
      </c>
      <c r="H73" s="666" t="s">
        <v>808</v>
      </c>
      <c r="I73" s="666" t="s">
        <v>809</v>
      </c>
      <c r="J73" s="666" t="s">
        <v>810</v>
      </c>
      <c r="K73" s="666" t="s">
        <v>811</v>
      </c>
      <c r="L73" s="668">
        <v>23.510011095358738</v>
      </c>
      <c r="M73" s="668">
        <v>3</v>
      </c>
      <c r="N73" s="669">
        <v>70.530033286076218</v>
      </c>
    </row>
    <row r="74" spans="1:14" ht="14.4" customHeight="1" x14ac:dyDescent="0.3">
      <c r="A74" s="664" t="s">
        <v>527</v>
      </c>
      <c r="B74" s="665" t="s">
        <v>528</v>
      </c>
      <c r="C74" s="666" t="s">
        <v>532</v>
      </c>
      <c r="D74" s="667" t="s">
        <v>3069</v>
      </c>
      <c r="E74" s="666" t="s">
        <v>552</v>
      </c>
      <c r="F74" s="667" t="s">
        <v>3075</v>
      </c>
      <c r="G74" s="666" t="s">
        <v>582</v>
      </c>
      <c r="H74" s="666" t="s">
        <v>812</v>
      </c>
      <c r="I74" s="666" t="s">
        <v>813</v>
      </c>
      <c r="J74" s="666" t="s">
        <v>814</v>
      </c>
      <c r="K74" s="666" t="s">
        <v>815</v>
      </c>
      <c r="L74" s="668">
        <v>61.267839564141717</v>
      </c>
      <c r="M74" s="668">
        <v>73</v>
      </c>
      <c r="N74" s="669">
        <v>4472.5522881823454</v>
      </c>
    </row>
    <row r="75" spans="1:14" ht="14.4" customHeight="1" x14ac:dyDescent="0.3">
      <c r="A75" s="664" t="s">
        <v>527</v>
      </c>
      <c r="B75" s="665" t="s">
        <v>528</v>
      </c>
      <c r="C75" s="666" t="s">
        <v>532</v>
      </c>
      <c r="D75" s="667" t="s">
        <v>3069</v>
      </c>
      <c r="E75" s="666" t="s">
        <v>552</v>
      </c>
      <c r="F75" s="667" t="s">
        <v>3075</v>
      </c>
      <c r="G75" s="666" t="s">
        <v>582</v>
      </c>
      <c r="H75" s="666" t="s">
        <v>816</v>
      </c>
      <c r="I75" s="666" t="s">
        <v>817</v>
      </c>
      <c r="J75" s="666" t="s">
        <v>818</v>
      </c>
      <c r="K75" s="666" t="s">
        <v>819</v>
      </c>
      <c r="L75" s="668">
        <v>27.167826086956524</v>
      </c>
      <c r="M75" s="668">
        <v>92</v>
      </c>
      <c r="N75" s="669">
        <v>2499.44</v>
      </c>
    </row>
    <row r="76" spans="1:14" ht="14.4" customHeight="1" x14ac:dyDescent="0.3">
      <c r="A76" s="664" t="s">
        <v>527</v>
      </c>
      <c r="B76" s="665" t="s">
        <v>528</v>
      </c>
      <c r="C76" s="666" t="s">
        <v>532</v>
      </c>
      <c r="D76" s="667" t="s">
        <v>3069</v>
      </c>
      <c r="E76" s="666" t="s">
        <v>552</v>
      </c>
      <c r="F76" s="667" t="s">
        <v>3075</v>
      </c>
      <c r="G76" s="666" t="s">
        <v>582</v>
      </c>
      <c r="H76" s="666" t="s">
        <v>820</v>
      </c>
      <c r="I76" s="666" t="s">
        <v>821</v>
      </c>
      <c r="J76" s="666" t="s">
        <v>822</v>
      </c>
      <c r="K76" s="666" t="s">
        <v>823</v>
      </c>
      <c r="L76" s="668">
        <v>121.83872533470101</v>
      </c>
      <c r="M76" s="668">
        <v>5</v>
      </c>
      <c r="N76" s="669">
        <v>609.19362667350504</v>
      </c>
    </row>
    <row r="77" spans="1:14" ht="14.4" customHeight="1" x14ac:dyDescent="0.3">
      <c r="A77" s="664" t="s">
        <v>527</v>
      </c>
      <c r="B77" s="665" t="s">
        <v>528</v>
      </c>
      <c r="C77" s="666" t="s">
        <v>532</v>
      </c>
      <c r="D77" s="667" t="s">
        <v>3069</v>
      </c>
      <c r="E77" s="666" t="s">
        <v>552</v>
      </c>
      <c r="F77" s="667" t="s">
        <v>3075</v>
      </c>
      <c r="G77" s="666" t="s">
        <v>582</v>
      </c>
      <c r="H77" s="666" t="s">
        <v>824</v>
      </c>
      <c r="I77" s="666" t="s">
        <v>825</v>
      </c>
      <c r="J77" s="666" t="s">
        <v>826</v>
      </c>
      <c r="K77" s="666" t="s">
        <v>827</v>
      </c>
      <c r="L77" s="668">
        <v>125.11554074087313</v>
      </c>
      <c r="M77" s="668">
        <v>43</v>
      </c>
      <c r="N77" s="669">
        <v>5379.9682518575446</v>
      </c>
    </row>
    <row r="78" spans="1:14" ht="14.4" customHeight="1" x14ac:dyDescent="0.3">
      <c r="A78" s="664" t="s">
        <v>527</v>
      </c>
      <c r="B78" s="665" t="s">
        <v>528</v>
      </c>
      <c r="C78" s="666" t="s">
        <v>532</v>
      </c>
      <c r="D78" s="667" t="s">
        <v>3069</v>
      </c>
      <c r="E78" s="666" t="s">
        <v>552</v>
      </c>
      <c r="F78" s="667" t="s">
        <v>3075</v>
      </c>
      <c r="G78" s="666" t="s">
        <v>582</v>
      </c>
      <c r="H78" s="666" t="s">
        <v>828</v>
      </c>
      <c r="I78" s="666" t="s">
        <v>829</v>
      </c>
      <c r="J78" s="666" t="s">
        <v>826</v>
      </c>
      <c r="K78" s="666" t="s">
        <v>830</v>
      </c>
      <c r="L78" s="668">
        <v>140.49432658462155</v>
      </c>
      <c r="M78" s="668">
        <v>21</v>
      </c>
      <c r="N78" s="669">
        <v>2950.3808582770525</v>
      </c>
    </row>
    <row r="79" spans="1:14" ht="14.4" customHeight="1" x14ac:dyDescent="0.3">
      <c r="A79" s="664" t="s">
        <v>527</v>
      </c>
      <c r="B79" s="665" t="s">
        <v>528</v>
      </c>
      <c r="C79" s="666" t="s">
        <v>532</v>
      </c>
      <c r="D79" s="667" t="s">
        <v>3069</v>
      </c>
      <c r="E79" s="666" t="s">
        <v>552</v>
      </c>
      <c r="F79" s="667" t="s">
        <v>3075</v>
      </c>
      <c r="G79" s="666" t="s">
        <v>582</v>
      </c>
      <c r="H79" s="666" t="s">
        <v>831</v>
      </c>
      <c r="I79" s="666" t="s">
        <v>832</v>
      </c>
      <c r="J79" s="666" t="s">
        <v>833</v>
      </c>
      <c r="K79" s="666" t="s">
        <v>834</v>
      </c>
      <c r="L79" s="668">
        <v>96.700000000000031</v>
      </c>
      <c r="M79" s="668">
        <v>1</v>
      </c>
      <c r="N79" s="669">
        <v>96.700000000000031</v>
      </c>
    </row>
    <row r="80" spans="1:14" ht="14.4" customHeight="1" x14ac:dyDescent="0.3">
      <c r="A80" s="664" t="s">
        <v>527</v>
      </c>
      <c r="B80" s="665" t="s">
        <v>528</v>
      </c>
      <c r="C80" s="666" t="s">
        <v>532</v>
      </c>
      <c r="D80" s="667" t="s">
        <v>3069</v>
      </c>
      <c r="E80" s="666" t="s">
        <v>552</v>
      </c>
      <c r="F80" s="667" t="s">
        <v>3075</v>
      </c>
      <c r="G80" s="666" t="s">
        <v>582</v>
      </c>
      <c r="H80" s="666" t="s">
        <v>835</v>
      </c>
      <c r="I80" s="666" t="s">
        <v>836</v>
      </c>
      <c r="J80" s="666" t="s">
        <v>837</v>
      </c>
      <c r="K80" s="666" t="s">
        <v>838</v>
      </c>
      <c r="L80" s="668">
        <v>125.16000155829326</v>
      </c>
      <c r="M80" s="668">
        <v>4</v>
      </c>
      <c r="N80" s="669">
        <v>500.64000623317304</v>
      </c>
    </row>
    <row r="81" spans="1:14" ht="14.4" customHeight="1" x14ac:dyDescent="0.3">
      <c r="A81" s="664" t="s">
        <v>527</v>
      </c>
      <c r="B81" s="665" t="s">
        <v>528</v>
      </c>
      <c r="C81" s="666" t="s">
        <v>532</v>
      </c>
      <c r="D81" s="667" t="s">
        <v>3069</v>
      </c>
      <c r="E81" s="666" t="s">
        <v>552</v>
      </c>
      <c r="F81" s="667" t="s">
        <v>3075</v>
      </c>
      <c r="G81" s="666" t="s">
        <v>582</v>
      </c>
      <c r="H81" s="666" t="s">
        <v>839</v>
      </c>
      <c r="I81" s="666" t="s">
        <v>839</v>
      </c>
      <c r="J81" s="666" t="s">
        <v>693</v>
      </c>
      <c r="K81" s="666" t="s">
        <v>840</v>
      </c>
      <c r="L81" s="668">
        <v>107.95002481067559</v>
      </c>
      <c r="M81" s="668">
        <v>12</v>
      </c>
      <c r="N81" s="669">
        <v>1295.400297728107</v>
      </c>
    </row>
    <row r="82" spans="1:14" ht="14.4" customHeight="1" x14ac:dyDescent="0.3">
      <c r="A82" s="664" t="s">
        <v>527</v>
      </c>
      <c r="B82" s="665" t="s">
        <v>528</v>
      </c>
      <c r="C82" s="666" t="s">
        <v>532</v>
      </c>
      <c r="D82" s="667" t="s">
        <v>3069</v>
      </c>
      <c r="E82" s="666" t="s">
        <v>552</v>
      </c>
      <c r="F82" s="667" t="s">
        <v>3075</v>
      </c>
      <c r="G82" s="666" t="s">
        <v>582</v>
      </c>
      <c r="H82" s="666" t="s">
        <v>841</v>
      </c>
      <c r="I82" s="666" t="s">
        <v>842</v>
      </c>
      <c r="J82" s="666" t="s">
        <v>843</v>
      </c>
      <c r="K82" s="666" t="s">
        <v>844</v>
      </c>
      <c r="L82" s="668">
        <v>42.842499999999994</v>
      </c>
      <c r="M82" s="668">
        <v>24</v>
      </c>
      <c r="N82" s="669">
        <v>1028.2199999999998</v>
      </c>
    </row>
    <row r="83" spans="1:14" ht="14.4" customHeight="1" x14ac:dyDescent="0.3">
      <c r="A83" s="664" t="s">
        <v>527</v>
      </c>
      <c r="B83" s="665" t="s">
        <v>528</v>
      </c>
      <c r="C83" s="666" t="s">
        <v>532</v>
      </c>
      <c r="D83" s="667" t="s">
        <v>3069</v>
      </c>
      <c r="E83" s="666" t="s">
        <v>552</v>
      </c>
      <c r="F83" s="667" t="s">
        <v>3075</v>
      </c>
      <c r="G83" s="666" t="s">
        <v>582</v>
      </c>
      <c r="H83" s="666" t="s">
        <v>845</v>
      </c>
      <c r="I83" s="666" t="s">
        <v>846</v>
      </c>
      <c r="J83" s="666" t="s">
        <v>843</v>
      </c>
      <c r="K83" s="666" t="s">
        <v>847</v>
      </c>
      <c r="L83" s="668">
        <v>210.0746666666667</v>
      </c>
      <c r="M83" s="668">
        <v>15</v>
      </c>
      <c r="N83" s="669">
        <v>3151.1200000000003</v>
      </c>
    </row>
    <row r="84" spans="1:14" ht="14.4" customHeight="1" x14ac:dyDescent="0.3">
      <c r="A84" s="664" t="s">
        <v>527</v>
      </c>
      <c r="B84" s="665" t="s">
        <v>528</v>
      </c>
      <c r="C84" s="666" t="s">
        <v>532</v>
      </c>
      <c r="D84" s="667" t="s">
        <v>3069</v>
      </c>
      <c r="E84" s="666" t="s">
        <v>552</v>
      </c>
      <c r="F84" s="667" t="s">
        <v>3075</v>
      </c>
      <c r="G84" s="666" t="s">
        <v>582</v>
      </c>
      <c r="H84" s="666" t="s">
        <v>848</v>
      </c>
      <c r="I84" s="666" t="s">
        <v>849</v>
      </c>
      <c r="J84" s="666" t="s">
        <v>850</v>
      </c>
      <c r="K84" s="666" t="s">
        <v>851</v>
      </c>
      <c r="L84" s="668">
        <v>74.889999999999986</v>
      </c>
      <c r="M84" s="668">
        <v>1</v>
      </c>
      <c r="N84" s="669">
        <v>74.889999999999986</v>
      </c>
    </row>
    <row r="85" spans="1:14" ht="14.4" customHeight="1" x14ac:dyDescent="0.3">
      <c r="A85" s="664" t="s">
        <v>527</v>
      </c>
      <c r="B85" s="665" t="s">
        <v>528</v>
      </c>
      <c r="C85" s="666" t="s">
        <v>532</v>
      </c>
      <c r="D85" s="667" t="s">
        <v>3069</v>
      </c>
      <c r="E85" s="666" t="s">
        <v>552</v>
      </c>
      <c r="F85" s="667" t="s">
        <v>3075</v>
      </c>
      <c r="G85" s="666" t="s">
        <v>582</v>
      </c>
      <c r="H85" s="666" t="s">
        <v>852</v>
      </c>
      <c r="I85" s="666" t="s">
        <v>853</v>
      </c>
      <c r="J85" s="666" t="s">
        <v>854</v>
      </c>
      <c r="K85" s="666" t="s">
        <v>855</v>
      </c>
      <c r="L85" s="668">
        <v>375.80027408727727</v>
      </c>
      <c r="M85" s="668">
        <v>10</v>
      </c>
      <c r="N85" s="669">
        <v>3758.0027408727728</v>
      </c>
    </row>
    <row r="86" spans="1:14" ht="14.4" customHeight="1" x14ac:dyDescent="0.3">
      <c r="A86" s="664" t="s">
        <v>527</v>
      </c>
      <c r="B86" s="665" t="s">
        <v>528</v>
      </c>
      <c r="C86" s="666" t="s">
        <v>532</v>
      </c>
      <c r="D86" s="667" t="s">
        <v>3069</v>
      </c>
      <c r="E86" s="666" t="s">
        <v>552</v>
      </c>
      <c r="F86" s="667" t="s">
        <v>3075</v>
      </c>
      <c r="G86" s="666" t="s">
        <v>582</v>
      </c>
      <c r="H86" s="666" t="s">
        <v>856</v>
      </c>
      <c r="I86" s="666" t="s">
        <v>857</v>
      </c>
      <c r="J86" s="666" t="s">
        <v>858</v>
      </c>
      <c r="K86" s="666" t="s">
        <v>859</v>
      </c>
      <c r="L86" s="668">
        <v>37.619999999999997</v>
      </c>
      <c r="M86" s="668">
        <v>2</v>
      </c>
      <c r="N86" s="669">
        <v>75.239999999999995</v>
      </c>
    </row>
    <row r="87" spans="1:14" ht="14.4" customHeight="1" x14ac:dyDescent="0.3">
      <c r="A87" s="664" t="s">
        <v>527</v>
      </c>
      <c r="B87" s="665" t="s">
        <v>528</v>
      </c>
      <c r="C87" s="666" t="s">
        <v>532</v>
      </c>
      <c r="D87" s="667" t="s">
        <v>3069</v>
      </c>
      <c r="E87" s="666" t="s">
        <v>552</v>
      </c>
      <c r="F87" s="667" t="s">
        <v>3075</v>
      </c>
      <c r="G87" s="666" t="s">
        <v>582</v>
      </c>
      <c r="H87" s="666" t="s">
        <v>860</v>
      </c>
      <c r="I87" s="666" t="s">
        <v>861</v>
      </c>
      <c r="J87" s="666" t="s">
        <v>862</v>
      </c>
      <c r="K87" s="666" t="s">
        <v>863</v>
      </c>
      <c r="L87" s="668">
        <v>110.99772259209382</v>
      </c>
      <c r="M87" s="668">
        <v>14</v>
      </c>
      <c r="N87" s="669">
        <v>1553.9681162893135</v>
      </c>
    </row>
    <row r="88" spans="1:14" ht="14.4" customHeight="1" x14ac:dyDescent="0.3">
      <c r="A88" s="664" t="s">
        <v>527</v>
      </c>
      <c r="B88" s="665" t="s">
        <v>528</v>
      </c>
      <c r="C88" s="666" t="s">
        <v>532</v>
      </c>
      <c r="D88" s="667" t="s">
        <v>3069</v>
      </c>
      <c r="E88" s="666" t="s">
        <v>552</v>
      </c>
      <c r="F88" s="667" t="s">
        <v>3075</v>
      </c>
      <c r="G88" s="666" t="s">
        <v>582</v>
      </c>
      <c r="H88" s="666" t="s">
        <v>864</v>
      </c>
      <c r="I88" s="666" t="s">
        <v>865</v>
      </c>
      <c r="J88" s="666" t="s">
        <v>866</v>
      </c>
      <c r="K88" s="666" t="s">
        <v>867</v>
      </c>
      <c r="L88" s="668">
        <v>45.620000000000005</v>
      </c>
      <c r="M88" s="668">
        <v>3</v>
      </c>
      <c r="N88" s="669">
        <v>136.86000000000001</v>
      </c>
    </row>
    <row r="89" spans="1:14" ht="14.4" customHeight="1" x14ac:dyDescent="0.3">
      <c r="A89" s="664" t="s">
        <v>527</v>
      </c>
      <c r="B89" s="665" t="s">
        <v>528</v>
      </c>
      <c r="C89" s="666" t="s">
        <v>532</v>
      </c>
      <c r="D89" s="667" t="s">
        <v>3069</v>
      </c>
      <c r="E89" s="666" t="s">
        <v>552</v>
      </c>
      <c r="F89" s="667" t="s">
        <v>3075</v>
      </c>
      <c r="G89" s="666" t="s">
        <v>582</v>
      </c>
      <c r="H89" s="666" t="s">
        <v>868</v>
      </c>
      <c r="I89" s="666" t="s">
        <v>869</v>
      </c>
      <c r="J89" s="666" t="s">
        <v>870</v>
      </c>
      <c r="K89" s="666" t="s">
        <v>871</v>
      </c>
      <c r="L89" s="668">
        <v>9.2948159606665222</v>
      </c>
      <c r="M89" s="668">
        <v>22</v>
      </c>
      <c r="N89" s="669">
        <v>204.48595113466348</v>
      </c>
    </row>
    <row r="90" spans="1:14" ht="14.4" customHeight="1" x14ac:dyDescent="0.3">
      <c r="A90" s="664" t="s">
        <v>527</v>
      </c>
      <c r="B90" s="665" t="s">
        <v>528</v>
      </c>
      <c r="C90" s="666" t="s">
        <v>532</v>
      </c>
      <c r="D90" s="667" t="s">
        <v>3069</v>
      </c>
      <c r="E90" s="666" t="s">
        <v>552</v>
      </c>
      <c r="F90" s="667" t="s">
        <v>3075</v>
      </c>
      <c r="G90" s="666" t="s">
        <v>582</v>
      </c>
      <c r="H90" s="666" t="s">
        <v>872</v>
      </c>
      <c r="I90" s="666" t="s">
        <v>873</v>
      </c>
      <c r="J90" s="666" t="s">
        <v>874</v>
      </c>
      <c r="K90" s="666" t="s">
        <v>767</v>
      </c>
      <c r="L90" s="668">
        <v>60.580000000000013</v>
      </c>
      <c r="M90" s="668">
        <v>3</v>
      </c>
      <c r="N90" s="669">
        <v>181.74000000000004</v>
      </c>
    </row>
    <row r="91" spans="1:14" ht="14.4" customHeight="1" x14ac:dyDescent="0.3">
      <c r="A91" s="664" t="s">
        <v>527</v>
      </c>
      <c r="B91" s="665" t="s">
        <v>528</v>
      </c>
      <c r="C91" s="666" t="s">
        <v>532</v>
      </c>
      <c r="D91" s="667" t="s">
        <v>3069</v>
      </c>
      <c r="E91" s="666" t="s">
        <v>552</v>
      </c>
      <c r="F91" s="667" t="s">
        <v>3075</v>
      </c>
      <c r="G91" s="666" t="s">
        <v>582</v>
      </c>
      <c r="H91" s="666" t="s">
        <v>875</v>
      </c>
      <c r="I91" s="666" t="s">
        <v>876</v>
      </c>
      <c r="J91" s="666" t="s">
        <v>877</v>
      </c>
      <c r="K91" s="666" t="s">
        <v>878</v>
      </c>
      <c r="L91" s="668">
        <v>26.279999383659209</v>
      </c>
      <c r="M91" s="668">
        <v>9</v>
      </c>
      <c r="N91" s="669">
        <v>236.51999445293288</v>
      </c>
    </row>
    <row r="92" spans="1:14" ht="14.4" customHeight="1" x14ac:dyDescent="0.3">
      <c r="A92" s="664" t="s">
        <v>527</v>
      </c>
      <c r="B92" s="665" t="s">
        <v>528</v>
      </c>
      <c r="C92" s="666" t="s">
        <v>532</v>
      </c>
      <c r="D92" s="667" t="s">
        <v>3069</v>
      </c>
      <c r="E92" s="666" t="s">
        <v>552</v>
      </c>
      <c r="F92" s="667" t="s">
        <v>3075</v>
      </c>
      <c r="G92" s="666" t="s">
        <v>582</v>
      </c>
      <c r="H92" s="666" t="s">
        <v>879</v>
      </c>
      <c r="I92" s="666" t="s">
        <v>880</v>
      </c>
      <c r="J92" s="666" t="s">
        <v>881</v>
      </c>
      <c r="K92" s="666" t="s">
        <v>882</v>
      </c>
      <c r="L92" s="668">
        <v>152.1449701095446</v>
      </c>
      <c r="M92" s="668">
        <v>23</v>
      </c>
      <c r="N92" s="669">
        <v>3499.3343125195256</v>
      </c>
    </row>
    <row r="93" spans="1:14" ht="14.4" customHeight="1" x14ac:dyDescent="0.3">
      <c r="A93" s="664" t="s">
        <v>527</v>
      </c>
      <c r="B93" s="665" t="s">
        <v>528</v>
      </c>
      <c r="C93" s="666" t="s">
        <v>532</v>
      </c>
      <c r="D93" s="667" t="s">
        <v>3069</v>
      </c>
      <c r="E93" s="666" t="s">
        <v>552</v>
      </c>
      <c r="F93" s="667" t="s">
        <v>3075</v>
      </c>
      <c r="G93" s="666" t="s">
        <v>582</v>
      </c>
      <c r="H93" s="666" t="s">
        <v>883</v>
      </c>
      <c r="I93" s="666" t="s">
        <v>884</v>
      </c>
      <c r="J93" s="666" t="s">
        <v>885</v>
      </c>
      <c r="K93" s="666"/>
      <c r="L93" s="668">
        <v>94.404200829300493</v>
      </c>
      <c r="M93" s="668">
        <v>30</v>
      </c>
      <c r="N93" s="669">
        <v>2832.1260248790149</v>
      </c>
    </row>
    <row r="94" spans="1:14" ht="14.4" customHeight="1" x14ac:dyDescent="0.3">
      <c r="A94" s="664" t="s">
        <v>527</v>
      </c>
      <c r="B94" s="665" t="s">
        <v>528</v>
      </c>
      <c r="C94" s="666" t="s">
        <v>532</v>
      </c>
      <c r="D94" s="667" t="s">
        <v>3069</v>
      </c>
      <c r="E94" s="666" t="s">
        <v>552</v>
      </c>
      <c r="F94" s="667" t="s">
        <v>3075</v>
      </c>
      <c r="G94" s="666" t="s">
        <v>582</v>
      </c>
      <c r="H94" s="666" t="s">
        <v>886</v>
      </c>
      <c r="I94" s="666" t="s">
        <v>884</v>
      </c>
      <c r="J94" s="666" t="s">
        <v>887</v>
      </c>
      <c r="K94" s="666"/>
      <c r="L94" s="668">
        <v>26.209746574054144</v>
      </c>
      <c r="M94" s="668">
        <v>5</v>
      </c>
      <c r="N94" s="669">
        <v>131.04873287027073</v>
      </c>
    </row>
    <row r="95" spans="1:14" ht="14.4" customHeight="1" x14ac:dyDescent="0.3">
      <c r="A95" s="664" t="s">
        <v>527</v>
      </c>
      <c r="B95" s="665" t="s">
        <v>528</v>
      </c>
      <c r="C95" s="666" t="s">
        <v>532</v>
      </c>
      <c r="D95" s="667" t="s">
        <v>3069</v>
      </c>
      <c r="E95" s="666" t="s">
        <v>552</v>
      </c>
      <c r="F95" s="667" t="s">
        <v>3075</v>
      </c>
      <c r="G95" s="666" t="s">
        <v>582</v>
      </c>
      <c r="H95" s="666" t="s">
        <v>888</v>
      </c>
      <c r="I95" s="666" t="s">
        <v>884</v>
      </c>
      <c r="J95" s="666" t="s">
        <v>889</v>
      </c>
      <c r="K95" s="666" t="s">
        <v>890</v>
      </c>
      <c r="L95" s="668">
        <v>40.229999999999961</v>
      </c>
      <c r="M95" s="668">
        <v>1</v>
      </c>
      <c r="N95" s="669">
        <v>40.229999999999961</v>
      </c>
    </row>
    <row r="96" spans="1:14" ht="14.4" customHeight="1" x14ac:dyDescent="0.3">
      <c r="A96" s="664" t="s">
        <v>527</v>
      </c>
      <c r="B96" s="665" t="s">
        <v>528</v>
      </c>
      <c r="C96" s="666" t="s">
        <v>532</v>
      </c>
      <c r="D96" s="667" t="s">
        <v>3069</v>
      </c>
      <c r="E96" s="666" t="s">
        <v>552</v>
      </c>
      <c r="F96" s="667" t="s">
        <v>3075</v>
      </c>
      <c r="G96" s="666" t="s">
        <v>582</v>
      </c>
      <c r="H96" s="666" t="s">
        <v>891</v>
      </c>
      <c r="I96" s="666" t="s">
        <v>884</v>
      </c>
      <c r="J96" s="666" t="s">
        <v>892</v>
      </c>
      <c r="K96" s="666"/>
      <c r="L96" s="668">
        <v>143.28599999999997</v>
      </c>
      <c r="M96" s="668">
        <v>5</v>
      </c>
      <c r="N96" s="669">
        <v>716.42999999999984</v>
      </c>
    </row>
    <row r="97" spans="1:14" ht="14.4" customHeight="1" x14ac:dyDescent="0.3">
      <c r="A97" s="664" t="s">
        <v>527</v>
      </c>
      <c r="B97" s="665" t="s">
        <v>528</v>
      </c>
      <c r="C97" s="666" t="s">
        <v>532</v>
      </c>
      <c r="D97" s="667" t="s">
        <v>3069</v>
      </c>
      <c r="E97" s="666" t="s">
        <v>552</v>
      </c>
      <c r="F97" s="667" t="s">
        <v>3075</v>
      </c>
      <c r="G97" s="666" t="s">
        <v>582</v>
      </c>
      <c r="H97" s="666" t="s">
        <v>893</v>
      </c>
      <c r="I97" s="666" t="s">
        <v>884</v>
      </c>
      <c r="J97" s="666" t="s">
        <v>894</v>
      </c>
      <c r="K97" s="666"/>
      <c r="L97" s="668">
        <v>100.68</v>
      </c>
      <c r="M97" s="668">
        <v>3</v>
      </c>
      <c r="N97" s="669">
        <v>302.04000000000002</v>
      </c>
    </row>
    <row r="98" spans="1:14" ht="14.4" customHeight="1" x14ac:dyDescent="0.3">
      <c r="A98" s="664" t="s">
        <v>527</v>
      </c>
      <c r="B98" s="665" t="s">
        <v>528</v>
      </c>
      <c r="C98" s="666" t="s">
        <v>532</v>
      </c>
      <c r="D98" s="667" t="s">
        <v>3069</v>
      </c>
      <c r="E98" s="666" t="s">
        <v>552</v>
      </c>
      <c r="F98" s="667" t="s">
        <v>3075</v>
      </c>
      <c r="G98" s="666" t="s">
        <v>582</v>
      </c>
      <c r="H98" s="666" t="s">
        <v>895</v>
      </c>
      <c r="I98" s="666" t="s">
        <v>896</v>
      </c>
      <c r="J98" s="666" t="s">
        <v>897</v>
      </c>
      <c r="K98" s="666" t="s">
        <v>898</v>
      </c>
      <c r="L98" s="668">
        <v>72.126153846153841</v>
      </c>
      <c r="M98" s="668">
        <v>13</v>
      </c>
      <c r="N98" s="669">
        <v>937.63999999999987</v>
      </c>
    </row>
    <row r="99" spans="1:14" ht="14.4" customHeight="1" x14ac:dyDescent="0.3">
      <c r="A99" s="664" t="s">
        <v>527</v>
      </c>
      <c r="B99" s="665" t="s">
        <v>528</v>
      </c>
      <c r="C99" s="666" t="s">
        <v>532</v>
      </c>
      <c r="D99" s="667" t="s">
        <v>3069</v>
      </c>
      <c r="E99" s="666" t="s">
        <v>552</v>
      </c>
      <c r="F99" s="667" t="s">
        <v>3075</v>
      </c>
      <c r="G99" s="666" t="s">
        <v>582</v>
      </c>
      <c r="H99" s="666" t="s">
        <v>899</v>
      </c>
      <c r="I99" s="666" t="s">
        <v>900</v>
      </c>
      <c r="J99" s="666" t="s">
        <v>901</v>
      </c>
      <c r="K99" s="666" t="s">
        <v>763</v>
      </c>
      <c r="L99" s="668">
        <v>32.76</v>
      </c>
      <c r="M99" s="668">
        <v>13</v>
      </c>
      <c r="N99" s="669">
        <v>425.87999999999994</v>
      </c>
    </row>
    <row r="100" spans="1:14" ht="14.4" customHeight="1" x14ac:dyDescent="0.3">
      <c r="A100" s="664" t="s">
        <v>527</v>
      </c>
      <c r="B100" s="665" t="s">
        <v>528</v>
      </c>
      <c r="C100" s="666" t="s">
        <v>532</v>
      </c>
      <c r="D100" s="667" t="s">
        <v>3069</v>
      </c>
      <c r="E100" s="666" t="s">
        <v>552</v>
      </c>
      <c r="F100" s="667" t="s">
        <v>3075</v>
      </c>
      <c r="G100" s="666" t="s">
        <v>582</v>
      </c>
      <c r="H100" s="666" t="s">
        <v>902</v>
      </c>
      <c r="I100" s="666" t="s">
        <v>903</v>
      </c>
      <c r="J100" s="666" t="s">
        <v>904</v>
      </c>
      <c r="K100" s="666" t="s">
        <v>905</v>
      </c>
      <c r="L100" s="668">
        <v>67.05</v>
      </c>
      <c r="M100" s="668">
        <v>20</v>
      </c>
      <c r="N100" s="669">
        <v>1341</v>
      </c>
    </row>
    <row r="101" spans="1:14" ht="14.4" customHeight="1" x14ac:dyDescent="0.3">
      <c r="A101" s="664" t="s">
        <v>527</v>
      </c>
      <c r="B101" s="665" t="s">
        <v>528</v>
      </c>
      <c r="C101" s="666" t="s">
        <v>532</v>
      </c>
      <c r="D101" s="667" t="s">
        <v>3069</v>
      </c>
      <c r="E101" s="666" t="s">
        <v>552</v>
      </c>
      <c r="F101" s="667" t="s">
        <v>3075</v>
      </c>
      <c r="G101" s="666" t="s">
        <v>582</v>
      </c>
      <c r="H101" s="666" t="s">
        <v>906</v>
      </c>
      <c r="I101" s="666" t="s">
        <v>907</v>
      </c>
      <c r="J101" s="666" t="s">
        <v>908</v>
      </c>
      <c r="K101" s="666" t="s">
        <v>909</v>
      </c>
      <c r="L101" s="668">
        <v>99.43</v>
      </c>
      <c r="M101" s="668">
        <v>1</v>
      </c>
      <c r="N101" s="669">
        <v>99.43</v>
      </c>
    </row>
    <row r="102" spans="1:14" ht="14.4" customHeight="1" x14ac:dyDescent="0.3">
      <c r="A102" s="664" t="s">
        <v>527</v>
      </c>
      <c r="B102" s="665" t="s">
        <v>528</v>
      </c>
      <c r="C102" s="666" t="s">
        <v>532</v>
      </c>
      <c r="D102" s="667" t="s">
        <v>3069</v>
      </c>
      <c r="E102" s="666" t="s">
        <v>552</v>
      </c>
      <c r="F102" s="667" t="s">
        <v>3075</v>
      </c>
      <c r="G102" s="666" t="s">
        <v>582</v>
      </c>
      <c r="H102" s="666" t="s">
        <v>910</v>
      </c>
      <c r="I102" s="666" t="s">
        <v>911</v>
      </c>
      <c r="J102" s="666" t="s">
        <v>912</v>
      </c>
      <c r="K102" s="666" t="s">
        <v>913</v>
      </c>
      <c r="L102" s="668">
        <v>112.96002746066739</v>
      </c>
      <c r="M102" s="668">
        <v>45</v>
      </c>
      <c r="N102" s="669">
        <v>5083.2012357300327</v>
      </c>
    </row>
    <row r="103" spans="1:14" ht="14.4" customHeight="1" x14ac:dyDescent="0.3">
      <c r="A103" s="664" t="s">
        <v>527</v>
      </c>
      <c r="B103" s="665" t="s">
        <v>528</v>
      </c>
      <c r="C103" s="666" t="s">
        <v>532</v>
      </c>
      <c r="D103" s="667" t="s">
        <v>3069</v>
      </c>
      <c r="E103" s="666" t="s">
        <v>552</v>
      </c>
      <c r="F103" s="667" t="s">
        <v>3075</v>
      </c>
      <c r="G103" s="666" t="s">
        <v>582</v>
      </c>
      <c r="H103" s="666" t="s">
        <v>914</v>
      </c>
      <c r="I103" s="666" t="s">
        <v>915</v>
      </c>
      <c r="J103" s="666" t="s">
        <v>916</v>
      </c>
      <c r="K103" s="666" t="s">
        <v>917</v>
      </c>
      <c r="L103" s="668">
        <v>31.75</v>
      </c>
      <c r="M103" s="668">
        <v>2</v>
      </c>
      <c r="N103" s="669">
        <v>63.5</v>
      </c>
    </row>
    <row r="104" spans="1:14" ht="14.4" customHeight="1" x14ac:dyDescent="0.3">
      <c r="A104" s="664" t="s">
        <v>527</v>
      </c>
      <c r="B104" s="665" t="s">
        <v>528</v>
      </c>
      <c r="C104" s="666" t="s">
        <v>532</v>
      </c>
      <c r="D104" s="667" t="s">
        <v>3069</v>
      </c>
      <c r="E104" s="666" t="s">
        <v>552</v>
      </c>
      <c r="F104" s="667" t="s">
        <v>3075</v>
      </c>
      <c r="G104" s="666" t="s">
        <v>582</v>
      </c>
      <c r="H104" s="666" t="s">
        <v>918</v>
      </c>
      <c r="I104" s="666" t="s">
        <v>919</v>
      </c>
      <c r="J104" s="666" t="s">
        <v>920</v>
      </c>
      <c r="K104" s="666" t="s">
        <v>921</v>
      </c>
      <c r="L104" s="668">
        <v>34.329964793788847</v>
      </c>
      <c r="M104" s="668">
        <v>8</v>
      </c>
      <c r="N104" s="669">
        <v>274.63971835031077</v>
      </c>
    </row>
    <row r="105" spans="1:14" ht="14.4" customHeight="1" x14ac:dyDescent="0.3">
      <c r="A105" s="664" t="s">
        <v>527</v>
      </c>
      <c r="B105" s="665" t="s">
        <v>528</v>
      </c>
      <c r="C105" s="666" t="s">
        <v>532</v>
      </c>
      <c r="D105" s="667" t="s">
        <v>3069</v>
      </c>
      <c r="E105" s="666" t="s">
        <v>552</v>
      </c>
      <c r="F105" s="667" t="s">
        <v>3075</v>
      </c>
      <c r="G105" s="666" t="s">
        <v>582</v>
      </c>
      <c r="H105" s="666" t="s">
        <v>922</v>
      </c>
      <c r="I105" s="666" t="s">
        <v>923</v>
      </c>
      <c r="J105" s="666" t="s">
        <v>924</v>
      </c>
      <c r="K105" s="666" t="s">
        <v>925</v>
      </c>
      <c r="L105" s="668">
        <v>36.769989112574585</v>
      </c>
      <c r="M105" s="668">
        <v>14</v>
      </c>
      <c r="N105" s="669">
        <v>514.77984757604418</v>
      </c>
    </row>
    <row r="106" spans="1:14" ht="14.4" customHeight="1" x14ac:dyDescent="0.3">
      <c r="A106" s="664" t="s">
        <v>527</v>
      </c>
      <c r="B106" s="665" t="s">
        <v>528</v>
      </c>
      <c r="C106" s="666" t="s">
        <v>532</v>
      </c>
      <c r="D106" s="667" t="s">
        <v>3069</v>
      </c>
      <c r="E106" s="666" t="s">
        <v>552</v>
      </c>
      <c r="F106" s="667" t="s">
        <v>3075</v>
      </c>
      <c r="G106" s="666" t="s">
        <v>582</v>
      </c>
      <c r="H106" s="666" t="s">
        <v>926</v>
      </c>
      <c r="I106" s="666" t="s">
        <v>927</v>
      </c>
      <c r="J106" s="666" t="s">
        <v>928</v>
      </c>
      <c r="K106" s="666" t="s">
        <v>929</v>
      </c>
      <c r="L106" s="668">
        <v>40.580000000000005</v>
      </c>
      <c r="M106" s="668">
        <v>6</v>
      </c>
      <c r="N106" s="669">
        <v>243.48000000000002</v>
      </c>
    </row>
    <row r="107" spans="1:14" ht="14.4" customHeight="1" x14ac:dyDescent="0.3">
      <c r="A107" s="664" t="s">
        <v>527</v>
      </c>
      <c r="B107" s="665" t="s">
        <v>528</v>
      </c>
      <c r="C107" s="666" t="s">
        <v>532</v>
      </c>
      <c r="D107" s="667" t="s">
        <v>3069</v>
      </c>
      <c r="E107" s="666" t="s">
        <v>552</v>
      </c>
      <c r="F107" s="667" t="s">
        <v>3075</v>
      </c>
      <c r="G107" s="666" t="s">
        <v>582</v>
      </c>
      <c r="H107" s="666" t="s">
        <v>930</v>
      </c>
      <c r="I107" s="666" t="s">
        <v>931</v>
      </c>
      <c r="J107" s="666" t="s">
        <v>932</v>
      </c>
      <c r="K107" s="666" t="s">
        <v>933</v>
      </c>
      <c r="L107" s="668">
        <v>67.379838457167665</v>
      </c>
      <c r="M107" s="668">
        <v>2</v>
      </c>
      <c r="N107" s="669">
        <v>134.75967691433533</v>
      </c>
    </row>
    <row r="108" spans="1:14" ht="14.4" customHeight="1" x14ac:dyDescent="0.3">
      <c r="A108" s="664" t="s">
        <v>527</v>
      </c>
      <c r="B108" s="665" t="s">
        <v>528</v>
      </c>
      <c r="C108" s="666" t="s">
        <v>532</v>
      </c>
      <c r="D108" s="667" t="s">
        <v>3069</v>
      </c>
      <c r="E108" s="666" t="s">
        <v>552</v>
      </c>
      <c r="F108" s="667" t="s">
        <v>3075</v>
      </c>
      <c r="G108" s="666" t="s">
        <v>582</v>
      </c>
      <c r="H108" s="666" t="s">
        <v>934</v>
      </c>
      <c r="I108" s="666" t="s">
        <v>935</v>
      </c>
      <c r="J108" s="666" t="s">
        <v>743</v>
      </c>
      <c r="K108" s="666" t="s">
        <v>936</v>
      </c>
      <c r="L108" s="668">
        <v>67.357288540111</v>
      </c>
      <c r="M108" s="668">
        <v>8</v>
      </c>
      <c r="N108" s="669">
        <v>538.858308320888</v>
      </c>
    </row>
    <row r="109" spans="1:14" ht="14.4" customHeight="1" x14ac:dyDescent="0.3">
      <c r="A109" s="664" t="s">
        <v>527</v>
      </c>
      <c r="B109" s="665" t="s">
        <v>528</v>
      </c>
      <c r="C109" s="666" t="s">
        <v>532</v>
      </c>
      <c r="D109" s="667" t="s">
        <v>3069</v>
      </c>
      <c r="E109" s="666" t="s">
        <v>552</v>
      </c>
      <c r="F109" s="667" t="s">
        <v>3075</v>
      </c>
      <c r="G109" s="666" t="s">
        <v>582</v>
      </c>
      <c r="H109" s="666" t="s">
        <v>937</v>
      </c>
      <c r="I109" s="666" t="s">
        <v>938</v>
      </c>
      <c r="J109" s="666" t="s">
        <v>939</v>
      </c>
      <c r="K109" s="666" t="s">
        <v>940</v>
      </c>
      <c r="L109" s="668">
        <v>34.669999999999987</v>
      </c>
      <c r="M109" s="668">
        <v>5</v>
      </c>
      <c r="N109" s="669">
        <v>173.34999999999994</v>
      </c>
    </row>
    <row r="110" spans="1:14" ht="14.4" customHeight="1" x14ac:dyDescent="0.3">
      <c r="A110" s="664" t="s">
        <v>527</v>
      </c>
      <c r="B110" s="665" t="s">
        <v>528</v>
      </c>
      <c r="C110" s="666" t="s">
        <v>532</v>
      </c>
      <c r="D110" s="667" t="s">
        <v>3069</v>
      </c>
      <c r="E110" s="666" t="s">
        <v>552</v>
      </c>
      <c r="F110" s="667" t="s">
        <v>3075</v>
      </c>
      <c r="G110" s="666" t="s">
        <v>582</v>
      </c>
      <c r="H110" s="666" t="s">
        <v>941</v>
      </c>
      <c r="I110" s="666" t="s">
        <v>942</v>
      </c>
      <c r="J110" s="666" t="s">
        <v>943</v>
      </c>
      <c r="K110" s="666" t="s">
        <v>944</v>
      </c>
      <c r="L110" s="668">
        <v>27.552847925831966</v>
      </c>
      <c r="M110" s="668">
        <v>56</v>
      </c>
      <c r="N110" s="669">
        <v>1542.95948384659</v>
      </c>
    </row>
    <row r="111" spans="1:14" ht="14.4" customHeight="1" x14ac:dyDescent="0.3">
      <c r="A111" s="664" t="s">
        <v>527</v>
      </c>
      <c r="B111" s="665" t="s">
        <v>528</v>
      </c>
      <c r="C111" s="666" t="s">
        <v>532</v>
      </c>
      <c r="D111" s="667" t="s">
        <v>3069</v>
      </c>
      <c r="E111" s="666" t="s">
        <v>552</v>
      </c>
      <c r="F111" s="667" t="s">
        <v>3075</v>
      </c>
      <c r="G111" s="666" t="s">
        <v>582</v>
      </c>
      <c r="H111" s="666" t="s">
        <v>945</v>
      </c>
      <c r="I111" s="666" t="s">
        <v>946</v>
      </c>
      <c r="J111" s="666" t="s">
        <v>947</v>
      </c>
      <c r="K111" s="666" t="s">
        <v>948</v>
      </c>
      <c r="L111" s="668">
        <v>179.97496758359534</v>
      </c>
      <c r="M111" s="668">
        <v>3</v>
      </c>
      <c r="N111" s="669">
        <v>539.92490275078603</v>
      </c>
    </row>
    <row r="112" spans="1:14" ht="14.4" customHeight="1" x14ac:dyDescent="0.3">
      <c r="A112" s="664" t="s">
        <v>527</v>
      </c>
      <c r="B112" s="665" t="s">
        <v>528</v>
      </c>
      <c r="C112" s="666" t="s">
        <v>532</v>
      </c>
      <c r="D112" s="667" t="s">
        <v>3069</v>
      </c>
      <c r="E112" s="666" t="s">
        <v>552</v>
      </c>
      <c r="F112" s="667" t="s">
        <v>3075</v>
      </c>
      <c r="G112" s="666" t="s">
        <v>582</v>
      </c>
      <c r="H112" s="666" t="s">
        <v>949</v>
      </c>
      <c r="I112" s="666" t="s">
        <v>884</v>
      </c>
      <c r="J112" s="666" t="s">
        <v>950</v>
      </c>
      <c r="K112" s="666"/>
      <c r="L112" s="668">
        <v>191.13140571226779</v>
      </c>
      <c r="M112" s="668">
        <v>18</v>
      </c>
      <c r="N112" s="669">
        <v>3440.36530282082</v>
      </c>
    </row>
    <row r="113" spans="1:14" ht="14.4" customHeight="1" x14ac:dyDescent="0.3">
      <c r="A113" s="664" t="s">
        <v>527</v>
      </c>
      <c r="B113" s="665" t="s">
        <v>528</v>
      </c>
      <c r="C113" s="666" t="s">
        <v>532</v>
      </c>
      <c r="D113" s="667" t="s">
        <v>3069</v>
      </c>
      <c r="E113" s="666" t="s">
        <v>552</v>
      </c>
      <c r="F113" s="667" t="s">
        <v>3075</v>
      </c>
      <c r="G113" s="666" t="s">
        <v>582</v>
      </c>
      <c r="H113" s="666" t="s">
        <v>951</v>
      </c>
      <c r="I113" s="666" t="s">
        <v>884</v>
      </c>
      <c r="J113" s="666" t="s">
        <v>952</v>
      </c>
      <c r="K113" s="666"/>
      <c r="L113" s="668">
        <v>155.13333333333341</v>
      </c>
      <c r="M113" s="668">
        <v>12</v>
      </c>
      <c r="N113" s="669">
        <v>1861.6000000000008</v>
      </c>
    </row>
    <row r="114" spans="1:14" ht="14.4" customHeight="1" x14ac:dyDescent="0.3">
      <c r="A114" s="664" t="s">
        <v>527</v>
      </c>
      <c r="B114" s="665" t="s">
        <v>528</v>
      </c>
      <c r="C114" s="666" t="s">
        <v>532</v>
      </c>
      <c r="D114" s="667" t="s">
        <v>3069</v>
      </c>
      <c r="E114" s="666" t="s">
        <v>552</v>
      </c>
      <c r="F114" s="667" t="s">
        <v>3075</v>
      </c>
      <c r="G114" s="666" t="s">
        <v>582</v>
      </c>
      <c r="H114" s="666" t="s">
        <v>953</v>
      </c>
      <c r="I114" s="666" t="s">
        <v>954</v>
      </c>
      <c r="J114" s="666" t="s">
        <v>955</v>
      </c>
      <c r="K114" s="666" t="s">
        <v>956</v>
      </c>
      <c r="L114" s="668">
        <v>54.469999999999985</v>
      </c>
      <c r="M114" s="668">
        <v>2</v>
      </c>
      <c r="N114" s="669">
        <v>108.93999999999997</v>
      </c>
    </row>
    <row r="115" spans="1:14" ht="14.4" customHeight="1" x14ac:dyDescent="0.3">
      <c r="A115" s="664" t="s">
        <v>527</v>
      </c>
      <c r="B115" s="665" t="s">
        <v>528</v>
      </c>
      <c r="C115" s="666" t="s">
        <v>532</v>
      </c>
      <c r="D115" s="667" t="s">
        <v>3069</v>
      </c>
      <c r="E115" s="666" t="s">
        <v>552</v>
      </c>
      <c r="F115" s="667" t="s">
        <v>3075</v>
      </c>
      <c r="G115" s="666" t="s">
        <v>582</v>
      </c>
      <c r="H115" s="666" t="s">
        <v>957</v>
      </c>
      <c r="I115" s="666" t="s">
        <v>957</v>
      </c>
      <c r="J115" s="666" t="s">
        <v>584</v>
      </c>
      <c r="K115" s="666" t="s">
        <v>958</v>
      </c>
      <c r="L115" s="668">
        <v>192.50051060167263</v>
      </c>
      <c r="M115" s="668">
        <v>26</v>
      </c>
      <c r="N115" s="669">
        <v>5005.0132756434887</v>
      </c>
    </row>
    <row r="116" spans="1:14" ht="14.4" customHeight="1" x14ac:dyDescent="0.3">
      <c r="A116" s="664" t="s">
        <v>527</v>
      </c>
      <c r="B116" s="665" t="s">
        <v>528</v>
      </c>
      <c r="C116" s="666" t="s">
        <v>532</v>
      </c>
      <c r="D116" s="667" t="s">
        <v>3069</v>
      </c>
      <c r="E116" s="666" t="s">
        <v>552</v>
      </c>
      <c r="F116" s="667" t="s">
        <v>3075</v>
      </c>
      <c r="G116" s="666" t="s">
        <v>582</v>
      </c>
      <c r="H116" s="666" t="s">
        <v>959</v>
      </c>
      <c r="I116" s="666" t="s">
        <v>959</v>
      </c>
      <c r="J116" s="666" t="s">
        <v>960</v>
      </c>
      <c r="K116" s="666" t="s">
        <v>961</v>
      </c>
      <c r="L116" s="668">
        <v>94.248242936165155</v>
      </c>
      <c r="M116" s="668">
        <v>1</v>
      </c>
      <c r="N116" s="669">
        <v>94.248242936165155</v>
      </c>
    </row>
    <row r="117" spans="1:14" ht="14.4" customHeight="1" x14ac:dyDescent="0.3">
      <c r="A117" s="664" t="s">
        <v>527</v>
      </c>
      <c r="B117" s="665" t="s">
        <v>528</v>
      </c>
      <c r="C117" s="666" t="s">
        <v>532</v>
      </c>
      <c r="D117" s="667" t="s">
        <v>3069</v>
      </c>
      <c r="E117" s="666" t="s">
        <v>552</v>
      </c>
      <c r="F117" s="667" t="s">
        <v>3075</v>
      </c>
      <c r="G117" s="666" t="s">
        <v>582</v>
      </c>
      <c r="H117" s="666" t="s">
        <v>962</v>
      </c>
      <c r="I117" s="666" t="s">
        <v>963</v>
      </c>
      <c r="J117" s="666" t="s">
        <v>620</v>
      </c>
      <c r="K117" s="666" t="s">
        <v>964</v>
      </c>
      <c r="L117" s="668">
        <v>42.169999999999995</v>
      </c>
      <c r="M117" s="668">
        <v>2</v>
      </c>
      <c r="N117" s="669">
        <v>84.339999999999989</v>
      </c>
    </row>
    <row r="118" spans="1:14" ht="14.4" customHeight="1" x14ac:dyDescent="0.3">
      <c r="A118" s="664" t="s">
        <v>527</v>
      </c>
      <c r="B118" s="665" t="s">
        <v>528</v>
      </c>
      <c r="C118" s="666" t="s">
        <v>532</v>
      </c>
      <c r="D118" s="667" t="s">
        <v>3069</v>
      </c>
      <c r="E118" s="666" t="s">
        <v>552</v>
      </c>
      <c r="F118" s="667" t="s">
        <v>3075</v>
      </c>
      <c r="G118" s="666" t="s">
        <v>582</v>
      </c>
      <c r="H118" s="666" t="s">
        <v>965</v>
      </c>
      <c r="I118" s="666" t="s">
        <v>966</v>
      </c>
      <c r="J118" s="666" t="s">
        <v>967</v>
      </c>
      <c r="K118" s="666" t="s">
        <v>968</v>
      </c>
      <c r="L118" s="668">
        <v>60.28</v>
      </c>
      <c r="M118" s="668">
        <v>1</v>
      </c>
      <c r="N118" s="669">
        <v>60.28</v>
      </c>
    </row>
    <row r="119" spans="1:14" ht="14.4" customHeight="1" x14ac:dyDescent="0.3">
      <c r="A119" s="664" t="s">
        <v>527</v>
      </c>
      <c r="B119" s="665" t="s">
        <v>528</v>
      </c>
      <c r="C119" s="666" t="s">
        <v>532</v>
      </c>
      <c r="D119" s="667" t="s">
        <v>3069</v>
      </c>
      <c r="E119" s="666" t="s">
        <v>552</v>
      </c>
      <c r="F119" s="667" t="s">
        <v>3075</v>
      </c>
      <c r="G119" s="666" t="s">
        <v>582</v>
      </c>
      <c r="H119" s="666" t="s">
        <v>969</v>
      </c>
      <c r="I119" s="666" t="s">
        <v>970</v>
      </c>
      <c r="J119" s="666" t="s">
        <v>971</v>
      </c>
      <c r="K119" s="666" t="s">
        <v>972</v>
      </c>
      <c r="L119" s="668">
        <v>65.249999999999986</v>
      </c>
      <c r="M119" s="668">
        <v>1</v>
      </c>
      <c r="N119" s="669">
        <v>65.249999999999986</v>
      </c>
    </row>
    <row r="120" spans="1:14" ht="14.4" customHeight="1" x14ac:dyDescent="0.3">
      <c r="A120" s="664" t="s">
        <v>527</v>
      </c>
      <c r="B120" s="665" t="s">
        <v>528</v>
      </c>
      <c r="C120" s="666" t="s">
        <v>532</v>
      </c>
      <c r="D120" s="667" t="s">
        <v>3069</v>
      </c>
      <c r="E120" s="666" t="s">
        <v>552</v>
      </c>
      <c r="F120" s="667" t="s">
        <v>3075</v>
      </c>
      <c r="G120" s="666" t="s">
        <v>582</v>
      </c>
      <c r="H120" s="666" t="s">
        <v>973</v>
      </c>
      <c r="I120" s="666" t="s">
        <v>974</v>
      </c>
      <c r="J120" s="666" t="s">
        <v>975</v>
      </c>
      <c r="K120" s="666" t="s">
        <v>976</v>
      </c>
      <c r="L120" s="668">
        <v>109.9348427132235</v>
      </c>
      <c r="M120" s="668">
        <v>10</v>
      </c>
      <c r="N120" s="669">
        <v>1099.348427132235</v>
      </c>
    </row>
    <row r="121" spans="1:14" ht="14.4" customHeight="1" x14ac:dyDescent="0.3">
      <c r="A121" s="664" t="s">
        <v>527</v>
      </c>
      <c r="B121" s="665" t="s">
        <v>528</v>
      </c>
      <c r="C121" s="666" t="s">
        <v>532</v>
      </c>
      <c r="D121" s="667" t="s">
        <v>3069</v>
      </c>
      <c r="E121" s="666" t="s">
        <v>552</v>
      </c>
      <c r="F121" s="667" t="s">
        <v>3075</v>
      </c>
      <c r="G121" s="666" t="s">
        <v>582</v>
      </c>
      <c r="H121" s="666" t="s">
        <v>977</v>
      </c>
      <c r="I121" s="666" t="s">
        <v>978</v>
      </c>
      <c r="J121" s="666" t="s">
        <v>979</v>
      </c>
      <c r="K121" s="666" t="s">
        <v>980</v>
      </c>
      <c r="L121" s="668">
        <v>114.20000050065073</v>
      </c>
      <c r="M121" s="668">
        <v>1</v>
      </c>
      <c r="N121" s="669">
        <v>114.20000050065073</v>
      </c>
    </row>
    <row r="122" spans="1:14" ht="14.4" customHeight="1" x14ac:dyDescent="0.3">
      <c r="A122" s="664" t="s">
        <v>527</v>
      </c>
      <c r="B122" s="665" t="s">
        <v>528</v>
      </c>
      <c r="C122" s="666" t="s">
        <v>532</v>
      </c>
      <c r="D122" s="667" t="s">
        <v>3069</v>
      </c>
      <c r="E122" s="666" t="s">
        <v>552</v>
      </c>
      <c r="F122" s="667" t="s">
        <v>3075</v>
      </c>
      <c r="G122" s="666" t="s">
        <v>582</v>
      </c>
      <c r="H122" s="666" t="s">
        <v>981</v>
      </c>
      <c r="I122" s="666" t="s">
        <v>982</v>
      </c>
      <c r="J122" s="666" t="s">
        <v>983</v>
      </c>
      <c r="K122" s="666" t="s">
        <v>984</v>
      </c>
      <c r="L122" s="668">
        <v>64.1999997928732</v>
      </c>
      <c r="M122" s="668">
        <v>7</v>
      </c>
      <c r="N122" s="669">
        <v>449.3999985501124</v>
      </c>
    </row>
    <row r="123" spans="1:14" ht="14.4" customHeight="1" x14ac:dyDescent="0.3">
      <c r="A123" s="664" t="s">
        <v>527</v>
      </c>
      <c r="B123" s="665" t="s">
        <v>528</v>
      </c>
      <c r="C123" s="666" t="s">
        <v>532</v>
      </c>
      <c r="D123" s="667" t="s">
        <v>3069</v>
      </c>
      <c r="E123" s="666" t="s">
        <v>552</v>
      </c>
      <c r="F123" s="667" t="s">
        <v>3075</v>
      </c>
      <c r="G123" s="666" t="s">
        <v>582</v>
      </c>
      <c r="H123" s="666" t="s">
        <v>985</v>
      </c>
      <c r="I123" s="666" t="s">
        <v>985</v>
      </c>
      <c r="J123" s="666" t="s">
        <v>986</v>
      </c>
      <c r="K123" s="666" t="s">
        <v>987</v>
      </c>
      <c r="L123" s="668">
        <v>41.280000000000008</v>
      </c>
      <c r="M123" s="668">
        <v>2</v>
      </c>
      <c r="N123" s="669">
        <v>82.560000000000016</v>
      </c>
    </row>
    <row r="124" spans="1:14" ht="14.4" customHeight="1" x14ac:dyDescent="0.3">
      <c r="A124" s="664" t="s">
        <v>527</v>
      </c>
      <c r="B124" s="665" t="s">
        <v>528</v>
      </c>
      <c r="C124" s="666" t="s">
        <v>532</v>
      </c>
      <c r="D124" s="667" t="s">
        <v>3069</v>
      </c>
      <c r="E124" s="666" t="s">
        <v>552</v>
      </c>
      <c r="F124" s="667" t="s">
        <v>3075</v>
      </c>
      <c r="G124" s="666" t="s">
        <v>582</v>
      </c>
      <c r="H124" s="666" t="s">
        <v>988</v>
      </c>
      <c r="I124" s="666" t="s">
        <v>989</v>
      </c>
      <c r="J124" s="666" t="s">
        <v>990</v>
      </c>
      <c r="K124" s="666" t="s">
        <v>991</v>
      </c>
      <c r="L124" s="668">
        <v>138.84</v>
      </c>
      <c r="M124" s="668">
        <v>1</v>
      </c>
      <c r="N124" s="669">
        <v>138.84</v>
      </c>
    </row>
    <row r="125" spans="1:14" ht="14.4" customHeight="1" x14ac:dyDescent="0.3">
      <c r="A125" s="664" t="s">
        <v>527</v>
      </c>
      <c r="B125" s="665" t="s">
        <v>528</v>
      </c>
      <c r="C125" s="666" t="s">
        <v>532</v>
      </c>
      <c r="D125" s="667" t="s">
        <v>3069</v>
      </c>
      <c r="E125" s="666" t="s">
        <v>552</v>
      </c>
      <c r="F125" s="667" t="s">
        <v>3075</v>
      </c>
      <c r="G125" s="666" t="s">
        <v>582</v>
      </c>
      <c r="H125" s="666" t="s">
        <v>992</v>
      </c>
      <c r="I125" s="666" t="s">
        <v>993</v>
      </c>
      <c r="J125" s="666" t="s">
        <v>681</v>
      </c>
      <c r="K125" s="666" t="s">
        <v>994</v>
      </c>
      <c r="L125" s="668">
        <v>56.879999999999995</v>
      </c>
      <c r="M125" s="668">
        <v>6</v>
      </c>
      <c r="N125" s="669">
        <v>341.28</v>
      </c>
    </row>
    <row r="126" spans="1:14" ht="14.4" customHeight="1" x14ac:dyDescent="0.3">
      <c r="A126" s="664" t="s">
        <v>527</v>
      </c>
      <c r="B126" s="665" t="s">
        <v>528</v>
      </c>
      <c r="C126" s="666" t="s">
        <v>532</v>
      </c>
      <c r="D126" s="667" t="s">
        <v>3069</v>
      </c>
      <c r="E126" s="666" t="s">
        <v>552</v>
      </c>
      <c r="F126" s="667" t="s">
        <v>3075</v>
      </c>
      <c r="G126" s="666" t="s">
        <v>582</v>
      </c>
      <c r="H126" s="666" t="s">
        <v>995</v>
      </c>
      <c r="I126" s="666" t="s">
        <v>996</v>
      </c>
      <c r="J126" s="666" t="s">
        <v>997</v>
      </c>
      <c r="K126" s="666" t="s">
        <v>998</v>
      </c>
      <c r="L126" s="668">
        <v>370.5244444444445</v>
      </c>
      <c r="M126" s="668">
        <v>9</v>
      </c>
      <c r="N126" s="669">
        <v>3334.7200000000003</v>
      </c>
    </row>
    <row r="127" spans="1:14" ht="14.4" customHeight="1" x14ac:dyDescent="0.3">
      <c r="A127" s="664" t="s">
        <v>527</v>
      </c>
      <c r="B127" s="665" t="s">
        <v>528</v>
      </c>
      <c r="C127" s="666" t="s">
        <v>532</v>
      </c>
      <c r="D127" s="667" t="s">
        <v>3069</v>
      </c>
      <c r="E127" s="666" t="s">
        <v>552</v>
      </c>
      <c r="F127" s="667" t="s">
        <v>3075</v>
      </c>
      <c r="G127" s="666" t="s">
        <v>582</v>
      </c>
      <c r="H127" s="666" t="s">
        <v>999</v>
      </c>
      <c r="I127" s="666" t="s">
        <v>1000</v>
      </c>
      <c r="J127" s="666" t="s">
        <v>1001</v>
      </c>
      <c r="K127" s="666" t="s">
        <v>1002</v>
      </c>
      <c r="L127" s="668">
        <v>102.75922346400405</v>
      </c>
      <c r="M127" s="668">
        <v>1</v>
      </c>
      <c r="N127" s="669">
        <v>102.75922346400405</v>
      </c>
    </row>
    <row r="128" spans="1:14" ht="14.4" customHeight="1" x14ac:dyDescent="0.3">
      <c r="A128" s="664" t="s">
        <v>527</v>
      </c>
      <c r="B128" s="665" t="s">
        <v>528</v>
      </c>
      <c r="C128" s="666" t="s">
        <v>532</v>
      </c>
      <c r="D128" s="667" t="s">
        <v>3069</v>
      </c>
      <c r="E128" s="666" t="s">
        <v>552</v>
      </c>
      <c r="F128" s="667" t="s">
        <v>3075</v>
      </c>
      <c r="G128" s="666" t="s">
        <v>582</v>
      </c>
      <c r="H128" s="666" t="s">
        <v>1003</v>
      </c>
      <c r="I128" s="666" t="s">
        <v>1004</v>
      </c>
      <c r="J128" s="666" t="s">
        <v>1005</v>
      </c>
      <c r="K128" s="666" t="s">
        <v>1006</v>
      </c>
      <c r="L128" s="668">
        <v>74.86999999999999</v>
      </c>
      <c r="M128" s="668">
        <v>1</v>
      </c>
      <c r="N128" s="669">
        <v>74.86999999999999</v>
      </c>
    </row>
    <row r="129" spans="1:14" ht="14.4" customHeight="1" x14ac:dyDescent="0.3">
      <c r="A129" s="664" t="s">
        <v>527</v>
      </c>
      <c r="B129" s="665" t="s">
        <v>528</v>
      </c>
      <c r="C129" s="666" t="s">
        <v>532</v>
      </c>
      <c r="D129" s="667" t="s">
        <v>3069</v>
      </c>
      <c r="E129" s="666" t="s">
        <v>552</v>
      </c>
      <c r="F129" s="667" t="s">
        <v>3075</v>
      </c>
      <c r="G129" s="666" t="s">
        <v>582</v>
      </c>
      <c r="H129" s="666" t="s">
        <v>1007</v>
      </c>
      <c r="I129" s="666" t="s">
        <v>1007</v>
      </c>
      <c r="J129" s="666" t="s">
        <v>1008</v>
      </c>
      <c r="K129" s="666" t="s">
        <v>1009</v>
      </c>
      <c r="L129" s="668">
        <v>240.90999999999988</v>
      </c>
      <c r="M129" s="668">
        <v>1</v>
      </c>
      <c r="N129" s="669">
        <v>240.90999999999988</v>
      </c>
    </row>
    <row r="130" spans="1:14" ht="14.4" customHeight="1" x14ac:dyDescent="0.3">
      <c r="A130" s="664" t="s">
        <v>527</v>
      </c>
      <c r="B130" s="665" t="s">
        <v>528</v>
      </c>
      <c r="C130" s="666" t="s">
        <v>532</v>
      </c>
      <c r="D130" s="667" t="s">
        <v>3069</v>
      </c>
      <c r="E130" s="666" t="s">
        <v>552</v>
      </c>
      <c r="F130" s="667" t="s">
        <v>3075</v>
      </c>
      <c r="G130" s="666" t="s">
        <v>582</v>
      </c>
      <c r="H130" s="666" t="s">
        <v>1010</v>
      </c>
      <c r="I130" s="666" t="s">
        <v>1010</v>
      </c>
      <c r="J130" s="666" t="s">
        <v>1011</v>
      </c>
      <c r="K130" s="666" t="s">
        <v>1012</v>
      </c>
      <c r="L130" s="668">
        <v>586.69999999999993</v>
      </c>
      <c r="M130" s="668">
        <v>1</v>
      </c>
      <c r="N130" s="669">
        <v>586.69999999999993</v>
      </c>
    </row>
    <row r="131" spans="1:14" ht="14.4" customHeight="1" x14ac:dyDescent="0.3">
      <c r="A131" s="664" t="s">
        <v>527</v>
      </c>
      <c r="B131" s="665" t="s">
        <v>528</v>
      </c>
      <c r="C131" s="666" t="s">
        <v>532</v>
      </c>
      <c r="D131" s="667" t="s">
        <v>3069</v>
      </c>
      <c r="E131" s="666" t="s">
        <v>552</v>
      </c>
      <c r="F131" s="667" t="s">
        <v>3075</v>
      </c>
      <c r="G131" s="666" t="s">
        <v>582</v>
      </c>
      <c r="H131" s="666" t="s">
        <v>1013</v>
      </c>
      <c r="I131" s="666" t="s">
        <v>1014</v>
      </c>
      <c r="J131" s="666" t="s">
        <v>1015</v>
      </c>
      <c r="K131" s="666" t="s">
        <v>1016</v>
      </c>
      <c r="L131" s="668">
        <v>70.040000000000035</v>
      </c>
      <c r="M131" s="668">
        <v>2</v>
      </c>
      <c r="N131" s="669">
        <v>140.08000000000007</v>
      </c>
    </row>
    <row r="132" spans="1:14" ht="14.4" customHeight="1" x14ac:dyDescent="0.3">
      <c r="A132" s="664" t="s">
        <v>527</v>
      </c>
      <c r="B132" s="665" t="s">
        <v>528</v>
      </c>
      <c r="C132" s="666" t="s">
        <v>532</v>
      </c>
      <c r="D132" s="667" t="s">
        <v>3069</v>
      </c>
      <c r="E132" s="666" t="s">
        <v>552</v>
      </c>
      <c r="F132" s="667" t="s">
        <v>3075</v>
      </c>
      <c r="G132" s="666" t="s">
        <v>582</v>
      </c>
      <c r="H132" s="666" t="s">
        <v>1017</v>
      </c>
      <c r="I132" s="666" t="s">
        <v>1018</v>
      </c>
      <c r="J132" s="666" t="s">
        <v>1019</v>
      </c>
      <c r="K132" s="666" t="s">
        <v>1020</v>
      </c>
      <c r="L132" s="668">
        <v>68.78999930953438</v>
      </c>
      <c r="M132" s="668">
        <v>9</v>
      </c>
      <c r="N132" s="669">
        <v>619.10999378580937</v>
      </c>
    </row>
    <row r="133" spans="1:14" ht="14.4" customHeight="1" x14ac:dyDescent="0.3">
      <c r="A133" s="664" t="s">
        <v>527</v>
      </c>
      <c r="B133" s="665" t="s">
        <v>528</v>
      </c>
      <c r="C133" s="666" t="s">
        <v>532</v>
      </c>
      <c r="D133" s="667" t="s">
        <v>3069</v>
      </c>
      <c r="E133" s="666" t="s">
        <v>552</v>
      </c>
      <c r="F133" s="667" t="s">
        <v>3075</v>
      </c>
      <c r="G133" s="666" t="s">
        <v>582</v>
      </c>
      <c r="H133" s="666" t="s">
        <v>1021</v>
      </c>
      <c r="I133" s="666" t="s">
        <v>1022</v>
      </c>
      <c r="J133" s="666" t="s">
        <v>1023</v>
      </c>
      <c r="K133" s="666" t="s">
        <v>1024</v>
      </c>
      <c r="L133" s="668">
        <v>52.169917875630993</v>
      </c>
      <c r="M133" s="668">
        <v>9</v>
      </c>
      <c r="N133" s="669">
        <v>469.52926088067892</v>
      </c>
    </row>
    <row r="134" spans="1:14" ht="14.4" customHeight="1" x14ac:dyDescent="0.3">
      <c r="A134" s="664" t="s">
        <v>527</v>
      </c>
      <c r="B134" s="665" t="s">
        <v>528</v>
      </c>
      <c r="C134" s="666" t="s">
        <v>532</v>
      </c>
      <c r="D134" s="667" t="s">
        <v>3069</v>
      </c>
      <c r="E134" s="666" t="s">
        <v>552</v>
      </c>
      <c r="F134" s="667" t="s">
        <v>3075</v>
      </c>
      <c r="G134" s="666" t="s">
        <v>582</v>
      </c>
      <c r="H134" s="666" t="s">
        <v>1025</v>
      </c>
      <c r="I134" s="666" t="s">
        <v>1026</v>
      </c>
      <c r="J134" s="666" t="s">
        <v>1027</v>
      </c>
      <c r="K134" s="666" t="s">
        <v>1028</v>
      </c>
      <c r="L134" s="668">
        <v>14.299810449045959</v>
      </c>
      <c r="M134" s="668">
        <v>127</v>
      </c>
      <c r="N134" s="669">
        <v>1816.0759270288368</v>
      </c>
    </row>
    <row r="135" spans="1:14" ht="14.4" customHeight="1" x14ac:dyDescent="0.3">
      <c r="A135" s="664" t="s">
        <v>527</v>
      </c>
      <c r="B135" s="665" t="s">
        <v>528</v>
      </c>
      <c r="C135" s="666" t="s">
        <v>532</v>
      </c>
      <c r="D135" s="667" t="s">
        <v>3069</v>
      </c>
      <c r="E135" s="666" t="s">
        <v>552</v>
      </c>
      <c r="F135" s="667" t="s">
        <v>3075</v>
      </c>
      <c r="G135" s="666" t="s">
        <v>582</v>
      </c>
      <c r="H135" s="666" t="s">
        <v>1029</v>
      </c>
      <c r="I135" s="666" t="s">
        <v>1030</v>
      </c>
      <c r="J135" s="666" t="s">
        <v>1031</v>
      </c>
      <c r="K135" s="666" t="s">
        <v>1032</v>
      </c>
      <c r="L135" s="668">
        <v>9.3498030874649345</v>
      </c>
      <c r="M135" s="668">
        <v>167</v>
      </c>
      <c r="N135" s="669">
        <v>1561.4171156066441</v>
      </c>
    </row>
    <row r="136" spans="1:14" ht="14.4" customHeight="1" x14ac:dyDescent="0.3">
      <c r="A136" s="664" t="s">
        <v>527</v>
      </c>
      <c r="B136" s="665" t="s">
        <v>528</v>
      </c>
      <c r="C136" s="666" t="s">
        <v>532</v>
      </c>
      <c r="D136" s="667" t="s">
        <v>3069</v>
      </c>
      <c r="E136" s="666" t="s">
        <v>552</v>
      </c>
      <c r="F136" s="667" t="s">
        <v>3075</v>
      </c>
      <c r="G136" s="666" t="s">
        <v>582</v>
      </c>
      <c r="H136" s="666" t="s">
        <v>1033</v>
      </c>
      <c r="I136" s="666" t="s">
        <v>884</v>
      </c>
      <c r="J136" s="666" t="s">
        <v>1034</v>
      </c>
      <c r="K136" s="666"/>
      <c r="L136" s="668">
        <v>146.6476923076923</v>
      </c>
      <c r="M136" s="668">
        <v>13</v>
      </c>
      <c r="N136" s="669">
        <v>1906.4199999999998</v>
      </c>
    </row>
    <row r="137" spans="1:14" ht="14.4" customHeight="1" x14ac:dyDescent="0.3">
      <c r="A137" s="664" t="s">
        <v>527</v>
      </c>
      <c r="B137" s="665" t="s">
        <v>528</v>
      </c>
      <c r="C137" s="666" t="s">
        <v>532</v>
      </c>
      <c r="D137" s="667" t="s">
        <v>3069</v>
      </c>
      <c r="E137" s="666" t="s">
        <v>552</v>
      </c>
      <c r="F137" s="667" t="s">
        <v>3075</v>
      </c>
      <c r="G137" s="666" t="s">
        <v>582</v>
      </c>
      <c r="H137" s="666" t="s">
        <v>1035</v>
      </c>
      <c r="I137" s="666" t="s">
        <v>1036</v>
      </c>
      <c r="J137" s="666" t="s">
        <v>1037</v>
      </c>
      <c r="K137" s="666" t="s">
        <v>1038</v>
      </c>
      <c r="L137" s="668">
        <v>116.35999999999997</v>
      </c>
      <c r="M137" s="668">
        <v>1</v>
      </c>
      <c r="N137" s="669">
        <v>116.35999999999997</v>
      </c>
    </row>
    <row r="138" spans="1:14" ht="14.4" customHeight="1" x14ac:dyDescent="0.3">
      <c r="A138" s="664" t="s">
        <v>527</v>
      </c>
      <c r="B138" s="665" t="s">
        <v>528</v>
      </c>
      <c r="C138" s="666" t="s">
        <v>532</v>
      </c>
      <c r="D138" s="667" t="s">
        <v>3069</v>
      </c>
      <c r="E138" s="666" t="s">
        <v>552</v>
      </c>
      <c r="F138" s="667" t="s">
        <v>3075</v>
      </c>
      <c r="G138" s="666" t="s">
        <v>582</v>
      </c>
      <c r="H138" s="666" t="s">
        <v>1039</v>
      </c>
      <c r="I138" s="666" t="s">
        <v>1040</v>
      </c>
      <c r="J138" s="666" t="s">
        <v>986</v>
      </c>
      <c r="K138" s="666" t="s">
        <v>1041</v>
      </c>
      <c r="L138" s="668">
        <v>108.85999999999994</v>
      </c>
      <c r="M138" s="668">
        <v>6</v>
      </c>
      <c r="N138" s="669">
        <v>653.15999999999963</v>
      </c>
    </row>
    <row r="139" spans="1:14" ht="14.4" customHeight="1" x14ac:dyDescent="0.3">
      <c r="A139" s="664" t="s">
        <v>527</v>
      </c>
      <c r="B139" s="665" t="s">
        <v>528</v>
      </c>
      <c r="C139" s="666" t="s">
        <v>532</v>
      </c>
      <c r="D139" s="667" t="s">
        <v>3069</v>
      </c>
      <c r="E139" s="666" t="s">
        <v>552</v>
      </c>
      <c r="F139" s="667" t="s">
        <v>3075</v>
      </c>
      <c r="G139" s="666" t="s">
        <v>582</v>
      </c>
      <c r="H139" s="666" t="s">
        <v>1042</v>
      </c>
      <c r="I139" s="666" t="s">
        <v>1043</v>
      </c>
      <c r="J139" s="666" t="s">
        <v>1044</v>
      </c>
      <c r="K139" s="666" t="s">
        <v>1045</v>
      </c>
      <c r="L139" s="668">
        <v>166.6493339741163</v>
      </c>
      <c r="M139" s="668">
        <v>1</v>
      </c>
      <c r="N139" s="669">
        <v>166.6493339741163</v>
      </c>
    </row>
    <row r="140" spans="1:14" ht="14.4" customHeight="1" x14ac:dyDescent="0.3">
      <c r="A140" s="664" t="s">
        <v>527</v>
      </c>
      <c r="B140" s="665" t="s">
        <v>528</v>
      </c>
      <c r="C140" s="666" t="s">
        <v>532</v>
      </c>
      <c r="D140" s="667" t="s">
        <v>3069</v>
      </c>
      <c r="E140" s="666" t="s">
        <v>552</v>
      </c>
      <c r="F140" s="667" t="s">
        <v>3075</v>
      </c>
      <c r="G140" s="666" t="s">
        <v>582</v>
      </c>
      <c r="H140" s="666" t="s">
        <v>1046</v>
      </c>
      <c r="I140" s="666" t="s">
        <v>1047</v>
      </c>
      <c r="J140" s="666" t="s">
        <v>986</v>
      </c>
      <c r="K140" s="666" t="s">
        <v>1048</v>
      </c>
      <c r="L140" s="668">
        <v>75.059932452035397</v>
      </c>
      <c r="M140" s="668">
        <v>20</v>
      </c>
      <c r="N140" s="669">
        <v>1501.198649040708</v>
      </c>
    </row>
    <row r="141" spans="1:14" ht="14.4" customHeight="1" x14ac:dyDescent="0.3">
      <c r="A141" s="664" t="s">
        <v>527</v>
      </c>
      <c r="B141" s="665" t="s">
        <v>528</v>
      </c>
      <c r="C141" s="666" t="s">
        <v>532</v>
      </c>
      <c r="D141" s="667" t="s">
        <v>3069</v>
      </c>
      <c r="E141" s="666" t="s">
        <v>552</v>
      </c>
      <c r="F141" s="667" t="s">
        <v>3075</v>
      </c>
      <c r="G141" s="666" t="s">
        <v>582</v>
      </c>
      <c r="H141" s="666" t="s">
        <v>1049</v>
      </c>
      <c r="I141" s="666" t="s">
        <v>1050</v>
      </c>
      <c r="J141" s="666" t="s">
        <v>1051</v>
      </c>
      <c r="K141" s="666" t="s">
        <v>1052</v>
      </c>
      <c r="L141" s="668">
        <v>56.490001130531681</v>
      </c>
      <c r="M141" s="668">
        <v>3</v>
      </c>
      <c r="N141" s="669">
        <v>169.47000339159504</v>
      </c>
    </row>
    <row r="142" spans="1:14" ht="14.4" customHeight="1" x14ac:dyDescent="0.3">
      <c r="A142" s="664" t="s">
        <v>527</v>
      </c>
      <c r="B142" s="665" t="s">
        <v>528</v>
      </c>
      <c r="C142" s="666" t="s">
        <v>532</v>
      </c>
      <c r="D142" s="667" t="s">
        <v>3069</v>
      </c>
      <c r="E142" s="666" t="s">
        <v>552</v>
      </c>
      <c r="F142" s="667" t="s">
        <v>3075</v>
      </c>
      <c r="G142" s="666" t="s">
        <v>582</v>
      </c>
      <c r="H142" s="666" t="s">
        <v>1053</v>
      </c>
      <c r="I142" s="666" t="s">
        <v>1054</v>
      </c>
      <c r="J142" s="666" t="s">
        <v>616</v>
      </c>
      <c r="K142" s="666" t="s">
        <v>1055</v>
      </c>
      <c r="L142" s="668">
        <v>69.751850119413447</v>
      </c>
      <c r="M142" s="668">
        <v>4</v>
      </c>
      <c r="N142" s="669">
        <v>279.00740047765379</v>
      </c>
    </row>
    <row r="143" spans="1:14" ht="14.4" customHeight="1" x14ac:dyDescent="0.3">
      <c r="A143" s="664" t="s">
        <v>527</v>
      </c>
      <c r="B143" s="665" t="s">
        <v>528</v>
      </c>
      <c r="C143" s="666" t="s">
        <v>532</v>
      </c>
      <c r="D143" s="667" t="s">
        <v>3069</v>
      </c>
      <c r="E143" s="666" t="s">
        <v>552</v>
      </c>
      <c r="F143" s="667" t="s">
        <v>3075</v>
      </c>
      <c r="G143" s="666" t="s">
        <v>582</v>
      </c>
      <c r="H143" s="666" t="s">
        <v>1056</v>
      </c>
      <c r="I143" s="666" t="s">
        <v>1057</v>
      </c>
      <c r="J143" s="666" t="s">
        <v>666</v>
      </c>
      <c r="K143" s="666" t="s">
        <v>1058</v>
      </c>
      <c r="L143" s="668">
        <v>154.72000000000003</v>
      </c>
      <c r="M143" s="668">
        <v>4</v>
      </c>
      <c r="N143" s="669">
        <v>618.88000000000011</v>
      </c>
    </row>
    <row r="144" spans="1:14" ht="14.4" customHeight="1" x14ac:dyDescent="0.3">
      <c r="A144" s="664" t="s">
        <v>527</v>
      </c>
      <c r="B144" s="665" t="s">
        <v>528</v>
      </c>
      <c r="C144" s="666" t="s">
        <v>532</v>
      </c>
      <c r="D144" s="667" t="s">
        <v>3069</v>
      </c>
      <c r="E144" s="666" t="s">
        <v>552</v>
      </c>
      <c r="F144" s="667" t="s">
        <v>3075</v>
      </c>
      <c r="G144" s="666" t="s">
        <v>582</v>
      </c>
      <c r="H144" s="666" t="s">
        <v>1059</v>
      </c>
      <c r="I144" s="666" t="s">
        <v>1060</v>
      </c>
      <c r="J144" s="666" t="s">
        <v>1061</v>
      </c>
      <c r="K144" s="666" t="s">
        <v>1062</v>
      </c>
      <c r="L144" s="668">
        <v>254.97999999999993</v>
      </c>
      <c r="M144" s="668">
        <v>5</v>
      </c>
      <c r="N144" s="669">
        <v>1274.8999999999996</v>
      </c>
    </row>
    <row r="145" spans="1:14" ht="14.4" customHeight="1" x14ac:dyDescent="0.3">
      <c r="A145" s="664" t="s">
        <v>527</v>
      </c>
      <c r="B145" s="665" t="s">
        <v>528</v>
      </c>
      <c r="C145" s="666" t="s">
        <v>532</v>
      </c>
      <c r="D145" s="667" t="s">
        <v>3069</v>
      </c>
      <c r="E145" s="666" t="s">
        <v>552</v>
      </c>
      <c r="F145" s="667" t="s">
        <v>3075</v>
      </c>
      <c r="G145" s="666" t="s">
        <v>582</v>
      </c>
      <c r="H145" s="666" t="s">
        <v>1063</v>
      </c>
      <c r="I145" s="666" t="s">
        <v>1064</v>
      </c>
      <c r="J145" s="666" t="s">
        <v>1065</v>
      </c>
      <c r="K145" s="666" t="s">
        <v>1066</v>
      </c>
      <c r="L145" s="668">
        <v>19.250425428339337</v>
      </c>
      <c r="M145" s="668">
        <v>977</v>
      </c>
      <c r="N145" s="669">
        <v>18807.665643487533</v>
      </c>
    </row>
    <row r="146" spans="1:14" ht="14.4" customHeight="1" x14ac:dyDescent="0.3">
      <c r="A146" s="664" t="s">
        <v>527</v>
      </c>
      <c r="B146" s="665" t="s">
        <v>528</v>
      </c>
      <c r="C146" s="666" t="s">
        <v>532</v>
      </c>
      <c r="D146" s="667" t="s">
        <v>3069</v>
      </c>
      <c r="E146" s="666" t="s">
        <v>552</v>
      </c>
      <c r="F146" s="667" t="s">
        <v>3075</v>
      </c>
      <c r="G146" s="666" t="s">
        <v>582</v>
      </c>
      <c r="H146" s="666" t="s">
        <v>1067</v>
      </c>
      <c r="I146" s="666" t="s">
        <v>1068</v>
      </c>
      <c r="J146" s="666" t="s">
        <v>1069</v>
      </c>
      <c r="K146" s="666" t="s">
        <v>968</v>
      </c>
      <c r="L146" s="668">
        <v>57.938919848503012</v>
      </c>
      <c r="M146" s="668">
        <v>1</v>
      </c>
      <c r="N146" s="669">
        <v>57.938919848503012</v>
      </c>
    </row>
    <row r="147" spans="1:14" ht="14.4" customHeight="1" x14ac:dyDescent="0.3">
      <c r="A147" s="664" t="s">
        <v>527</v>
      </c>
      <c r="B147" s="665" t="s">
        <v>528</v>
      </c>
      <c r="C147" s="666" t="s">
        <v>532</v>
      </c>
      <c r="D147" s="667" t="s">
        <v>3069</v>
      </c>
      <c r="E147" s="666" t="s">
        <v>552</v>
      </c>
      <c r="F147" s="667" t="s">
        <v>3075</v>
      </c>
      <c r="G147" s="666" t="s">
        <v>582</v>
      </c>
      <c r="H147" s="666" t="s">
        <v>1070</v>
      </c>
      <c r="I147" s="666" t="s">
        <v>1071</v>
      </c>
      <c r="J147" s="666" t="s">
        <v>1072</v>
      </c>
      <c r="K147" s="666" t="s">
        <v>1073</v>
      </c>
      <c r="L147" s="668">
        <v>111.62</v>
      </c>
      <c r="M147" s="668">
        <v>2</v>
      </c>
      <c r="N147" s="669">
        <v>223.24</v>
      </c>
    </row>
    <row r="148" spans="1:14" ht="14.4" customHeight="1" x14ac:dyDescent="0.3">
      <c r="A148" s="664" t="s">
        <v>527</v>
      </c>
      <c r="B148" s="665" t="s">
        <v>528</v>
      </c>
      <c r="C148" s="666" t="s">
        <v>532</v>
      </c>
      <c r="D148" s="667" t="s">
        <v>3069</v>
      </c>
      <c r="E148" s="666" t="s">
        <v>552</v>
      </c>
      <c r="F148" s="667" t="s">
        <v>3075</v>
      </c>
      <c r="G148" s="666" t="s">
        <v>582</v>
      </c>
      <c r="H148" s="666" t="s">
        <v>1074</v>
      </c>
      <c r="I148" s="666" t="s">
        <v>1075</v>
      </c>
      <c r="J148" s="666" t="s">
        <v>1076</v>
      </c>
      <c r="K148" s="666" t="s">
        <v>1077</v>
      </c>
      <c r="L148" s="668">
        <v>107.04989699371765</v>
      </c>
      <c r="M148" s="668">
        <v>3</v>
      </c>
      <c r="N148" s="669">
        <v>321.14969098115296</v>
      </c>
    </row>
    <row r="149" spans="1:14" ht="14.4" customHeight="1" x14ac:dyDescent="0.3">
      <c r="A149" s="664" t="s">
        <v>527</v>
      </c>
      <c r="B149" s="665" t="s">
        <v>528</v>
      </c>
      <c r="C149" s="666" t="s">
        <v>532</v>
      </c>
      <c r="D149" s="667" t="s">
        <v>3069</v>
      </c>
      <c r="E149" s="666" t="s">
        <v>552</v>
      </c>
      <c r="F149" s="667" t="s">
        <v>3075</v>
      </c>
      <c r="G149" s="666" t="s">
        <v>582</v>
      </c>
      <c r="H149" s="666" t="s">
        <v>1078</v>
      </c>
      <c r="I149" s="666" t="s">
        <v>884</v>
      </c>
      <c r="J149" s="666" t="s">
        <v>1079</v>
      </c>
      <c r="K149" s="666"/>
      <c r="L149" s="668">
        <v>219.94378472545725</v>
      </c>
      <c r="M149" s="668">
        <v>1</v>
      </c>
      <c r="N149" s="669">
        <v>219.94378472545725</v>
      </c>
    </row>
    <row r="150" spans="1:14" ht="14.4" customHeight="1" x14ac:dyDescent="0.3">
      <c r="A150" s="664" t="s">
        <v>527</v>
      </c>
      <c r="B150" s="665" t="s">
        <v>528</v>
      </c>
      <c r="C150" s="666" t="s">
        <v>532</v>
      </c>
      <c r="D150" s="667" t="s">
        <v>3069</v>
      </c>
      <c r="E150" s="666" t="s">
        <v>552</v>
      </c>
      <c r="F150" s="667" t="s">
        <v>3075</v>
      </c>
      <c r="G150" s="666" t="s">
        <v>582</v>
      </c>
      <c r="H150" s="666" t="s">
        <v>1080</v>
      </c>
      <c r="I150" s="666" t="s">
        <v>1081</v>
      </c>
      <c r="J150" s="666" t="s">
        <v>1082</v>
      </c>
      <c r="K150" s="666" t="s">
        <v>1083</v>
      </c>
      <c r="L150" s="668">
        <v>56.749999999999993</v>
      </c>
      <c r="M150" s="668">
        <v>2</v>
      </c>
      <c r="N150" s="669">
        <v>113.49999999999999</v>
      </c>
    </row>
    <row r="151" spans="1:14" ht="14.4" customHeight="1" x14ac:dyDescent="0.3">
      <c r="A151" s="664" t="s">
        <v>527</v>
      </c>
      <c r="B151" s="665" t="s">
        <v>528</v>
      </c>
      <c r="C151" s="666" t="s">
        <v>532</v>
      </c>
      <c r="D151" s="667" t="s">
        <v>3069</v>
      </c>
      <c r="E151" s="666" t="s">
        <v>552</v>
      </c>
      <c r="F151" s="667" t="s">
        <v>3075</v>
      </c>
      <c r="G151" s="666" t="s">
        <v>582</v>
      </c>
      <c r="H151" s="666" t="s">
        <v>1084</v>
      </c>
      <c r="I151" s="666" t="s">
        <v>1085</v>
      </c>
      <c r="J151" s="666" t="s">
        <v>1086</v>
      </c>
      <c r="K151" s="666" t="s">
        <v>1087</v>
      </c>
      <c r="L151" s="668">
        <v>31.46</v>
      </c>
      <c r="M151" s="668">
        <v>1</v>
      </c>
      <c r="N151" s="669">
        <v>31.46</v>
      </c>
    </row>
    <row r="152" spans="1:14" ht="14.4" customHeight="1" x14ac:dyDescent="0.3">
      <c r="A152" s="664" t="s">
        <v>527</v>
      </c>
      <c r="B152" s="665" t="s">
        <v>528</v>
      </c>
      <c r="C152" s="666" t="s">
        <v>532</v>
      </c>
      <c r="D152" s="667" t="s">
        <v>3069</v>
      </c>
      <c r="E152" s="666" t="s">
        <v>552</v>
      </c>
      <c r="F152" s="667" t="s">
        <v>3075</v>
      </c>
      <c r="G152" s="666" t="s">
        <v>582</v>
      </c>
      <c r="H152" s="666" t="s">
        <v>1088</v>
      </c>
      <c r="I152" s="666" t="s">
        <v>1089</v>
      </c>
      <c r="J152" s="666" t="s">
        <v>1090</v>
      </c>
      <c r="K152" s="666" t="s">
        <v>1091</v>
      </c>
      <c r="L152" s="668">
        <v>28.520000000000014</v>
      </c>
      <c r="M152" s="668">
        <v>6</v>
      </c>
      <c r="N152" s="669">
        <v>171.12000000000009</v>
      </c>
    </row>
    <row r="153" spans="1:14" ht="14.4" customHeight="1" x14ac:dyDescent="0.3">
      <c r="A153" s="664" t="s">
        <v>527</v>
      </c>
      <c r="B153" s="665" t="s">
        <v>528</v>
      </c>
      <c r="C153" s="666" t="s">
        <v>532</v>
      </c>
      <c r="D153" s="667" t="s">
        <v>3069</v>
      </c>
      <c r="E153" s="666" t="s">
        <v>552</v>
      </c>
      <c r="F153" s="667" t="s">
        <v>3075</v>
      </c>
      <c r="G153" s="666" t="s">
        <v>582</v>
      </c>
      <c r="H153" s="666" t="s">
        <v>1092</v>
      </c>
      <c r="I153" s="666" t="s">
        <v>1093</v>
      </c>
      <c r="J153" s="666" t="s">
        <v>1094</v>
      </c>
      <c r="K153" s="666" t="s">
        <v>1095</v>
      </c>
      <c r="L153" s="668">
        <v>40.069983669444085</v>
      </c>
      <c r="M153" s="668">
        <v>10</v>
      </c>
      <c r="N153" s="669">
        <v>400.69983669444082</v>
      </c>
    </row>
    <row r="154" spans="1:14" ht="14.4" customHeight="1" x14ac:dyDescent="0.3">
      <c r="A154" s="664" t="s">
        <v>527</v>
      </c>
      <c r="B154" s="665" t="s">
        <v>528</v>
      </c>
      <c r="C154" s="666" t="s">
        <v>532</v>
      </c>
      <c r="D154" s="667" t="s">
        <v>3069</v>
      </c>
      <c r="E154" s="666" t="s">
        <v>552</v>
      </c>
      <c r="F154" s="667" t="s">
        <v>3075</v>
      </c>
      <c r="G154" s="666" t="s">
        <v>582</v>
      </c>
      <c r="H154" s="666" t="s">
        <v>1096</v>
      </c>
      <c r="I154" s="666" t="s">
        <v>1097</v>
      </c>
      <c r="J154" s="666" t="s">
        <v>1098</v>
      </c>
      <c r="K154" s="666" t="s">
        <v>1099</v>
      </c>
      <c r="L154" s="668">
        <v>52.990000000000016</v>
      </c>
      <c r="M154" s="668">
        <v>1</v>
      </c>
      <c r="N154" s="669">
        <v>52.990000000000016</v>
      </c>
    </row>
    <row r="155" spans="1:14" ht="14.4" customHeight="1" x14ac:dyDescent="0.3">
      <c r="A155" s="664" t="s">
        <v>527</v>
      </c>
      <c r="B155" s="665" t="s">
        <v>528</v>
      </c>
      <c r="C155" s="666" t="s">
        <v>532</v>
      </c>
      <c r="D155" s="667" t="s">
        <v>3069</v>
      </c>
      <c r="E155" s="666" t="s">
        <v>552</v>
      </c>
      <c r="F155" s="667" t="s">
        <v>3075</v>
      </c>
      <c r="G155" s="666" t="s">
        <v>582</v>
      </c>
      <c r="H155" s="666" t="s">
        <v>1100</v>
      </c>
      <c r="I155" s="666" t="s">
        <v>1101</v>
      </c>
      <c r="J155" s="666" t="s">
        <v>1102</v>
      </c>
      <c r="K155" s="666" t="s">
        <v>1103</v>
      </c>
      <c r="L155" s="668">
        <v>104.01855136626395</v>
      </c>
      <c r="M155" s="668">
        <v>35</v>
      </c>
      <c r="N155" s="669">
        <v>3640.6492978192382</v>
      </c>
    </row>
    <row r="156" spans="1:14" ht="14.4" customHeight="1" x14ac:dyDescent="0.3">
      <c r="A156" s="664" t="s">
        <v>527</v>
      </c>
      <c r="B156" s="665" t="s">
        <v>528</v>
      </c>
      <c r="C156" s="666" t="s">
        <v>532</v>
      </c>
      <c r="D156" s="667" t="s">
        <v>3069</v>
      </c>
      <c r="E156" s="666" t="s">
        <v>552</v>
      </c>
      <c r="F156" s="667" t="s">
        <v>3075</v>
      </c>
      <c r="G156" s="666" t="s">
        <v>582</v>
      </c>
      <c r="H156" s="666" t="s">
        <v>1104</v>
      </c>
      <c r="I156" s="666" t="s">
        <v>1105</v>
      </c>
      <c r="J156" s="666" t="s">
        <v>1106</v>
      </c>
      <c r="K156" s="666" t="s">
        <v>1107</v>
      </c>
      <c r="L156" s="668">
        <v>3569.2802900402994</v>
      </c>
      <c r="M156" s="668">
        <v>4</v>
      </c>
      <c r="N156" s="669">
        <v>14277.121160161198</v>
      </c>
    </row>
    <row r="157" spans="1:14" ht="14.4" customHeight="1" x14ac:dyDescent="0.3">
      <c r="A157" s="664" t="s">
        <v>527</v>
      </c>
      <c r="B157" s="665" t="s">
        <v>528</v>
      </c>
      <c r="C157" s="666" t="s">
        <v>532</v>
      </c>
      <c r="D157" s="667" t="s">
        <v>3069</v>
      </c>
      <c r="E157" s="666" t="s">
        <v>552</v>
      </c>
      <c r="F157" s="667" t="s">
        <v>3075</v>
      </c>
      <c r="G157" s="666" t="s">
        <v>582</v>
      </c>
      <c r="H157" s="666" t="s">
        <v>1108</v>
      </c>
      <c r="I157" s="666" t="s">
        <v>1109</v>
      </c>
      <c r="J157" s="666" t="s">
        <v>747</v>
      </c>
      <c r="K157" s="666" t="s">
        <v>1110</v>
      </c>
      <c r="L157" s="668">
        <v>107.32999999999997</v>
      </c>
      <c r="M157" s="668">
        <v>1</v>
      </c>
      <c r="N157" s="669">
        <v>107.32999999999997</v>
      </c>
    </row>
    <row r="158" spans="1:14" ht="14.4" customHeight="1" x14ac:dyDescent="0.3">
      <c r="A158" s="664" t="s">
        <v>527</v>
      </c>
      <c r="B158" s="665" t="s">
        <v>528</v>
      </c>
      <c r="C158" s="666" t="s">
        <v>532</v>
      </c>
      <c r="D158" s="667" t="s">
        <v>3069</v>
      </c>
      <c r="E158" s="666" t="s">
        <v>552</v>
      </c>
      <c r="F158" s="667" t="s">
        <v>3075</v>
      </c>
      <c r="G158" s="666" t="s">
        <v>582</v>
      </c>
      <c r="H158" s="666" t="s">
        <v>1111</v>
      </c>
      <c r="I158" s="666" t="s">
        <v>1112</v>
      </c>
      <c r="J158" s="666" t="s">
        <v>1113</v>
      </c>
      <c r="K158" s="666" t="s">
        <v>1114</v>
      </c>
      <c r="L158" s="668">
        <v>290.49961655487937</v>
      </c>
      <c r="M158" s="668">
        <v>12</v>
      </c>
      <c r="N158" s="669">
        <v>3485.9953986585524</v>
      </c>
    </row>
    <row r="159" spans="1:14" ht="14.4" customHeight="1" x14ac:dyDescent="0.3">
      <c r="A159" s="664" t="s">
        <v>527</v>
      </c>
      <c r="B159" s="665" t="s">
        <v>528</v>
      </c>
      <c r="C159" s="666" t="s">
        <v>532</v>
      </c>
      <c r="D159" s="667" t="s">
        <v>3069</v>
      </c>
      <c r="E159" s="666" t="s">
        <v>552</v>
      </c>
      <c r="F159" s="667" t="s">
        <v>3075</v>
      </c>
      <c r="G159" s="666" t="s">
        <v>582</v>
      </c>
      <c r="H159" s="666" t="s">
        <v>1115</v>
      </c>
      <c r="I159" s="666" t="s">
        <v>1116</v>
      </c>
      <c r="J159" s="666" t="s">
        <v>1117</v>
      </c>
      <c r="K159" s="666" t="s">
        <v>1118</v>
      </c>
      <c r="L159" s="668">
        <v>47.77</v>
      </c>
      <c r="M159" s="668">
        <v>1</v>
      </c>
      <c r="N159" s="669">
        <v>47.77</v>
      </c>
    </row>
    <row r="160" spans="1:14" ht="14.4" customHeight="1" x14ac:dyDescent="0.3">
      <c r="A160" s="664" t="s">
        <v>527</v>
      </c>
      <c r="B160" s="665" t="s">
        <v>528</v>
      </c>
      <c r="C160" s="666" t="s">
        <v>532</v>
      </c>
      <c r="D160" s="667" t="s">
        <v>3069</v>
      </c>
      <c r="E160" s="666" t="s">
        <v>552</v>
      </c>
      <c r="F160" s="667" t="s">
        <v>3075</v>
      </c>
      <c r="G160" s="666" t="s">
        <v>582</v>
      </c>
      <c r="H160" s="666" t="s">
        <v>1119</v>
      </c>
      <c r="I160" s="666" t="s">
        <v>1120</v>
      </c>
      <c r="J160" s="666" t="s">
        <v>1121</v>
      </c>
      <c r="K160" s="666" t="s">
        <v>1122</v>
      </c>
      <c r="L160" s="668">
        <v>781.33999999999992</v>
      </c>
      <c r="M160" s="668">
        <v>5</v>
      </c>
      <c r="N160" s="669">
        <v>3906.7</v>
      </c>
    </row>
    <row r="161" spans="1:14" ht="14.4" customHeight="1" x14ac:dyDescent="0.3">
      <c r="A161" s="664" t="s">
        <v>527</v>
      </c>
      <c r="B161" s="665" t="s">
        <v>528</v>
      </c>
      <c r="C161" s="666" t="s">
        <v>532</v>
      </c>
      <c r="D161" s="667" t="s">
        <v>3069</v>
      </c>
      <c r="E161" s="666" t="s">
        <v>552</v>
      </c>
      <c r="F161" s="667" t="s">
        <v>3075</v>
      </c>
      <c r="G161" s="666" t="s">
        <v>582</v>
      </c>
      <c r="H161" s="666" t="s">
        <v>1123</v>
      </c>
      <c r="I161" s="666" t="s">
        <v>1124</v>
      </c>
      <c r="J161" s="666" t="s">
        <v>1125</v>
      </c>
      <c r="K161" s="666" t="s">
        <v>1126</v>
      </c>
      <c r="L161" s="668">
        <v>48.068572739984354</v>
      </c>
      <c r="M161" s="668">
        <v>56</v>
      </c>
      <c r="N161" s="669">
        <v>2691.8400734391239</v>
      </c>
    </row>
    <row r="162" spans="1:14" ht="14.4" customHeight="1" x14ac:dyDescent="0.3">
      <c r="A162" s="664" t="s">
        <v>527</v>
      </c>
      <c r="B162" s="665" t="s">
        <v>528</v>
      </c>
      <c r="C162" s="666" t="s">
        <v>532</v>
      </c>
      <c r="D162" s="667" t="s">
        <v>3069</v>
      </c>
      <c r="E162" s="666" t="s">
        <v>552</v>
      </c>
      <c r="F162" s="667" t="s">
        <v>3075</v>
      </c>
      <c r="G162" s="666" t="s">
        <v>582</v>
      </c>
      <c r="H162" s="666" t="s">
        <v>1127</v>
      </c>
      <c r="I162" s="666" t="s">
        <v>1128</v>
      </c>
      <c r="J162" s="666" t="s">
        <v>1129</v>
      </c>
      <c r="K162" s="666" t="s">
        <v>663</v>
      </c>
      <c r="L162" s="668">
        <v>0</v>
      </c>
      <c r="M162" s="668">
        <v>0</v>
      </c>
      <c r="N162" s="669">
        <v>2.8421709430404007E-14</v>
      </c>
    </row>
    <row r="163" spans="1:14" ht="14.4" customHeight="1" x14ac:dyDescent="0.3">
      <c r="A163" s="664" t="s">
        <v>527</v>
      </c>
      <c r="B163" s="665" t="s">
        <v>528</v>
      </c>
      <c r="C163" s="666" t="s">
        <v>532</v>
      </c>
      <c r="D163" s="667" t="s">
        <v>3069</v>
      </c>
      <c r="E163" s="666" t="s">
        <v>552</v>
      </c>
      <c r="F163" s="667" t="s">
        <v>3075</v>
      </c>
      <c r="G163" s="666" t="s">
        <v>582</v>
      </c>
      <c r="H163" s="666" t="s">
        <v>1130</v>
      </c>
      <c r="I163" s="666" t="s">
        <v>1131</v>
      </c>
      <c r="J163" s="666" t="s">
        <v>1132</v>
      </c>
      <c r="K163" s="666" t="s">
        <v>1133</v>
      </c>
      <c r="L163" s="668">
        <v>40.559999999999995</v>
      </c>
      <c r="M163" s="668">
        <v>4</v>
      </c>
      <c r="N163" s="669">
        <v>162.23999999999998</v>
      </c>
    </row>
    <row r="164" spans="1:14" ht="14.4" customHeight="1" x14ac:dyDescent="0.3">
      <c r="A164" s="664" t="s">
        <v>527</v>
      </c>
      <c r="B164" s="665" t="s">
        <v>528</v>
      </c>
      <c r="C164" s="666" t="s">
        <v>532</v>
      </c>
      <c r="D164" s="667" t="s">
        <v>3069</v>
      </c>
      <c r="E164" s="666" t="s">
        <v>552</v>
      </c>
      <c r="F164" s="667" t="s">
        <v>3075</v>
      </c>
      <c r="G164" s="666" t="s">
        <v>582</v>
      </c>
      <c r="H164" s="666" t="s">
        <v>1134</v>
      </c>
      <c r="I164" s="666" t="s">
        <v>1135</v>
      </c>
      <c r="J164" s="666" t="s">
        <v>1136</v>
      </c>
      <c r="K164" s="666" t="s">
        <v>1137</v>
      </c>
      <c r="L164" s="668">
        <v>12.650270800039602</v>
      </c>
      <c r="M164" s="668">
        <v>64</v>
      </c>
      <c r="N164" s="669">
        <v>809.6173312025345</v>
      </c>
    </row>
    <row r="165" spans="1:14" ht="14.4" customHeight="1" x14ac:dyDescent="0.3">
      <c r="A165" s="664" t="s">
        <v>527</v>
      </c>
      <c r="B165" s="665" t="s">
        <v>528</v>
      </c>
      <c r="C165" s="666" t="s">
        <v>532</v>
      </c>
      <c r="D165" s="667" t="s">
        <v>3069</v>
      </c>
      <c r="E165" s="666" t="s">
        <v>552</v>
      </c>
      <c r="F165" s="667" t="s">
        <v>3075</v>
      </c>
      <c r="G165" s="666" t="s">
        <v>582</v>
      </c>
      <c r="H165" s="666" t="s">
        <v>1138</v>
      </c>
      <c r="I165" s="666" t="s">
        <v>884</v>
      </c>
      <c r="J165" s="666" t="s">
        <v>1139</v>
      </c>
      <c r="K165" s="666"/>
      <c r="L165" s="668">
        <v>83.489999999999966</v>
      </c>
      <c r="M165" s="668">
        <v>1</v>
      </c>
      <c r="N165" s="669">
        <v>83.489999999999966</v>
      </c>
    </row>
    <row r="166" spans="1:14" ht="14.4" customHeight="1" x14ac:dyDescent="0.3">
      <c r="A166" s="664" t="s">
        <v>527</v>
      </c>
      <c r="B166" s="665" t="s">
        <v>528</v>
      </c>
      <c r="C166" s="666" t="s">
        <v>532</v>
      </c>
      <c r="D166" s="667" t="s">
        <v>3069</v>
      </c>
      <c r="E166" s="666" t="s">
        <v>552</v>
      </c>
      <c r="F166" s="667" t="s">
        <v>3075</v>
      </c>
      <c r="G166" s="666" t="s">
        <v>582</v>
      </c>
      <c r="H166" s="666" t="s">
        <v>1140</v>
      </c>
      <c r="I166" s="666" t="s">
        <v>1141</v>
      </c>
      <c r="J166" s="666" t="s">
        <v>1142</v>
      </c>
      <c r="K166" s="666" t="s">
        <v>1143</v>
      </c>
      <c r="L166" s="668">
        <v>131.12629640291638</v>
      </c>
      <c r="M166" s="668">
        <v>27</v>
      </c>
      <c r="N166" s="669">
        <v>3540.410002878742</v>
      </c>
    </row>
    <row r="167" spans="1:14" ht="14.4" customHeight="1" x14ac:dyDescent="0.3">
      <c r="A167" s="664" t="s">
        <v>527</v>
      </c>
      <c r="B167" s="665" t="s">
        <v>528</v>
      </c>
      <c r="C167" s="666" t="s">
        <v>532</v>
      </c>
      <c r="D167" s="667" t="s">
        <v>3069</v>
      </c>
      <c r="E167" s="666" t="s">
        <v>552</v>
      </c>
      <c r="F167" s="667" t="s">
        <v>3075</v>
      </c>
      <c r="G167" s="666" t="s">
        <v>582</v>
      </c>
      <c r="H167" s="666" t="s">
        <v>1144</v>
      </c>
      <c r="I167" s="666" t="s">
        <v>1145</v>
      </c>
      <c r="J167" s="666" t="s">
        <v>1146</v>
      </c>
      <c r="K167" s="666" t="s">
        <v>1147</v>
      </c>
      <c r="L167" s="668">
        <v>326.48001840151653</v>
      </c>
      <c r="M167" s="668">
        <v>4</v>
      </c>
      <c r="N167" s="669">
        <v>1305.9200736060661</v>
      </c>
    </row>
    <row r="168" spans="1:14" ht="14.4" customHeight="1" x14ac:dyDescent="0.3">
      <c r="A168" s="664" t="s">
        <v>527</v>
      </c>
      <c r="B168" s="665" t="s">
        <v>528</v>
      </c>
      <c r="C168" s="666" t="s">
        <v>532</v>
      </c>
      <c r="D168" s="667" t="s">
        <v>3069</v>
      </c>
      <c r="E168" s="666" t="s">
        <v>552</v>
      </c>
      <c r="F168" s="667" t="s">
        <v>3075</v>
      </c>
      <c r="G168" s="666" t="s">
        <v>582</v>
      </c>
      <c r="H168" s="666" t="s">
        <v>1148</v>
      </c>
      <c r="I168" s="666" t="s">
        <v>1149</v>
      </c>
      <c r="J168" s="666" t="s">
        <v>1150</v>
      </c>
      <c r="K168" s="666" t="s">
        <v>1151</v>
      </c>
      <c r="L168" s="668">
        <v>181.64999999999998</v>
      </c>
      <c r="M168" s="668">
        <v>1</v>
      </c>
      <c r="N168" s="669">
        <v>181.64999999999998</v>
      </c>
    </row>
    <row r="169" spans="1:14" ht="14.4" customHeight="1" x14ac:dyDescent="0.3">
      <c r="A169" s="664" t="s">
        <v>527</v>
      </c>
      <c r="B169" s="665" t="s">
        <v>528</v>
      </c>
      <c r="C169" s="666" t="s">
        <v>532</v>
      </c>
      <c r="D169" s="667" t="s">
        <v>3069</v>
      </c>
      <c r="E169" s="666" t="s">
        <v>552</v>
      </c>
      <c r="F169" s="667" t="s">
        <v>3075</v>
      </c>
      <c r="G169" s="666" t="s">
        <v>582</v>
      </c>
      <c r="H169" s="666" t="s">
        <v>1152</v>
      </c>
      <c r="I169" s="666" t="s">
        <v>884</v>
      </c>
      <c r="J169" s="666" t="s">
        <v>1153</v>
      </c>
      <c r="K169" s="666"/>
      <c r="L169" s="668">
        <v>91.285402679410396</v>
      </c>
      <c r="M169" s="668">
        <v>7</v>
      </c>
      <c r="N169" s="669">
        <v>638.9978187558728</v>
      </c>
    </row>
    <row r="170" spans="1:14" ht="14.4" customHeight="1" x14ac:dyDescent="0.3">
      <c r="A170" s="664" t="s">
        <v>527</v>
      </c>
      <c r="B170" s="665" t="s">
        <v>528</v>
      </c>
      <c r="C170" s="666" t="s">
        <v>532</v>
      </c>
      <c r="D170" s="667" t="s">
        <v>3069</v>
      </c>
      <c r="E170" s="666" t="s">
        <v>552</v>
      </c>
      <c r="F170" s="667" t="s">
        <v>3075</v>
      </c>
      <c r="G170" s="666" t="s">
        <v>582</v>
      </c>
      <c r="H170" s="666" t="s">
        <v>1154</v>
      </c>
      <c r="I170" s="666" t="s">
        <v>884</v>
      </c>
      <c r="J170" s="666" t="s">
        <v>1155</v>
      </c>
      <c r="K170" s="666" t="s">
        <v>1156</v>
      </c>
      <c r="L170" s="668">
        <v>122.56686293609569</v>
      </c>
      <c r="M170" s="668">
        <v>1</v>
      </c>
      <c r="N170" s="669">
        <v>122.56686293609569</v>
      </c>
    </row>
    <row r="171" spans="1:14" ht="14.4" customHeight="1" x14ac:dyDescent="0.3">
      <c r="A171" s="664" t="s">
        <v>527</v>
      </c>
      <c r="B171" s="665" t="s">
        <v>528</v>
      </c>
      <c r="C171" s="666" t="s">
        <v>532</v>
      </c>
      <c r="D171" s="667" t="s">
        <v>3069</v>
      </c>
      <c r="E171" s="666" t="s">
        <v>552</v>
      </c>
      <c r="F171" s="667" t="s">
        <v>3075</v>
      </c>
      <c r="G171" s="666" t="s">
        <v>582</v>
      </c>
      <c r="H171" s="666" t="s">
        <v>1157</v>
      </c>
      <c r="I171" s="666" t="s">
        <v>1158</v>
      </c>
      <c r="J171" s="666" t="s">
        <v>1159</v>
      </c>
      <c r="K171" s="666" t="s">
        <v>1160</v>
      </c>
      <c r="L171" s="668">
        <v>2740.7268580448008</v>
      </c>
      <c r="M171" s="668">
        <v>10</v>
      </c>
      <c r="N171" s="669">
        <v>27407.26858044801</v>
      </c>
    </row>
    <row r="172" spans="1:14" ht="14.4" customHeight="1" x14ac:dyDescent="0.3">
      <c r="A172" s="664" t="s">
        <v>527</v>
      </c>
      <c r="B172" s="665" t="s">
        <v>528</v>
      </c>
      <c r="C172" s="666" t="s">
        <v>532</v>
      </c>
      <c r="D172" s="667" t="s">
        <v>3069</v>
      </c>
      <c r="E172" s="666" t="s">
        <v>552</v>
      </c>
      <c r="F172" s="667" t="s">
        <v>3075</v>
      </c>
      <c r="G172" s="666" t="s">
        <v>582</v>
      </c>
      <c r="H172" s="666" t="s">
        <v>1161</v>
      </c>
      <c r="I172" s="666" t="s">
        <v>1162</v>
      </c>
      <c r="J172" s="666" t="s">
        <v>1163</v>
      </c>
      <c r="K172" s="666" t="s">
        <v>1164</v>
      </c>
      <c r="L172" s="668">
        <v>351.37041295929703</v>
      </c>
      <c r="M172" s="668">
        <v>2</v>
      </c>
      <c r="N172" s="669">
        <v>702.74082591859406</v>
      </c>
    </row>
    <row r="173" spans="1:14" ht="14.4" customHeight="1" x14ac:dyDescent="0.3">
      <c r="A173" s="664" t="s">
        <v>527</v>
      </c>
      <c r="B173" s="665" t="s">
        <v>528</v>
      </c>
      <c r="C173" s="666" t="s">
        <v>532</v>
      </c>
      <c r="D173" s="667" t="s">
        <v>3069</v>
      </c>
      <c r="E173" s="666" t="s">
        <v>552</v>
      </c>
      <c r="F173" s="667" t="s">
        <v>3075</v>
      </c>
      <c r="G173" s="666" t="s">
        <v>582</v>
      </c>
      <c r="H173" s="666" t="s">
        <v>1165</v>
      </c>
      <c r="I173" s="666" t="s">
        <v>1166</v>
      </c>
      <c r="J173" s="666" t="s">
        <v>1167</v>
      </c>
      <c r="K173" s="666" t="s">
        <v>1168</v>
      </c>
      <c r="L173" s="668">
        <v>71.13</v>
      </c>
      <c r="M173" s="668">
        <v>1</v>
      </c>
      <c r="N173" s="669">
        <v>71.13</v>
      </c>
    </row>
    <row r="174" spans="1:14" ht="14.4" customHeight="1" x14ac:dyDescent="0.3">
      <c r="A174" s="664" t="s">
        <v>527</v>
      </c>
      <c r="B174" s="665" t="s">
        <v>528</v>
      </c>
      <c r="C174" s="666" t="s">
        <v>532</v>
      </c>
      <c r="D174" s="667" t="s">
        <v>3069</v>
      </c>
      <c r="E174" s="666" t="s">
        <v>552</v>
      </c>
      <c r="F174" s="667" t="s">
        <v>3075</v>
      </c>
      <c r="G174" s="666" t="s">
        <v>582</v>
      </c>
      <c r="H174" s="666" t="s">
        <v>1169</v>
      </c>
      <c r="I174" s="666" t="s">
        <v>1170</v>
      </c>
      <c r="J174" s="666" t="s">
        <v>1171</v>
      </c>
      <c r="K174" s="666" t="s">
        <v>1172</v>
      </c>
      <c r="L174" s="668">
        <v>317.00666666666666</v>
      </c>
      <c r="M174" s="668">
        <v>3</v>
      </c>
      <c r="N174" s="669">
        <v>951.02</v>
      </c>
    </row>
    <row r="175" spans="1:14" ht="14.4" customHeight="1" x14ac:dyDescent="0.3">
      <c r="A175" s="664" t="s">
        <v>527</v>
      </c>
      <c r="B175" s="665" t="s">
        <v>528</v>
      </c>
      <c r="C175" s="666" t="s">
        <v>532</v>
      </c>
      <c r="D175" s="667" t="s">
        <v>3069</v>
      </c>
      <c r="E175" s="666" t="s">
        <v>552</v>
      </c>
      <c r="F175" s="667" t="s">
        <v>3075</v>
      </c>
      <c r="G175" s="666" t="s">
        <v>582</v>
      </c>
      <c r="H175" s="666" t="s">
        <v>1173</v>
      </c>
      <c r="I175" s="666" t="s">
        <v>1174</v>
      </c>
      <c r="J175" s="666" t="s">
        <v>1175</v>
      </c>
      <c r="K175" s="666" t="s">
        <v>1176</v>
      </c>
      <c r="L175" s="668">
        <v>67.390004046018603</v>
      </c>
      <c r="M175" s="668">
        <v>1</v>
      </c>
      <c r="N175" s="669">
        <v>67.390004046018603</v>
      </c>
    </row>
    <row r="176" spans="1:14" ht="14.4" customHeight="1" x14ac:dyDescent="0.3">
      <c r="A176" s="664" t="s">
        <v>527</v>
      </c>
      <c r="B176" s="665" t="s">
        <v>528</v>
      </c>
      <c r="C176" s="666" t="s">
        <v>532</v>
      </c>
      <c r="D176" s="667" t="s">
        <v>3069</v>
      </c>
      <c r="E176" s="666" t="s">
        <v>552</v>
      </c>
      <c r="F176" s="667" t="s">
        <v>3075</v>
      </c>
      <c r="G176" s="666" t="s">
        <v>582</v>
      </c>
      <c r="H176" s="666" t="s">
        <v>1177</v>
      </c>
      <c r="I176" s="666" t="s">
        <v>1178</v>
      </c>
      <c r="J176" s="666" t="s">
        <v>1179</v>
      </c>
      <c r="K176" s="666" t="s">
        <v>1180</v>
      </c>
      <c r="L176" s="668">
        <v>117.68000000000009</v>
      </c>
      <c r="M176" s="668">
        <v>1</v>
      </c>
      <c r="N176" s="669">
        <v>117.68000000000009</v>
      </c>
    </row>
    <row r="177" spans="1:14" ht="14.4" customHeight="1" x14ac:dyDescent="0.3">
      <c r="A177" s="664" t="s">
        <v>527</v>
      </c>
      <c r="B177" s="665" t="s">
        <v>528</v>
      </c>
      <c r="C177" s="666" t="s">
        <v>532</v>
      </c>
      <c r="D177" s="667" t="s">
        <v>3069</v>
      </c>
      <c r="E177" s="666" t="s">
        <v>552</v>
      </c>
      <c r="F177" s="667" t="s">
        <v>3075</v>
      </c>
      <c r="G177" s="666" t="s">
        <v>582</v>
      </c>
      <c r="H177" s="666" t="s">
        <v>1181</v>
      </c>
      <c r="I177" s="666" t="s">
        <v>1182</v>
      </c>
      <c r="J177" s="666" t="s">
        <v>1183</v>
      </c>
      <c r="K177" s="666" t="s">
        <v>1184</v>
      </c>
      <c r="L177" s="668">
        <v>631.3920188205642</v>
      </c>
      <c r="M177" s="668">
        <v>5.2400000000000002E-2</v>
      </c>
      <c r="N177" s="669">
        <v>33.084941786197568</v>
      </c>
    </row>
    <row r="178" spans="1:14" ht="14.4" customHeight="1" x14ac:dyDescent="0.3">
      <c r="A178" s="664" t="s">
        <v>527</v>
      </c>
      <c r="B178" s="665" t="s">
        <v>528</v>
      </c>
      <c r="C178" s="666" t="s">
        <v>532</v>
      </c>
      <c r="D178" s="667" t="s">
        <v>3069</v>
      </c>
      <c r="E178" s="666" t="s">
        <v>552</v>
      </c>
      <c r="F178" s="667" t="s">
        <v>3075</v>
      </c>
      <c r="G178" s="666" t="s">
        <v>582</v>
      </c>
      <c r="H178" s="666" t="s">
        <v>1185</v>
      </c>
      <c r="I178" s="666" t="s">
        <v>1186</v>
      </c>
      <c r="J178" s="666" t="s">
        <v>1187</v>
      </c>
      <c r="K178" s="666" t="s">
        <v>1188</v>
      </c>
      <c r="L178" s="668">
        <v>312.36705822968702</v>
      </c>
      <c r="M178" s="668">
        <v>2</v>
      </c>
      <c r="N178" s="669">
        <v>624.73411645937404</v>
      </c>
    </row>
    <row r="179" spans="1:14" ht="14.4" customHeight="1" x14ac:dyDescent="0.3">
      <c r="A179" s="664" t="s">
        <v>527</v>
      </c>
      <c r="B179" s="665" t="s">
        <v>528</v>
      </c>
      <c r="C179" s="666" t="s">
        <v>532</v>
      </c>
      <c r="D179" s="667" t="s">
        <v>3069</v>
      </c>
      <c r="E179" s="666" t="s">
        <v>552</v>
      </c>
      <c r="F179" s="667" t="s">
        <v>3075</v>
      </c>
      <c r="G179" s="666" t="s">
        <v>582</v>
      </c>
      <c r="H179" s="666" t="s">
        <v>1189</v>
      </c>
      <c r="I179" s="666" t="s">
        <v>1190</v>
      </c>
      <c r="J179" s="666" t="s">
        <v>1191</v>
      </c>
      <c r="K179" s="666" t="s">
        <v>1192</v>
      </c>
      <c r="L179" s="668">
        <v>41.809999999999995</v>
      </c>
      <c r="M179" s="668">
        <v>2</v>
      </c>
      <c r="N179" s="669">
        <v>83.61999999999999</v>
      </c>
    </row>
    <row r="180" spans="1:14" ht="14.4" customHeight="1" x14ac:dyDescent="0.3">
      <c r="A180" s="664" t="s">
        <v>527</v>
      </c>
      <c r="B180" s="665" t="s">
        <v>528</v>
      </c>
      <c r="C180" s="666" t="s">
        <v>532</v>
      </c>
      <c r="D180" s="667" t="s">
        <v>3069</v>
      </c>
      <c r="E180" s="666" t="s">
        <v>552</v>
      </c>
      <c r="F180" s="667" t="s">
        <v>3075</v>
      </c>
      <c r="G180" s="666" t="s">
        <v>582</v>
      </c>
      <c r="H180" s="666" t="s">
        <v>1193</v>
      </c>
      <c r="I180" s="666" t="s">
        <v>1194</v>
      </c>
      <c r="J180" s="666" t="s">
        <v>1195</v>
      </c>
      <c r="K180" s="666" t="s">
        <v>1176</v>
      </c>
      <c r="L180" s="668">
        <v>78.639679502141902</v>
      </c>
      <c r="M180" s="668">
        <v>1</v>
      </c>
      <c r="N180" s="669">
        <v>78.639679502141902</v>
      </c>
    </row>
    <row r="181" spans="1:14" ht="14.4" customHeight="1" x14ac:dyDescent="0.3">
      <c r="A181" s="664" t="s">
        <v>527</v>
      </c>
      <c r="B181" s="665" t="s">
        <v>528</v>
      </c>
      <c r="C181" s="666" t="s">
        <v>532</v>
      </c>
      <c r="D181" s="667" t="s">
        <v>3069</v>
      </c>
      <c r="E181" s="666" t="s">
        <v>552</v>
      </c>
      <c r="F181" s="667" t="s">
        <v>3075</v>
      </c>
      <c r="G181" s="666" t="s">
        <v>582</v>
      </c>
      <c r="H181" s="666" t="s">
        <v>1196</v>
      </c>
      <c r="I181" s="666" t="s">
        <v>1197</v>
      </c>
      <c r="J181" s="666" t="s">
        <v>1198</v>
      </c>
      <c r="K181" s="666" t="s">
        <v>1199</v>
      </c>
      <c r="L181" s="668">
        <v>451.31</v>
      </c>
      <c r="M181" s="668">
        <v>3</v>
      </c>
      <c r="N181" s="669">
        <v>1353.93</v>
      </c>
    </row>
    <row r="182" spans="1:14" ht="14.4" customHeight="1" x14ac:dyDescent="0.3">
      <c r="A182" s="664" t="s">
        <v>527</v>
      </c>
      <c r="B182" s="665" t="s">
        <v>528</v>
      </c>
      <c r="C182" s="666" t="s">
        <v>532</v>
      </c>
      <c r="D182" s="667" t="s">
        <v>3069</v>
      </c>
      <c r="E182" s="666" t="s">
        <v>552</v>
      </c>
      <c r="F182" s="667" t="s">
        <v>3075</v>
      </c>
      <c r="G182" s="666" t="s">
        <v>582</v>
      </c>
      <c r="H182" s="666" t="s">
        <v>1200</v>
      </c>
      <c r="I182" s="666" t="s">
        <v>884</v>
      </c>
      <c r="J182" s="666" t="s">
        <v>1201</v>
      </c>
      <c r="K182" s="666"/>
      <c r="L182" s="668">
        <v>120.75190861442188</v>
      </c>
      <c r="M182" s="668">
        <v>1</v>
      </c>
      <c r="N182" s="669">
        <v>120.75190861442188</v>
      </c>
    </row>
    <row r="183" spans="1:14" ht="14.4" customHeight="1" x14ac:dyDescent="0.3">
      <c r="A183" s="664" t="s">
        <v>527</v>
      </c>
      <c r="B183" s="665" t="s">
        <v>528</v>
      </c>
      <c r="C183" s="666" t="s">
        <v>532</v>
      </c>
      <c r="D183" s="667" t="s">
        <v>3069</v>
      </c>
      <c r="E183" s="666" t="s">
        <v>552</v>
      </c>
      <c r="F183" s="667" t="s">
        <v>3075</v>
      </c>
      <c r="G183" s="666" t="s">
        <v>582</v>
      </c>
      <c r="H183" s="666" t="s">
        <v>1202</v>
      </c>
      <c r="I183" s="666" t="s">
        <v>884</v>
      </c>
      <c r="J183" s="666" t="s">
        <v>1203</v>
      </c>
      <c r="K183" s="666"/>
      <c r="L183" s="668">
        <v>197.27057281700201</v>
      </c>
      <c r="M183" s="668">
        <v>1</v>
      </c>
      <c r="N183" s="669">
        <v>197.27057281700201</v>
      </c>
    </row>
    <row r="184" spans="1:14" ht="14.4" customHeight="1" x14ac:dyDescent="0.3">
      <c r="A184" s="664" t="s">
        <v>527</v>
      </c>
      <c r="B184" s="665" t="s">
        <v>528</v>
      </c>
      <c r="C184" s="666" t="s">
        <v>532</v>
      </c>
      <c r="D184" s="667" t="s">
        <v>3069</v>
      </c>
      <c r="E184" s="666" t="s">
        <v>552</v>
      </c>
      <c r="F184" s="667" t="s">
        <v>3075</v>
      </c>
      <c r="G184" s="666" t="s">
        <v>582</v>
      </c>
      <c r="H184" s="666" t="s">
        <v>1204</v>
      </c>
      <c r="I184" s="666" t="s">
        <v>884</v>
      </c>
      <c r="J184" s="666" t="s">
        <v>1205</v>
      </c>
      <c r="K184" s="666" t="s">
        <v>1206</v>
      </c>
      <c r="L184" s="668">
        <v>75.019850820361015</v>
      </c>
      <c r="M184" s="668">
        <v>2</v>
      </c>
      <c r="N184" s="669">
        <v>150.03970164072203</v>
      </c>
    </row>
    <row r="185" spans="1:14" ht="14.4" customHeight="1" x14ac:dyDescent="0.3">
      <c r="A185" s="664" t="s">
        <v>527</v>
      </c>
      <c r="B185" s="665" t="s">
        <v>528</v>
      </c>
      <c r="C185" s="666" t="s">
        <v>532</v>
      </c>
      <c r="D185" s="667" t="s">
        <v>3069</v>
      </c>
      <c r="E185" s="666" t="s">
        <v>552</v>
      </c>
      <c r="F185" s="667" t="s">
        <v>3075</v>
      </c>
      <c r="G185" s="666" t="s">
        <v>582</v>
      </c>
      <c r="H185" s="666" t="s">
        <v>1207</v>
      </c>
      <c r="I185" s="666" t="s">
        <v>1208</v>
      </c>
      <c r="J185" s="666" t="s">
        <v>1209</v>
      </c>
      <c r="K185" s="666" t="s">
        <v>1210</v>
      </c>
      <c r="L185" s="668">
        <v>50.79000000000002</v>
      </c>
      <c r="M185" s="668">
        <v>8</v>
      </c>
      <c r="N185" s="669">
        <v>406.32000000000016</v>
      </c>
    </row>
    <row r="186" spans="1:14" ht="14.4" customHeight="1" x14ac:dyDescent="0.3">
      <c r="A186" s="664" t="s">
        <v>527</v>
      </c>
      <c r="B186" s="665" t="s">
        <v>528</v>
      </c>
      <c r="C186" s="666" t="s">
        <v>532</v>
      </c>
      <c r="D186" s="667" t="s">
        <v>3069</v>
      </c>
      <c r="E186" s="666" t="s">
        <v>552</v>
      </c>
      <c r="F186" s="667" t="s">
        <v>3075</v>
      </c>
      <c r="G186" s="666" t="s">
        <v>582</v>
      </c>
      <c r="H186" s="666" t="s">
        <v>1211</v>
      </c>
      <c r="I186" s="666" t="s">
        <v>1212</v>
      </c>
      <c r="J186" s="666" t="s">
        <v>1213</v>
      </c>
      <c r="K186" s="666" t="s">
        <v>1214</v>
      </c>
      <c r="L186" s="668">
        <v>888.54</v>
      </c>
      <c r="M186" s="668">
        <v>1</v>
      </c>
      <c r="N186" s="669">
        <v>888.54</v>
      </c>
    </row>
    <row r="187" spans="1:14" ht="14.4" customHeight="1" x14ac:dyDescent="0.3">
      <c r="A187" s="664" t="s">
        <v>527</v>
      </c>
      <c r="B187" s="665" t="s">
        <v>528</v>
      </c>
      <c r="C187" s="666" t="s">
        <v>532</v>
      </c>
      <c r="D187" s="667" t="s">
        <v>3069</v>
      </c>
      <c r="E187" s="666" t="s">
        <v>552</v>
      </c>
      <c r="F187" s="667" t="s">
        <v>3075</v>
      </c>
      <c r="G187" s="666" t="s">
        <v>582</v>
      </c>
      <c r="H187" s="666" t="s">
        <v>1215</v>
      </c>
      <c r="I187" s="666" t="s">
        <v>1216</v>
      </c>
      <c r="J187" s="666" t="s">
        <v>1217</v>
      </c>
      <c r="K187" s="666" t="s">
        <v>1218</v>
      </c>
      <c r="L187" s="668">
        <v>90.379999999999981</v>
      </c>
      <c r="M187" s="668">
        <v>1</v>
      </c>
      <c r="N187" s="669">
        <v>90.379999999999981</v>
      </c>
    </row>
    <row r="188" spans="1:14" ht="14.4" customHeight="1" x14ac:dyDescent="0.3">
      <c r="A188" s="664" t="s">
        <v>527</v>
      </c>
      <c r="B188" s="665" t="s">
        <v>528</v>
      </c>
      <c r="C188" s="666" t="s">
        <v>532</v>
      </c>
      <c r="D188" s="667" t="s">
        <v>3069</v>
      </c>
      <c r="E188" s="666" t="s">
        <v>552</v>
      </c>
      <c r="F188" s="667" t="s">
        <v>3075</v>
      </c>
      <c r="G188" s="666" t="s">
        <v>582</v>
      </c>
      <c r="H188" s="666" t="s">
        <v>1219</v>
      </c>
      <c r="I188" s="666" t="s">
        <v>1220</v>
      </c>
      <c r="J188" s="666" t="s">
        <v>1221</v>
      </c>
      <c r="K188" s="666" t="s">
        <v>1222</v>
      </c>
      <c r="L188" s="668">
        <v>1196.8159999999998</v>
      </c>
      <c r="M188" s="668">
        <v>5</v>
      </c>
      <c r="N188" s="669">
        <v>5984.079999999999</v>
      </c>
    </row>
    <row r="189" spans="1:14" ht="14.4" customHeight="1" x14ac:dyDescent="0.3">
      <c r="A189" s="664" t="s">
        <v>527</v>
      </c>
      <c r="B189" s="665" t="s">
        <v>528</v>
      </c>
      <c r="C189" s="666" t="s">
        <v>532</v>
      </c>
      <c r="D189" s="667" t="s">
        <v>3069</v>
      </c>
      <c r="E189" s="666" t="s">
        <v>552</v>
      </c>
      <c r="F189" s="667" t="s">
        <v>3075</v>
      </c>
      <c r="G189" s="666" t="s">
        <v>582</v>
      </c>
      <c r="H189" s="666" t="s">
        <v>1223</v>
      </c>
      <c r="I189" s="666" t="s">
        <v>1224</v>
      </c>
      <c r="J189" s="666" t="s">
        <v>1225</v>
      </c>
      <c r="K189" s="666"/>
      <c r="L189" s="668">
        <v>2.5079945602153937</v>
      </c>
      <c r="M189" s="668">
        <v>1</v>
      </c>
      <c r="N189" s="669">
        <v>2.5079945602153937</v>
      </c>
    </row>
    <row r="190" spans="1:14" ht="14.4" customHeight="1" x14ac:dyDescent="0.3">
      <c r="A190" s="664" t="s">
        <v>527</v>
      </c>
      <c r="B190" s="665" t="s">
        <v>528</v>
      </c>
      <c r="C190" s="666" t="s">
        <v>532</v>
      </c>
      <c r="D190" s="667" t="s">
        <v>3069</v>
      </c>
      <c r="E190" s="666" t="s">
        <v>552</v>
      </c>
      <c r="F190" s="667" t="s">
        <v>3075</v>
      </c>
      <c r="G190" s="666" t="s">
        <v>582</v>
      </c>
      <c r="H190" s="666" t="s">
        <v>1226</v>
      </c>
      <c r="I190" s="666" t="s">
        <v>1227</v>
      </c>
      <c r="J190" s="666" t="s">
        <v>1228</v>
      </c>
      <c r="K190" s="666" t="s">
        <v>1229</v>
      </c>
      <c r="L190" s="668">
        <v>170.59000164253004</v>
      </c>
      <c r="M190" s="668">
        <v>13</v>
      </c>
      <c r="N190" s="669">
        <v>2217.6700213528907</v>
      </c>
    </row>
    <row r="191" spans="1:14" ht="14.4" customHeight="1" x14ac:dyDescent="0.3">
      <c r="A191" s="664" t="s">
        <v>527</v>
      </c>
      <c r="B191" s="665" t="s">
        <v>528</v>
      </c>
      <c r="C191" s="666" t="s">
        <v>532</v>
      </c>
      <c r="D191" s="667" t="s">
        <v>3069</v>
      </c>
      <c r="E191" s="666" t="s">
        <v>552</v>
      </c>
      <c r="F191" s="667" t="s">
        <v>3075</v>
      </c>
      <c r="G191" s="666" t="s">
        <v>582</v>
      </c>
      <c r="H191" s="666" t="s">
        <v>1230</v>
      </c>
      <c r="I191" s="666" t="s">
        <v>884</v>
      </c>
      <c r="J191" s="666" t="s">
        <v>1231</v>
      </c>
      <c r="K191" s="666"/>
      <c r="L191" s="668">
        <v>151.80492773711038</v>
      </c>
      <c r="M191" s="668">
        <v>1</v>
      </c>
      <c r="N191" s="669">
        <v>151.80492773711038</v>
      </c>
    </row>
    <row r="192" spans="1:14" ht="14.4" customHeight="1" x14ac:dyDescent="0.3">
      <c r="A192" s="664" t="s">
        <v>527</v>
      </c>
      <c r="B192" s="665" t="s">
        <v>528</v>
      </c>
      <c r="C192" s="666" t="s">
        <v>532</v>
      </c>
      <c r="D192" s="667" t="s">
        <v>3069</v>
      </c>
      <c r="E192" s="666" t="s">
        <v>552</v>
      </c>
      <c r="F192" s="667" t="s">
        <v>3075</v>
      </c>
      <c r="G192" s="666" t="s">
        <v>582</v>
      </c>
      <c r="H192" s="666" t="s">
        <v>1232</v>
      </c>
      <c r="I192" s="666" t="s">
        <v>1233</v>
      </c>
      <c r="J192" s="666" t="s">
        <v>1234</v>
      </c>
      <c r="K192" s="666" t="s">
        <v>1235</v>
      </c>
      <c r="L192" s="668">
        <v>325.15999999999997</v>
      </c>
      <c r="M192" s="668">
        <v>1</v>
      </c>
      <c r="N192" s="669">
        <v>325.15999999999997</v>
      </c>
    </row>
    <row r="193" spans="1:14" ht="14.4" customHeight="1" x14ac:dyDescent="0.3">
      <c r="A193" s="664" t="s">
        <v>527</v>
      </c>
      <c r="B193" s="665" t="s">
        <v>528</v>
      </c>
      <c r="C193" s="666" t="s">
        <v>532</v>
      </c>
      <c r="D193" s="667" t="s">
        <v>3069</v>
      </c>
      <c r="E193" s="666" t="s">
        <v>552</v>
      </c>
      <c r="F193" s="667" t="s">
        <v>3075</v>
      </c>
      <c r="G193" s="666" t="s">
        <v>582</v>
      </c>
      <c r="H193" s="666" t="s">
        <v>1236</v>
      </c>
      <c r="I193" s="666" t="s">
        <v>1237</v>
      </c>
      <c r="J193" s="666" t="s">
        <v>1238</v>
      </c>
      <c r="K193" s="666" t="s">
        <v>1239</v>
      </c>
      <c r="L193" s="668">
        <v>250.39178093272358</v>
      </c>
      <c r="M193" s="668">
        <v>6</v>
      </c>
      <c r="N193" s="669">
        <v>1502.3506855963415</v>
      </c>
    </row>
    <row r="194" spans="1:14" ht="14.4" customHeight="1" x14ac:dyDescent="0.3">
      <c r="A194" s="664" t="s">
        <v>527</v>
      </c>
      <c r="B194" s="665" t="s">
        <v>528</v>
      </c>
      <c r="C194" s="666" t="s">
        <v>532</v>
      </c>
      <c r="D194" s="667" t="s">
        <v>3069</v>
      </c>
      <c r="E194" s="666" t="s">
        <v>552</v>
      </c>
      <c r="F194" s="667" t="s">
        <v>3075</v>
      </c>
      <c r="G194" s="666" t="s">
        <v>582</v>
      </c>
      <c r="H194" s="666" t="s">
        <v>1240</v>
      </c>
      <c r="I194" s="666" t="s">
        <v>1241</v>
      </c>
      <c r="J194" s="666" t="s">
        <v>1242</v>
      </c>
      <c r="K194" s="666" t="s">
        <v>1243</v>
      </c>
      <c r="L194" s="668">
        <v>921.14999999999964</v>
      </c>
      <c r="M194" s="668">
        <v>2</v>
      </c>
      <c r="N194" s="669">
        <v>1842.2999999999993</v>
      </c>
    </row>
    <row r="195" spans="1:14" ht="14.4" customHeight="1" x14ac:dyDescent="0.3">
      <c r="A195" s="664" t="s">
        <v>527</v>
      </c>
      <c r="B195" s="665" t="s">
        <v>528</v>
      </c>
      <c r="C195" s="666" t="s">
        <v>532</v>
      </c>
      <c r="D195" s="667" t="s">
        <v>3069</v>
      </c>
      <c r="E195" s="666" t="s">
        <v>552</v>
      </c>
      <c r="F195" s="667" t="s">
        <v>3075</v>
      </c>
      <c r="G195" s="666" t="s">
        <v>582</v>
      </c>
      <c r="H195" s="666" t="s">
        <v>1244</v>
      </c>
      <c r="I195" s="666" t="s">
        <v>884</v>
      </c>
      <c r="J195" s="666" t="s">
        <v>1245</v>
      </c>
      <c r="K195" s="666"/>
      <c r="L195" s="668">
        <v>169.94</v>
      </c>
      <c r="M195" s="668">
        <v>1</v>
      </c>
      <c r="N195" s="669">
        <v>169.94</v>
      </c>
    </row>
    <row r="196" spans="1:14" ht="14.4" customHeight="1" x14ac:dyDescent="0.3">
      <c r="A196" s="664" t="s">
        <v>527</v>
      </c>
      <c r="B196" s="665" t="s">
        <v>528</v>
      </c>
      <c r="C196" s="666" t="s">
        <v>532</v>
      </c>
      <c r="D196" s="667" t="s">
        <v>3069</v>
      </c>
      <c r="E196" s="666" t="s">
        <v>552</v>
      </c>
      <c r="F196" s="667" t="s">
        <v>3075</v>
      </c>
      <c r="G196" s="666" t="s">
        <v>582</v>
      </c>
      <c r="H196" s="666" t="s">
        <v>1246</v>
      </c>
      <c r="I196" s="666" t="s">
        <v>884</v>
      </c>
      <c r="J196" s="666" t="s">
        <v>1247</v>
      </c>
      <c r="K196" s="666"/>
      <c r="L196" s="668">
        <v>126.2888649544081</v>
      </c>
      <c r="M196" s="668">
        <v>3</v>
      </c>
      <c r="N196" s="669">
        <v>378.86659486322429</v>
      </c>
    </row>
    <row r="197" spans="1:14" ht="14.4" customHeight="1" x14ac:dyDescent="0.3">
      <c r="A197" s="664" t="s">
        <v>527</v>
      </c>
      <c r="B197" s="665" t="s">
        <v>528</v>
      </c>
      <c r="C197" s="666" t="s">
        <v>532</v>
      </c>
      <c r="D197" s="667" t="s">
        <v>3069</v>
      </c>
      <c r="E197" s="666" t="s">
        <v>552</v>
      </c>
      <c r="F197" s="667" t="s">
        <v>3075</v>
      </c>
      <c r="G197" s="666" t="s">
        <v>582</v>
      </c>
      <c r="H197" s="666" t="s">
        <v>1248</v>
      </c>
      <c r="I197" s="666" t="s">
        <v>1249</v>
      </c>
      <c r="J197" s="666" t="s">
        <v>1250</v>
      </c>
      <c r="K197" s="666" t="s">
        <v>1251</v>
      </c>
      <c r="L197" s="668">
        <v>226.65999999999985</v>
      </c>
      <c r="M197" s="668">
        <v>1</v>
      </c>
      <c r="N197" s="669">
        <v>226.65999999999985</v>
      </c>
    </row>
    <row r="198" spans="1:14" ht="14.4" customHeight="1" x14ac:dyDescent="0.3">
      <c r="A198" s="664" t="s">
        <v>527</v>
      </c>
      <c r="B198" s="665" t="s">
        <v>528</v>
      </c>
      <c r="C198" s="666" t="s">
        <v>532</v>
      </c>
      <c r="D198" s="667" t="s">
        <v>3069</v>
      </c>
      <c r="E198" s="666" t="s">
        <v>552</v>
      </c>
      <c r="F198" s="667" t="s">
        <v>3075</v>
      </c>
      <c r="G198" s="666" t="s">
        <v>582</v>
      </c>
      <c r="H198" s="666" t="s">
        <v>1252</v>
      </c>
      <c r="I198" s="666" t="s">
        <v>1253</v>
      </c>
      <c r="J198" s="666" t="s">
        <v>1254</v>
      </c>
      <c r="K198" s="666" t="s">
        <v>1255</v>
      </c>
      <c r="L198" s="668">
        <v>105.62000000000005</v>
      </c>
      <c r="M198" s="668">
        <v>1</v>
      </c>
      <c r="N198" s="669">
        <v>105.62000000000005</v>
      </c>
    </row>
    <row r="199" spans="1:14" ht="14.4" customHeight="1" x14ac:dyDescent="0.3">
      <c r="A199" s="664" t="s">
        <v>527</v>
      </c>
      <c r="B199" s="665" t="s">
        <v>528</v>
      </c>
      <c r="C199" s="666" t="s">
        <v>532</v>
      </c>
      <c r="D199" s="667" t="s">
        <v>3069</v>
      </c>
      <c r="E199" s="666" t="s">
        <v>552</v>
      </c>
      <c r="F199" s="667" t="s">
        <v>3075</v>
      </c>
      <c r="G199" s="666" t="s">
        <v>582</v>
      </c>
      <c r="H199" s="666" t="s">
        <v>1256</v>
      </c>
      <c r="I199" s="666" t="s">
        <v>884</v>
      </c>
      <c r="J199" s="666" t="s">
        <v>1257</v>
      </c>
      <c r="K199" s="666"/>
      <c r="L199" s="668">
        <v>510.46112424315686</v>
      </c>
      <c r="M199" s="668">
        <v>2</v>
      </c>
      <c r="N199" s="669">
        <v>1020.9222484863137</v>
      </c>
    </row>
    <row r="200" spans="1:14" ht="14.4" customHeight="1" x14ac:dyDescent="0.3">
      <c r="A200" s="664" t="s">
        <v>527</v>
      </c>
      <c r="B200" s="665" t="s">
        <v>528</v>
      </c>
      <c r="C200" s="666" t="s">
        <v>532</v>
      </c>
      <c r="D200" s="667" t="s">
        <v>3069</v>
      </c>
      <c r="E200" s="666" t="s">
        <v>552</v>
      </c>
      <c r="F200" s="667" t="s">
        <v>3075</v>
      </c>
      <c r="G200" s="666" t="s">
        <v>582</v>
      </c>
      <c r="H200" s="666" t="s">
        <v>1258</v>
      </c>
      <c r="I200" s="666" t="s">
        <v>884</v>
      </c>
      <c r="J200" s="666" t="s">
        <v>1259</v>
      </c>
      <c r="K200" s="666"/>
      <c r="L200" s="668">
        <v>33.300003005500166</v>
      </c>
      <c r="M200" s="668">
        <v>14</v>
      </c>
      <c r="N200" s="669">
        <v>466.20004207700231</v>
      </c>
    </row>
    <row r="201" spans="1:14" ht="14.4" customHeight="1" x14ac:dyDescent="0.3">
      <c r="A201" s="664" t="s">
        <v>527</v>
      </c>
      <c r="B201" s="665" t="s">
        <v>528</v>
      </c>
      <c r="C201" s="666" t="s">
        <v>532</v>
      </c>
      <c r="D201" s="667" t="s">
        <v>3069</v>
      </c>
      <c r="E201" s="666" t="s">
        <v>552</v>
      </c>
      <c r="F201" s="667" t="s">
        <v>3075</v>
      </c>
      <c r="G201" s="666" t="s">
        <v>582</v>
      </c>
      <c r="H201" s="666" t="s">
        <v>1260</v>
      </c>
      <c r="I201" s="666" t="s">
        <v>1261</v>
      </c>
      <c r="J201" s="666" t="s">
        <v>1262</v>
      </c>
      <c r="K201" s="666" t="s">
        <v>1263</v>
      </c>
      <c r="L201" s="668">
        <v>74.220148904447839</v>
      </c>
      <c r="M201" s="668">
        <v>2</v>
      </c>
      <c r="N201" s="669">
        <v>148.44029780889568</v>
      </c>
    </row>
    <row r="202" spans="1:14" ht="14.4" customHeight="1" x14ac:dyDescent="0.3">
      <c r="A202" s="664" t="s">
        <v>527</v>
      </c>
      <c r="B202" s="665" t="s">
        <v>528</v>
      </c>
      <c r="C202" s="666" t="s">
        <v>532</v>
      </c>
      <c r="D202" s="667" t="s">
        <v>3069</v>
      </c>
      <c r="E202" s="666" t="s">
        <v>552</v>
      </c>
      <c r="F202" s="667" t="s">
        <v>3075</v>
      </c>
      <c r="G202" s="666" t="s">
        <v>582</v>
      </c>
      <c r="H202" s="666" t="s">
        <v>1264</v>
      </c>
      <c r="I202" s="666" t="s">
        <v>1265</v>
      </c>
      <c r="J202" s="666" t="s">
        <v>1266</v>
      </c>
      <c r="K202" s="666" t="s">
        <v>1267</v>
      </c>
      <c r="L202" s="668">
        <v>75.64</v>
      </c>
      <c r="M202" s="668">
        <v>8</v>
      </c>
      <c r="N202" s="669">
        <v>605.12</v>
      </c>
    </row>
    <row r="203" spans="1:14" ht="14.4" customHeight="1" x14ac:dyDescent="0.3">
      <c r="A203" s="664" t="s">
        <v>527</v>
      </c>
      <c r="B203" s="665" t="s">
        <v>528</v>
      </c>
      <c r="C203" s="666" t="s">
        <v>532</v>
      </c>
      <c r="D203" s="667" t="s">
        <v>3069</v>
      </c>
      <c r="E203" s="666" t="s">
        <v>552</v>
      </c>
      <c r="F203" s="667" t="s">
        <v>3075</v>
      </c>
      <c r="G203" s="666" t="s">
        <v>582</v>
      </c>
      <c r="H203" s="666" t="s">
        <v>1268</v>
      </c>
      <c r="I203" s="666" t="s">
        <v>1269</v>
      </c>
      <c r="J203" s="666" t="s">
        <v>1076</v>
      </c>
      <c r="K203" s="666" t="s">
        <v>1270</v>
      </c>
      <c r="L203" s="668">
        <v>133.76</v>
      </c>
      <c r="M203" s="668">
        <v>1</v>
      </c>
      <c r="N203" s="669">
        <v>133.76</v>
      </c>
    </row>
    <row r="204" spans="1:14" ht="14.4" customHeight="1" x14ac:dyDescent="0.3">
      <c r="A204" s="664" t="s">
        <v>527</v>
      </c>
      <c r="B204" s="665" t="s">
        <v>528</v>
      </c>
      <c r="C204" s="666" t="s">
        <v>532</v>
      </c>
      <c r="D204" s="667" t="s">
        <v>3069</v>
      </c>
      <c r="E204" s="666" t="s">
        <v>552</v>
      </c>
      <c r="F204" s="667" t="s">
        <v>3075</v>
      </c>
      <c r="G204" s="666" t="s">
        <v>582</v>
      </c>
      <c r="H204" s="666" t="s">
        <v>1271</v>
      </c>
      <c r="I204" s="666" t="s">
        <v>1272</v>
      </c>
      <c r="J204" s="666" t="s">
        <v>1273</v>
      </c>
      <c r="K204" s="666" t="s">
        <v>1274</v>
      </c>
      <c r="L204" s="668">
        <v>107.33</v>
      </c>
      <c r="M204" s="668">
        <v>1</v>
      </c>
      <c r="N204" s="669">
        <v>107.33</v>
      </c>
    </row>
    <row r="205" spans="1:14" ht="14.4" customHeight="1" x14ac:dyDescent="0.3">
      <c r="A205" s="664" t="s">
        <v>527</v>
      </c>
      <c r="B205" s="665" t="s">
        <v>528</v>
      </c>
      <c r="C205" s="666" t="s">
        <v>532</v>
      </c>
      <c r="D205" s="667" t="s">
        <v>3069</v>
      </c>
      <c r="E205" s="666" t="s">
        <v>552</v>
      </c>
      <c r="F205" s="667" t="s">
        <v>3075</v>
      </c>
      <c r="G205" s="666" t="s">
        <v>582</v>
      </c>
      <c r="H205" s="666" t="s">
        <v>1275</v>
      </c>
      <c r="I205" s="666" t="s">
        <v>1276</v>
      </c>
      <c r="J205" s="666" t="s">
        <v>1277</v>
      </c>
      <c r="K205" s="666" t="s">
        <v>1278</v>
      </c>
      <c r="L205" s="668">
        <v>116.69499999999999</v>
      </c>
      <c r="M205" s="668">
        <v>4</v>
      </c>
      <c r="N205" s="669">
        <v>466.78</v>
      </c>
    </row>
    <row r="206" spans="1:14" ht="14.4" customHeight="1" x14ac:dyDescent="0.3">
      <c r="A206" s="664" t="s">
        <v>527</v>
      </c>
      <c r="B206" s="665" t="s">
        <v>528</v>
      </c>
      <c r="C206" s="666" t="s">
        <v>532</v>
      </c>
      <c r="D206" s="667" t="s">
        <v>3069</v>
      </c>
      <c r="E206" s="666" t="s">
        <v>552</v>
      </c>
      <c r="F206" s="667" t="s">
        <v>3075</v>
      </c>
      <c r="G206" s="666" t="s">
        <v>582</v>
      </c>
      <c r="H206" s="666" t="s">
        <v>1279</v>
      </c>
      <c r="I206" s="666" t="s">
        <v>884</v>
      </c>
      <c r="J206" s="666" t="s">
        <v>1280</v>
      </c>
      <c r="K206" s="666" t="s">
        <v>1281</v>
      </c>
      <c r="L206" s="668">
        <v>25.563303682674967</v>
      </c>
      <c r="M206" s="668">
        <v>12</v>
      </c>
      <c r="N206" s="669">
        <v>306.75964419209959</v>
      </c>
    </row>
    <row r="207" spans="1:14" ht="14.4" customHeight="1" x14ac:dyDescent="0.3">
      <c r="A207" s="664" t="s">
        <v>527</v>
      </c>
      <c r="B207" s="665" t="s">
        <v>528</v>
      </c>
      <c r="C207" s="666" t="s">
        <v>532</v>
      </c>
      <c r="D207" s="667" t="s">
        <v>3069</v>
      </c>
      <c r="E207" s="666" t="s">
        <v>552</v>
      </c>
      <c r="F207" s="667" t="s">
        <v>3075</v>
      </c>
      <c r="G207" s="666" t="s">
        <v>582</v>
      </c>
      <c r="H207" s="666" t="s">
        <v>1282</v>
      </c>
      <c r="I207" s="666" t="s">
        <v>1283</v>
      </c>
      <c r="J207" s="666" t="s">
        <v>1284</v>
      </c>
      <c r="K207" s="666" t="s">
        <v>1285</v>
      </c>
      <c r="L207" s="668">
        <v>131.56999669005907</v>
      </c>
      <c r="M207" s="668">
        <v>1</v>
      </c>
      <c r="N207" s="669">
        <v>131.56999669005907</v>
      </c>
    </row>
    <row r="208" spans="1:14" ht="14.4" customHeight="1" x14ac:dyDescent="0.3">
      <c r="A208" s="664" t="s">
        <v>527</v>
      </c>
      <c r="B208" s="665" t="s">
        <v>528</v>
      </c>
      <c r="C208" s="666" t="s">
        <v>532</v>
      </c>
      <c r="D208" s="667" t="s">
        <v>3069</v>
      </c>
      <c r="E208" s="666" t="s">
        <v>552</v>
      </c>
      <c r="F208" s="667" t="s">
        <v>3075</v>
      </c>
      <c r="G208" s="666" t="s">
        <v>582</v>
      </c>
      <c r="H208" s="666" t="s">
        <v>1286</v>
      </c>
      <c r="I208" s="666" t="s">
        <v>1287</v>
      </c>
      <c r="J208" s="666" t="s">
        <v>1288</v>
      </c>
      <c r="K208" s="666" t="s">
        <v>1289</v>
      </c>
      <c r="L208" s="668">
        <v>155.09107921813347</v>
      </c>
      <c r="M208" s="668">
        <v>13.923</v>
      </c>
      <c r="N208" s="669">
        <v>2159.3330959540722</v>
      </c>
    </row>
    <row r="209" spans="1:14" ht="14.4" customHeight="1" x14ac:dyDescent="0.3">
      <c r="A209" s="664" t="s">
        <v>527</v>
      </c>
      <c r="B209" s="665" t="s">
        <v>528</v>
      </c>
      <c r="C209" s="666" t="s">
        <v>532</v>
      </c>
      <c r="D209" s="667" t="s">
        <v>3069</v>
      </c>
      <c r="E209" s="666" t="s">
        <v>552</v>
      </c>
      <c r="F209" s="667" t="s">
        <v>3075</v>
      </c>
      <c r="G209" s="666" t="s">
        <v>582</v>
      </c>
      <c r="H209" s="666" t="s">
        <v>1290</v>
      </c>
      <c r="I209" s="666" t="s">
        <v>1291</v>
      </c>
      <c r="J209" s="666" t="s">
        <v>1288</v>
      </c>
      <c r="K209" s="666" t="s">
        <v>1292</v>
      </c>
      <c r="L209" s="668">
        <v>225.65512488398358</v>
      </c>
      <c r="M209" s="668">
        <v>15.094999999999999</v>
      </c>
      <c r="N209" s="669">
        <v>3406.2641101237318</v>
      </c>
    </row>
    <row r="210" spans="1:14" ht="14.4" customHeight="1" x14ac:dyDescent="0.3">
      <c r="A210" s="664" t="s">
        <v>527</v>
      </c>
      <c r="B210" s="665" t="s">
        <v>528</v>
      </c>
      <c r="C210" s="666" t="s">
        <v>532</v>
      </c>
      <c r="D210" s="667" t="s">
        <v>3069</v>
      </c>
      <c r="E210" s="666" t="s">
        <v>552</v>
      </c>
      <c r="F210" s="667" t="s">
        <v>3075</v>
      </c>
      <c r="G210" s="666" t="s">
        <v>582</v>
      </c>
      <c r="H210" s="666" t="s">
        <v>1293</v>
      </c>
      <c r="I210" s="666" t="s">
        <v>1294</v>
      </c>
      <c r="J210" s="666" t="s">
        <v>1295</v>
      </c>
      <c r="K210" s="666" t="s">
        <v>1296</v>
      </c>
      <c r="L210" s="668">
        <v>415.39240000000018</v>
      </c>
      <c r="M210" s="668">
        <v>1.6879999999999999</v>
      </c>
      <c r="N210" s="669">
        <v>701.18237120000026</v>
      </c>
    </row>
    <row r="211" spans="1:14" ht="14.4" customHeight="1" x14ac:dyDescent="0.3">
      <c r="A211" s="664" t="s">
        <v>527</v>
      </c>
      <c r="B211" s="665" t="s">
        <v>528</v>
      </c>
      <c r="C211" s="666" t="s">
        <v>532</v>
      </c>
      <c r="D211" s="667" t="s">
        <v>3069</v>
      </c>
      <c r="E211" s="666" t="s">
        <v>552</v>
      </c>
      <c r="F211" s="667" t="s">
        <v>3075</v>
      </c>
      <c r="G211" s="666" t="s">
        <v>582</v>
      </c>
      <c r="H211" s="666" t="s">
        <v>1297</v>
      </c>
      <c r="I211" s="666" t="s">
        <v>1298</v>
      </c>
      <c r="J211" s="666" t="s">
        <v>1299</v>
      </c>
      <c r="K211" s="666" t="s">
        <v>1188</v>
      </c>
      <c r="L211" s="668">
        <v>908.31391495802256</v>
      </c>
      <c r="M211" s="668">
        <v>10.540703500000001</v>
      </c>
      <c r="N211" s="669">
        <v>9574.2676624967316</v>
      </c>
    </row>
    <row r="212" spans="1:14" ht="14.4" customHeight="1" x14ac:dyDescent="0.3">
      <c r="A212" s="664" t="s">
        <v>527</v>
      </c>
      <c r="B212" s="665" t="s">
        <v>528</v>
      </c>
      <c r="C212" s="666" t="s">
        <v>532</v>
      </c>
      <c r="D212" s="667" t="s">
        <v>3069</v>
      </c>
      <c r="E212" s="666" t="s">
        <v>552</v>
      </c>
      <c r="F212" s="667" t="s">
        <v>3075</v>
      </c>
      <c r="G212" s="666" t="s">
        <v>582</v>
      </c>
      <c r="H212" s="666" t="s">
        <v>1300</v>
      </c>
      <c r="I212" s="666" t="s">
        <v>1301</v>
      </c>
      <c r="J212" s="666" t="s">
        <v>1302</v>
      </c>
      <c r="K212" s="666" t="s">
        <v>1303</v>
      </c>
      <c r="L212" s="668">
        <v>1708.0683419413958</v>
      </c>
      <c r="M212" s="668">
        <v>12.3453815</v>
      </c>
      <c r="N212" s="669">
        <v>21086.755309338983</v>
      </c>
    </row>
    <row r="213" spans="1:14" ht="14.4" customHeight="1" x14ac:dyDescent="0.3">
      <c r="A213" s="664" t="s">
        <v>527</v>
      </c>
      <c r="B213" s="665" t="s">
        <v>528</v>
      </c>
      <c r="C213" s="666" t="s">
        <v>532</v>
      </c>
      <c r="D213" s="667" t="s">
        <v>3069</v>
      </c>
      <c r="E213" s="666" t="s">
        <v>552</v>
      </c>
      <c r="F213" s="667" t="s">
        <v>3075</v>
      </c>
      <c r="G213" s="666" t="s">
        <v>582</v>
      </c>
      <c r="H213" s="666" t="s">
        <v>1304</v>
      </c>
      <c r="I213" s="666" t="s">
        <v>1305</v>
      </c>
      <c r="J213" s="666" t="s">
        <v>1306</v>
      </c>
      <c r="K213" s="666" t="s">
        <v>1307</v>
      </c>
      <c r="L213" s="668">
        <v>111.00100430089093</v>
      </c>
      <c r="M213" s="668">
        <v>14.049404599999999</v>
      </c>
      <c r="N213" s="669">
        <v>1559.4980204295566</v>
      </c>
    </row>
    <row r="214" spans="1:14" ht="14.4" customHeight="1" x14ac:dyDescent="0.3">
      <c r="A214" s="664" t="s">
        <v>527</v>
      </c>
      <c r="B214" s="665" t="s">
        <v>528</v>
      </c>
      <c r="C214" s="666" t="s">
        <v>532</v>
      </c>
      <c r="D214" s="667" t="s">
        <v>3069</v>
      </c>
      <c r="E214" s="666" t="s">
        <v>552</v>
      </c>
      <c r="F214" s="667" t="s">
        <v>3075</v>
      </c>
      <c r="G214" s="666" t="s">
        <v>582</v>
      </c>
      <c r="H214" s="666" t="s">
        <v>1308</v>
      </c>
      <c r="I214" s="666" t="s">
        <v>1309</v>
      </c>
      <c r="J214" s="666" t="s">
        <v>1310</v>
      </c>
      <c r="K214" s="666" t="s">
        <v>1311</v>
      </c>
      <c r="L214" s="668">
        <v>124.56</v>
      </c>
      <c r="M214" s="668">
        <v>1</v>
      </c>
      <c r="N214" s="669">
        <v>124.56</v>
      </c>
    </row>
    <row r="215" spans="1:14" ht="14.4" customHeight="1" x14ac:dyDescent="0.3">
      <c r="A215" s="664" t="s">
        <v>527</v>
      </c>
      <c r="B215" s="665" t="s">
        <v>528</v>
      </c>
      <c r="C215" s="666" t="s">
        <v>532</v>
      </c>
      <c r="D215" s="667" t="s">
        <v>3069</v>
      </c>
      <c r="E215" s="666" t="s">
        <v>552</v>
      </c>
      <c r="F215" s="667" t="s">
        <v>3075</v>
      </c>
      <c r="G215" s="666" t="s">
        <v>582</v>
      </c>
      <c r="H215" s="666" t="s">
        <v>1312</v>
      </c>
      <c r="I215" s="666" t="s">
        <v>884</v>
      </c>
      <c r="J215" s="666" t="s">
        <v>1313</v>
      </c>
      <c r="K215" s="666" t="s">
        <v>1314</v>
      </c>
      <c r="L215" s="668">
        <v>24.989834757813</v>
      </c>
      <c r="M215" s="668">
        <v>3</v>
      </c>
      <c r="N215" s="669">
        <v>74.969504273439</v>
      </c>
    </row>
    <row r="216" spans="1:14" ht="14.4" customHeight="1" x14ac:dyDescent="0.3">
      <c r="A216" s="664" t="s">
        <v>527</v>
      </c>
      <c r="B216" s="665" t="s">
        <v>528</v>
      </c>
      <c r="C216" s="666" t="s">
        <v>532</v>
      </c>
      <c r="D216" s="667" t="s">
        <v>3069</v>
      </c>
      <c r="E216" s="666" t="s">
        <v>552</v>
      </c>
      <c r="F216" s="667" t="s">
        <v>3075</v>
      </c>
      <c r="G216" s="666" t="s">
        <v>582</v>
      </c>
      <c r="H216" s="666" t="s">
        <v>1315</v>
      </c>
      <c r="I216" s="666" t="s">
        <v>1315</v>
      </c>
      <c r="J216" s="666" t="s">
        <v>1316</v>
      </c>
      <c r="K216" s="666" t="s">
        <v>1317</v>
      </c>
      <c r="L216" s="668">
        <v>3948.8510956908403</v>
      </c>
      <c r="M216" s="668">
        <v>0.60000000000000009</v>
      </c>
      <c r="N216" s="669">
        <v>2369.3106574145045</v>
      </c>
    </row>
    <row r="217" spans="1:14" ht="14.4" customHeight="1" x14ac:dyDescent="0.3">
      <c r="A217" s="664" t="s">
        <v>527</v>
      </c>
      <c r="B217" s="665" t="s">
        <v>528</v>
      </c>
      <c r="C217" s="666" t="s">
        <v>532</v>
      </c>
      <c r="D217" s="667" t="s">
        <v>3069</v>
      </c>
      <c r="E217" s="666" t="s">
        <v>552</v>
      </c>
      <c r="F217" s="667" t="s">
        <v>3075</v>
      </c>
      <c r="G217" s="666" t="s">
        <v>582</v>
      </c>
      <c r="H217" s="666" t="s">
        <v>1318</v>
      </c>
      <c r="I217" s="666" t="s">
        <v>1319</v>
      </c>
      <c r="J217" s="666" t="s">
        <v>1320</v>
      </c>
      <c r="K217" s="666"/>
      <c r="L217" s="668">
        <v>89.2</v>
      </c>
      <c r="M217" s="668">
        <v>1</v>
      </c>
      <c r="N217" s="669">
        <v>89.2</v>
      </c>
    </row>
    <row r="218" spans="1:14" ht="14.4" customHeight="1" x14ac:dyDescent="0.3">
      <c r="A218" s="664" t="s">
        <v>527</v>
      </c>
      <c r="B218" s="665" t="s">
        <v>528</v>
      </c>
      <c r="C218" s="666" t="s">
        <v>532</v>
      </c>
      <c r="D218" s="667" t="s">
        <v>3069</v>
      </c>
      <c r="E218" s="666" t="s">
        <v>552</v>
      </c>
      <c r="F218" s="667" t="s">
        <v>3075</v>
      </c>
      <c r="G218" s="666" t="s">
        <v>582</v>
      </c>
      <c r="H218" s="666" t="s">
        <v>1321</v>
      </c>
      <c r="I218" s="666" t="s">
        <v>1322</v>
      </c>
      <c r="J218" s="666" t="s">
        <v>1323</v>
      </c>
      <c r="K218" s="666" t="s">
        <v>1324</v>
      </c>
      <c r="L218" s="668">
        <v>104.8799999999999</v>
      </c>
      <c r="M218" s="668">
        <v>1</v>
      </c>
      <c r="N218" s="669">
        <v>104.8799999999999</v>
      </c>
    </row>
    <row r="219" spans="1:14" ht="14.4" customHeight="1" x14ac:dyDescent="0.3">
      <c r="A219" s="664" t="s">
        <v>527</v>
      </c>
      <c r="B219" s="665" t="s">
        <v>528</v>
      </c>
      <c r="C219" s="666" t="s">
        <v>532</v>
      </c>
      <c r="D219" s="667" t="s">
        <v>3069</v>
      </c>
      <c r="E219" s="666" t="s">
        <v>552</v>
      </c>
      <c r="F219" s="667" t="s">
        <v>3075</v>
      </c>
      <c r="G219" s="666" t="s">
        <v>582</v>
      </c>
      <c r="H219" s="666" t="s">
        <v>1325</v>
      </c>
      <c r="I219" s="666" t="s">
        <v>1326</v>
      </c>
      <c r="J219" s="666" t="s">
        <v>1327</v>
      </c>
      <c r="K219" s="666" t="s">
        <v>1328</v>
      </c>
      <c r="L219" s="668">
        <v>74.819999999999979</v>
      </c>
      <c r="M219" s="668">
        <v>1</v>
      </c>
      <c r="N219" s="669">
        <v>74.819999999999979</v>
      </c>
    </row>
    <row r="220" spans="1:14" ht="14.4" customHeight="1" x14ac:dyDescent="0.3">
      <c r="A220" s="664" t="s">
        <v>527</v>
      </c>
      <c r="B220" s="665" t="s">
        <v>528</v>
      </c>
      <c r="C220" s="666" t="s">
        <v>532</v>
      </c>
      <c r="D220" s="667" t="s">
        <v>3069</v>
      </c>
      <c r="E220" s="666" t="s">
        <v>552</v>
      </c>
      <c r="F220" s="667" t="s">
        <v>3075</v>
      </c>
      <c r="G220" s="666" t="s">
        <v>582</v>
      </c>
      <c r="H220" s="666" t="s">
        <v>1329</v>
      </c>
      <c r="I220" s="666" t="s">
        <v>1330</v>
      </c>
      <c r="J220" s="666" t="s">
        <v>1331</v>
      </c>
      <c r="K220" s="666" t="s">
        <v>1332</v>
      </c>
      <c r="L220" s="668">
        <v>78.76004470376499</v>
      </c>
      <c r="M220" s="668">
        <v>2.4569999999999999</v>
      </c>
      <c r="N220" s="669">
        <v>193.51342983715057</v>
      </c>
    </row>
    <row r="221" spans="1:14" ht="14.4" customHeight="1" x14ac:dyDescent="0.3">
      <c r="A221" s="664" t="s">
        <v>527</v>
      </c>
      <c r="B221" s="665" t="s">
        <v>528</v>
      </c>
      <c r="C221" s="666" t="s">
        <v>532</v>
      </c>
      <c r="D221" s="667" t="s">
        <v>3069</v>
      </c>
      <c r="E221" s="666" t="s">
        <v>552</v>
      </c>
      <c r="F221" s="667" t="s">
        <v>3075</v>
      </c>
      <c r="G221" s="666" t="s">
        <v>582</v>
      </c>
      <c r="H221" s="666" t="s">
        <v>1333</v>
      </c>
      <c r="I221" s="666" t="s">
        <v>1334</v>
      </c>
      <c r="J221" s="666" t="s">
        <v>1331</v>
      </c>
      <c r="K221" s="666" t="s">
        <v>1335</v>
      </c>
      <c r="L221" s="668">
        <v>224.65012751016764</v>
      </c>
      <c r="M221" s="668">
        <v>1</v>
      </c>
      <c r="N221" s="669">
        <v>224.65012751016764</v>
      </c>
    </row>
    <row r="222" spans="1:14" ht="14.4" customHeight="1" x14ac:dyDescent="0.3">
      <c r="A222" s="664" t="s">
        <v>527</v>
      </c>
      <c r="B222" s="665" t="s">
        <v>528</v>
      </c>
      <c r="C222" s="666" t="s">
        <v>532</v>
      </c>
      <c r="D222" s="667" t="s">
        <v>3069</v>
      </c>
      <c r="E222" s="666" t="s">
        <v>552</v>
      </c>
      <c r="F222" s="667" t="s">
        <v>3075</v>
      </c>
      <c r="G222" s="666" t="s">
        <v>582</v>
      </c>
      <c r="H222" s="666" t="s">
        <v>1336</v>
      </c>
      <c r="I222" s="666" t="s">
        <v>1337</v>
      </c>
      <c r="J222" s="666" t="s">
        <v>1338</v>
      </c>
      <c r="K222" s="666" t="s">
        <v>1339</v>
      </c>
      <c r="L222" s="668">
        <v>1621.4014285714288</v>
      </c>
      <c r="M222" s="668">
        <v>7</v>
      </c>
      <c r="N222" s="669">
        <v>11349.810000000001</v>
      </c>
    </row>
    <row r="223" spans="1:14" ht="14.4" customHeight="1" x14ac:dyDescent="0.3">
      <c r="A223" s="664" t="s">
        <v>527</v>
      </c>
      <c r="B223" s="665" t="s">
        <v>528</v>
      </c>
      <c r="C223" s="666" t="s">
        <v>532</v>
      </c>
      <c r="D223" s="667" t="s">
        <v>3069</v>
      </c>
      <c r="E223" s="666" t="s">
        <v>552</v>
      </c>
      <c r="F223" s="667" t="s">
        <v>3075</v>
      </c>
      <c r="G223" s="666" t="s">
        <v>582</v>
      </c>
      <c r="H223" s="666" t="s">
        <v>1340</v>
      </c>
      <c r="I223" s="666" t="s">
        <v>1340</v>
      </c>
      <c r="J223" s="666" t="s">
        <v>1341</v>
      </c>
      <c r="K223" s="666" t="s">
        <v>1342</v>
      </c>
      <c r="L223" s="668">
        <v>134.96999999999994</v>
      </c>
      <c r="M223" s="668">
        <v>3</v>
      </c>
      <c r="N223" s="669">
        <v>404.90999999999985</v>
      </c>
    </row>
    <row r="224" spans="1:14" ht="14.4" customHeight="1" x14ac:dyDescent="0.3">
      <c r="A224" s="664" t="s">
        <v>527</v>
      </c>
      <c r="B224" s="665" t="s">
        <v>528</v>
      </c>
      <c r="C224" s="666" t="s">
        <v>532</v>
      </c>
      <c r="D224" s="667" t="s">
        <v>3069</v>
      </c>
      <c r="E224" s="666" t="s">
        <v>552</v>
      </c>
      <c r="F224" s="667" t="s">
        <v>3075</v>
      </c>
      <c r="G224" s="666" t="s">
        <v>582</v>
      </c>
      <c r="H224" s="666" t="s">
        <v>1343</v>
      </c>
      <c r="I224" s="666" t="s">
        <v>1344</v>
      </c>
      <c r="J224" s="666" t="s">
        <v>1345</v>
      </c>
      <c r="K224" s="666" t="s">
        <v>1278</v>
      </c>
      <c r="L224" s="668">
        <v>86</v>
      </c>
      <c r="M224" s="668">
        <v>2</v>
      </c>
      <c r="N224" s="669">
        <v>172</v>
      </c>
    </row>
    <row r="225" spans="1:14" ht="14.4" customHeight="1" x14ac:dyDescent="0.3">
      <c r="A225" s="664" t="s">
        <v>527</v>
      </c>
      <c r="B225" s="665" t="s">
        <v>528</v>
      </c>
      <c r="C225" s="666" t="s">
        <v>532</v>
      </c>
      <c r="D225" s="667" t="s">
        <v>3069</v>
      </c>
      <c r="E225" s="666" t="s">
        <v>552</v>
      </c>
      <c r="F225" s="667" t="s">
        <v>3075</v>
      </c>
      <c r="G225" s="666" t="s">
        <v>582</v>
      </c>
      <c r="H225" s="666" t="s">
        <v>1346</v>
      </c>
      <c r="I225" s="666" t="s">
        <v>1347</v>
      </c>
      <c r="J225" s="666" t="s">
        <v>1348</v>
      </c>
      <c r="K225" s="666" t="s">
        <v>1349</v>
      </c>
      <c r="L225" s="668">
        <v>142.33999999999986</v>
      </c>
      <c r="M225" s="668">
        <v>2</v>
      </c>
      <c r="N225" s="669">
        <v>284.67999999999972</v>
      </c>
    </row>
    <row r="226" spans="1:14" ht="14.4" customHeight="1" x14ac:dyDescent="0.3">
      <c r="A226" s="664" t="s">
        <v>527</v>
      </c>
      <c r="B226" s="665" t="s">
        <v>528</v>
      </c>
      <c r="C226" s="666" t="s">
        <v>532</v>
      </c>
      <c r="D226" s="667" t="s">
        <v>3069</v>
      </c>
      <c r="E226" s="666" t="s">
        <v>552</v>
      </c>
      <c r="F226" s="667" t="s">
        <v>3075</v>
      </c>
      <c r="G226" s="666" t="s">
        <v>582</v>
      </c>
      <c r="H226" s="666" t="s">
        <v>1350</v>
      </c>
      <c r="I226" s="666" t="s">
        <v>1351</v>
      </c>
      <c r="J226" s="666" t="s">
        <v>1352</v>
      </c>
      <c r="K226" s="666" t="s">
        <v>1353</v>
      </c>
      <c r="L226" s="668">
        <v>102.31999999999998</v>
      </c>
      <c r="M226" s="668">
        <v>1</v>
      </c>
      <c r="N226" s="669">
        <v>102.31999999999998</v>
      </c>
    </row>
    <row r="227" spans="1:14" ht="14.4" customHeight="1" x14ac:dyDescent="0.3">
      <c r="A227" s="664" t="s">
        <v>527</v>
      </c>
      <c r="B227" s="665" t="s">
        <v>528</v>
      </c>
      <c r="C227" s="666" t="s">
        <v>532</v>
      </c>
      <c r="D227" s="667" t="s">
        <v>3069</v>
      </c>
      <c r="E227" s="666" t="s">
        <v>552</v>
      </c>
      <c r="F227" s="667" t="s">
        <v>3075</v>
      </c>
      <c r="G227" s="666" t="s">
        <v>582</v>
      </c>
      <c r="H227" s="666" t="s">
        <v>1354</v>
      </c>
      <c r="I227" s="666" t="s">
        <v>1355</v>
      </c>
      <c r="J227" s="666" t="s">
        <v>1356</v>
      </c>
      <c r="K227" s="666" t="s">
        <v>1357</v>
      </c>
      <c r="L227" s="668">
        <v>676.15000000000009</v>
      </c>
      <c r="M227" s="668">
        <v>2</v>
      </c>
      <c r="N227" s="669">
        <v>1352.3000000000002</v>
      </c>
    </row>
    <row r="228" spans="1:14" ht="14.4" customHeight="1" x14ac:dyDescent="0.3">
      <c r="A228" s="664" t="s">
        <v>527</v>
      </c>
      <c r="B228" s="665" t="s">
        <v>528</v>
      </c>
      <c r="C228" s="666" t="s">
        <v>532</v>
      </c>
      <c r="D228" s="667" t="s">
        <v>3069</v>
      </c>
      <c r="E228" s="666" t="s">
        <v>552</v>
      </c>
      <c r="F228" s="667" t="s">
        <v>3075</v>
      </c>
      <c r="G228" s="666" t="s">
        <v>582</v>
      </c>
      <c r="H228" s="666" t="s">
        <v>1358</v>
      </c>
      <c r="I228" s="666" t="s">
        <v>1358</v>
      </c>
      <c r="J228" s="666" t="s">
        <v>1359</v>
      </c>
      <c r="K228" s="666" t="s">
        <v>1360</v>
      </c>
      <c r="L228" s="668">
        <v>109.9999896001262</v>
      </c>
      <c r="M228" s="668">
        <v>38.601964399999993</v>
      </c>
      <c r="N228" s="669">
        <v>4246.2156825444408</v>
      </c>
    </row>
    <row r="229" spans="1:14" ht="14.4" customHeight="1" x14ac:dyDescent="0.3">
      <c r="A229" s="664" t="s">
        <v>527</v>
      </c>
      <c r="B229" s="665" t="s">
        <v>528</v>
      </c>
      <c r="C229" s="666" t="s">
        <v>532</v>
      </c>
      <c r="D229" s="667" t="s">
        <v>3069</v>
      </c>
      <c r="E229" s="666" t="s">
        <v>552</v>
      </c>
      <c r="F229" s="667" t="s">
        <v>3075</v>
      </c>
      <c r="G229" s="666" t="s">
        <v>582</v>
      </c>
      <c r="H229" s="666" t="s">
        <v>1361</v>
      </c>
      <c r="I229" s="666" t="s">
        <v>1362</v>
      </c>
      <c r="J229" s="666" t="s">
        <v>1363</v>
      </c>
      <c r="K229" s="666" t="s">
        <v>1364</v>
      </c>
      <c r="L229" s="668">
        <v>1672.8599999999994</v>
      </c>
      <c r="M229" s="668">
        <v>40</v>
      </c>
      <c r="N229" s="669">
        <v>66914.39999999998</v>
      </c>
    </row>
    <row r="230" spans="1:14" ht="14.4" customHeight="1" x14ac:dyDescent="0.3">
      <c r="A230" s="664" t="s">
        <v>527</v>
      </c>
      <c r="B230" s="665" t="s">
        <v>528</v>
      </c>
      <c r="C230" s="666" t="s">
        <v>532</v>
      </c>
      <c r="D230" s="667" t="s">
        <v>3069</v>
      </c>
      <c r="E230" s="666" t="s">
        <v>552</v>
      </c>
      <c r="F230" s="667" t="s">
        <v>3075</v>
      </c>
      <c r="G230" s="666" t="s">
        <v>582</v>
      </c>
      <c r="H230" s="666" t="s">
        <v>1365</v>
      </c>
      <c r="I230" s="666" t="s">
        <v>884</v>
      </c>
      <c r="J230" s="666" t="s">
        <v>1366</v>
      </c>
      <c r="K230" s="666" t="s">
        <v>763</v>
      </c>
      <c r="L230" s="668">
        <v>26.210000000000004</v>
      </c>
      <c r="M230" s="668">
        <v>11</v>
      </c>
      <c r="N230" s="669">
        <v>288.31000000000006</v>
      </c>
    </row>
    <row r="231" spans="1:14" ht="14.4" customHeight="1" x14ac:dyDescent="0.3">
      <c r="A231" s="664" t="s">
        <v>527</v>
      </c>
      <c r="B231" s="665" t="s">
        <v>528</v>
      </c>
      <c r="C231" s="666" t="s">
        <v>532</v>
      </c>
      <c r="D231" s="667" t="s">
        <v>3069</v>
      </c>
      <c r="E231" s="666" t="s">
        <v>552</v>
      </c>
      <c r="F231" s="667" t="s">
        <v>3075</v>
      </c>
      <c r="G231" s="666" t="s">
        <v>582</v>
      </c>
      <c r="H231" s="666" t="s">
        <v>1367</v>
      </c>
      <c r="I231" s="666" t="s">
        <v>1367</v>
      </c>
      <c r="J231" s="666" t="s">
        <v>1368</v>
      </c>
      <c r="K231" s="666" t="s">
        <v>1369</v>
      </c>
      <c r="L231" s="668">
        <v>2598.3864806661263</v>
      </c>
      <c r="M231" s="668">
        <v>2.4774314000000004</v>
      </c>
      <c r="N231" s="669">
        <v>6437.324256537755</v>
      </c>
    </row>
    <row r="232" spans="1:14" ht="14.4" customHeight="1" x14ac:dyDescent="0.3">
      <c r="A232" s="664" t="s">
        <v>527</v>
      </c>
      <c r="B232" s="665" t="s">
        <v>528</v>
      </c>
      <c r="C232" s="666" t="s">
        <v>532</v>
      </c>
      <c r="D232" s="667" t="s">
        <v>3069</v>
      </c>
      <c r="E232" s="666" t="s">
        <v>552</v>
      </c>
      <c r="F232" s="667" t="s">
        <v>3075</v>
      </c>
      <c r="G232" s="666" t="s">
        <v>582</v>
      </c>
      <c r="H232" s="666" t="s">
        <v>1370</v>
      </c>
      <c r="I232" s="666" t="s">
        <v>1370</v>
      </c>
      <c r="J232" s="666" t="s">
        <v>1371</v>
      </c>
      <c r="K232" s="666" t="s">
        <v>1372</v>
      </c>
      <c r="L232" s="668">
        <v>248.60044890176164</v>
      </c>
      <c r="M232" s="668">
        <v>0.1</v>
      </c>
      <c r="N232" s="669">
        <v>24.860044890176166</v>
      </c>
    </row>
    <row r="233" spans="1:14" ht="14.4" customHeight="1" x14ac:dyDescent="0.3">
      <c r="A233" s="664" t="s">
        <v>527</v>
      </c>
      <c r="B233" s="665" t="s">
        <v>528</v>
      </c>
      <c r="C233" s="666" t="s">
        <v>532</v>
      </c>
      <c r="D233" s="667" t="s">
        <v>3069</v>
      </c>
      <c r="E233" s="666" t="s">
        <v>552</v>
      </c>
      <c r="F233" s="667" t="s">
        <v>3075</v>
      </c>
      <c r="G233" s="666" t="s">
        <v>582</v>
      </c>
      <c r="H233" s="666" t="s">
        <v>1373</v>
      </c>
      <c r="I233" s="666" t="s">
        <v>1374</v>
      </c>
      <c r="J233" s="666" t="s">
        <v>1375</v>
      </c>
      <c r="K233" s="666" t="s">
        <v>1376</v>
      </c>
      <c r="L233" s="668">
        <v>534.9899999999999</v>
      </c>
      <c r="M233" s="668">
        <v>7</v>
      </c>
      <c r="N233" s="669">
        <v>3744.9299999999994</v>
      </c>
    </row>
    <row r="234" spans="1:14" ht="14.4" customHeight="1" x14ac:dyDescent="0.3">
      <c r="A234" s="664" t="s">
        <v>527</v>
      </c>
      <c r="B234" s="665" t="s">
        <v>528</v>
      </c>
      <c r="C234" s="666" t="s">
        <v>532</v>
      </c>
      <c r="D234" s="667" t="s">
        <v>3069</v>
      </c>
      <c r="E234" s="666" t="s">
        <v>552</v>
      </c>
      <c r="F234" s="667" t="s">
        <v>3075</v>
      </c>
      <c r="G234" s="666" t="s">
        <v>582</v>
      </c>
      <c r="H234" s="666" t="s">
        <v>1377</v>
      </c>
      <c r="I234" s="666" t="s">
        <v>1378</v>
      </c>
      <c r="J234" s="666" t="s">
        <v>1379</v>
      </c>
      <c r="K234" s="666"/>
      <c r="L234" s="668">
        <v>1392.5759914481534</v>
      </c>
      <c r="M234" s="668">
        <v>4</v>
      </c>
      <c r="N234" s="669">
        <v>5570.3039657926138</v>
      </c>
    </row>
    <row r="235" spans="1:14" ht="14.4" customHeight="1" x14ac:dyDescent="0.3">
      <c r="A235" s="664" t="s">
        <v>527</v>
      </c>
      <c r="B235" s="665" t="s">
        <v>528</v>
      </c>
      <c r="C235" s="666" t="s">
        <v>532</v>
      </c>
      <c r="D235" s="667" t="s">
        <v>3069</v>
      </c>
      <c r="E235" s="666" t="s">
        <v>552</v>
      </c>
      <c r="F235" s="667" t="s">
        <v>3075</v>
      </c>
      <c r="G235" s="666" t="s">
        <v>582</v>
      </c>
      <c r="H235" s="666" t="s">
        <v>1380</v>
      </c>
      <c r="I235" s="666" t="s">
        <v>884</v>
      </c>
      <c r="J235" s="666" t="s">
        <v>1381</v>
      </c>
      <c r="K235" s="666"/>
      <c r="L235" s="668">
        <v>135.44</v>
      </c>
      <c r="M235" s="668">
        <v>2</v>
      </c>
      <c r="N235" s="669">
        <v>270.88</v>
      </c>
    </row>
    <row r="236" spans="1:14" ht="14.4" customHeight="1" x14ac:dyDescent="0.3">
      <c r="A236" s="664" t="s">
        <v>527</v>
      </c>
      <c r="B236" s="665" t="s">
        <v>528</v>
      </c>
      <c r="C236" s="666" t="s">
        <v>532</v>
      </c>
      <c r="D236" s="667" t="s">
        <v>3069</v>
      </c>
      <c r="E236" s="666" t="s">
        <v>552</v>
      </c>
      <c r="F236" s="667" t="s">
        <v>3075</v>
      </c>
      <c r="G236" s="666" t="s">
        <v>582</v>
      </c>
      <c r="H236" s="666" t="s">
        <v>1382</v>
      </c>
      <c r="I236" s="666" t="s">
        <v>1383</v>
      </c>
      <c r="J236" s="666" t="s">
        <v>1384</v>
      </c>
      <c r="K236" s="666" t="s">
        <v>1385</v>
      </c>
      <c r="L236" s="668">
        <v>200.55999999999995</v>
      </c>
      <c r="M236" s="668">
        <v>1</v>
      </c>
      <c r="N236" s="669">
        <v>200.55999999999995</v>
      </c>
    </row>
    <row r="237" spans="1:14" ht="14.4" customHeight="1" x14ac:dyDescent="0.3">
      <c r="A237" s="664" t="s">
        <v>527</v>
      </c>
      <c r="B237" s="665" t="s">
        <v>528</v>
      </c>
      <c r="C237" s="666" t="s">
        <v>532</v>
      </c>
      <c r="D237" s="667" t="s">
        <v>3069</v>
      </c>
      <c r="E237" s="666" t="s">
        <v>552</v>
      </c>
      <c r="F237" s="667" t="s">
        <v>3075</v>
      </c>
      <c r="G237" s="666" t="s">
        <v>582</v>
      </c>
      <c r="H237" s="666" t="s">
        <v>1386</v>
      </c>
      <c r="I237" s="666" t="s">
        <v>1387</v>
      </c>
      <c r="J237" s="666" t="s">
        <v>1388</v>
      </c>
      <c r="K237" s="666" t="s">
        <v>1389</v>
      </c>
      <c r="L237" s="668">
        <v>185.89999743949954</v>
      </c>
      <c r="M237" s="668">
        <v>75.12910309999998</v>
      </c>
      <c r="N237" s="669">
        <v>13966.500073921894</v>
      </c>
    </row>
    <row r="238" spans="1:14" ht="14.4" customHeight="1" x14ac:dyDescent="0.3">
      <c r="A238" s="664" t="s">
        <v>527</v>
      </c>
      <c r="B238" s="665" t="s">
        <v>528</v>
      </c>
      <c r="C238" s="666" t="s">
        <v>532</v>
      </c>
      <c r="D238" s="667" t="s">
        <v>3069</v>
      </c>
      <c r="E238" s="666" t="s">
        <v>552</v>
      </c>
      <c r="F238" s="667" t="s">
        <v>3075</v>
      </c>
      <c r="G238" s="666" t="s">
        <v>582</v>
      </c>
      <c r="H238" s="666" t="s">
        <v>1390</v>
      </c>
      <c r="I238" s="666" t="s">
        <v>884</v>
      </c>
      <c r="J238" s="666" t="s">
        <v>1391</v>
      </c>
      <c r="K238" s="666"/>
      <c r="L238" s="668">
        <v>783.15</v>
      </c>
      <c r="M238" s="668">
        <v>1</v>
      </c>
      <c r="N238" s="669">
        <v>783.15</v>
      </c>
    </row>
    <row r="239" spans="1:14" ht="14.4" customHeight="1" x14ac:dyDescent="0.3">
      <c r="A239" s="664" t="s">
        <v>527</v>
      </c>
      <c r="B239" s="665" t="s">
        <v>528</v>
      </c>
      <c r="C239" s="666" t="s">
        <v>532</v>
      </c>
      <c r="D239" s="667" t="s">
        <v>3069</v>
      </c>
      <c r="E239" s="666" t="s">
        <v>552</v>
      </c>
      <c r="F239" s="667" t="s">
        <v>3075</v>
      </c>
      <c r="G239" s="666" t="s">
        <v>582</v>
      </c>
      <c r="H239" s="666" t="s">
        <v>1392</v>
      </c>
      <c r="I239" s="666" t="s">
        <v>1224</v>
      </c>
      <c r="J239" s="666" t="s">
        <v>1393</v>
      </c>
      <c r="K239" s="666" t="s">
        <v>1394</v>
      </c>
      <c r="L239" s="668">
        <v>32.648125872557209</v>
      </c>
      <c r="M239" s="668">
        <v>67</v>
      </c>
      <c r="N239" s="669">
        <v>2187.4244334613331</v>
      </c>
    </row>
    <row r="240" spans="1:14" ht="14.4" customHeight="1" x14ac:dyDescent="0.3">
      <c r="A240" s="664" t="s">
        <v>527</v>
      </c>
      <c r="B240" s="665" t="s">
        <v>528</v>
      </c>
      <c r="C240" s="666" t="s">
        <v>532</v>
      </c>
      <c r="D240" s="667" t="s">
        <v>3069</v>
      </c>
      <c r="E240" s="666" t="s">
        <v>552</v>
      </c>
      <c r="F240" s="667" t="s">
        <v>3075</v>
      </c>
      <c r="G240" s="666" t="s">
        <v>582</v>
      </c>
      <c r="H240" s="666" t="s">
        <v>1395</v>
      </c>
      <c r="I240" s="666" t="s">
        <v>1224</v>
      </c>
      <c r="J240" s="666" t="s">
        <v>1396</v>
      </c>
      <c r="K240" s="666" t="s">
        <v>1397</v>
      </c>
      <c r="L240" s="668">
        <v>19.746598502447739</v>
      </c>
      <c r="M240" s="668">
        <v>3</v>
      </c>
      <c r="N240" s="669">
        <v>59.239795507343217</v>
      </c>
    </row>
    <row r="241" spans="1:14" ht="14.4" customHeight="1" x14ac:dyDescent="0.3">
      <c r="A241" s="664" t="s">
        <v>527</v>
      </c>
      <c r="B241" s="665" t="s">
        <v>528</v>
      </c>
      <c r="C241" s="666" t="s">
        <v>532</v>
      </c>
      <c r="D241" s="667" t="s">
        <v>3069</v>
      </c>
      <c r="E241" s="666" t="s">
        <v>552</v>
      </c>
      <c r="F241" s="667" t="s">
        <v>3075</v>
      </c>
      <c r="G241" s="666" t="s">
        <v>582</v>
      </c>
      <c r="H241" s="666" t="s">
        <v>1398</v>
      </c>
      <c r="I241" s="666" t="s">
        <v>884</v>
      </c>
      <c r="J241" s="666" t="s">
        <v>1399</v>
      </c>
      <c r="K241" s="666"/>
      <c r="L241" s="668">
        <v>84.156394579887433</v>
      </c>
      <c r="M241" s="668">
        <v>1</v>
      </c>
      <c r="N241" s="669">
        <v>84.156394579887433</v>
      </c>
    </row>
    <row r="242" spans="1:14" ht="14.4" customHeight="1" x14ac:dyDescent="0.3">
      <c r="A242" s="664" t="s">
        <v>527</v>
      </c>
      <c r="B242" s="665" t="s">
        <v>528</v>
      </c>
      <c r="C242" s="666" t="s">
        <v>532</v>
      </c>
      <c r="D242" s="667" t="s">
        <v>3069</v>
      </c>
      <c r="E242" s="666" t="s">
        <v>552</v>
      </c>
      <c r="F242" s="667" t="s">
        <v>3075</v>
      </c>
      <c r="G242" s="666" t="s">
        <v>582</v>
      </c>
      <c r="H242" s="666" t="s">
        <v>1400</v>
      </c>
      <c r="I242" s="666" t="s">
        <v>1400</v>
      </c>
      <c r="J242" s="666" t="s">
        <v>1401</v>
      </c>
      <c r="K242" s="666" t="s">
        <v>1402</v>
      </c>
      <c r="L242" s="668">
        <v>55.910000000000011</v>
      </c>
      <c r="M242" s="668">
        <v>1</v>
      </c>
      <c r="N242" s="669">
        <v>55.910000000000011</v>
      </c>
    </row>
    <row r="243" spans="1:14" ht="14.4" customHeight="1" x14ac:dyDescent="0.3">
      <c r="A243" s="664" t="s">
        <v>527</v>
      </c>
      <c r="B243" s="665" t="s">
        <v>528</v>
      </c>
      <c r="C243" s="666" t="s">
        <v>532</v>
      </c>
      <c r="D243" s="667" t="s">
        <v>3069</v>
      </c>
      <c r="E243" s="666" t="s">
        <v>552</v>
      </c>
      <c r="F243" s="667" t="s">
        <v>3075</v>
      </c>
      <c r="G243" s="666" t="s">
        <v>582</v>
      </c>
      <c r="H243" s="666" t="s">
        <v>1403</v>
      </c>
      <c r="I243" s="666" t="s">
        <v>1403</v>
      </c>
      <c r="J243" s="666" t="s">
        <v>1404</v>
      </c>
      <c r="K243" s="666" t="s">
        <v>1405</v>
      </c>
      <c r="L243" s="668">
        <v>626.81938006230041</v>
      </c>
      <c r="M243" s="668">
        <v>2</v>
      </c>
      <c r="N243" s="669">
        <v>1253.6387601246008</v>
      </c>
    </row>
    <row r="244" spans="1:14" ht="14.4" customHeight="1" x14ac:dyDescent="0.3">
      <c r="A244" s="664" t="s">
        <v>527</v>
      </c>
      <c r="B244" s="665" t="s">
        <v>528</v>
      </c>
      <c r="C244" s="666" t="s">
        <v>532</v>
      </c>
      <c r="D244" s="667" t="s">
        <v>3069</v>
      </c>
      <c r="E244" s="666" t="s">
        <v>552</v>
      </c>
      <c r="F244" s="667" t="s">
        <v>3075</v>
      </c>
      <c r="G244" s="666" t="s">
        <v>582</v>
      </c>
      <c r="H244" s="666" t="s">
        <v>1406</v>
      </c>
      <c r="I244" s="666" t="s">
        <v>884</v>
      </c>
      <c r="J244" s="666" t="s">
        <v>1407</v>
      </c>
      <c r="K244" s="666"/>
      <c r="L244" s="668">
        <v>119.56350886782843</v>
      </c>
      <c r="M244" s="668">
        <v>3</v>
      </c>
      <c r="N244" s="669">
        <v>358.6905266034853</v>
      </c>
    </row>
    <row r="245" spans="1:14" ht="14.4" customHeight="1" x14ac:dyDescent="0.3">
      <c r="A245" s="664" t="s">
        <v>527</v>
      </c>
      <c r="B245" s="665" t="s">
        <v>528</v>
      </c>
      <c r="C245" s="666" t="s">
        <v>532</v>
      </c>
      <c r="D245" s="667" t="s">
        <v>3069</v>
      </c>
      <c r="E245" s="666" t="s">
        <v>552</v>
      </c>
      <c r="F245" s="667" t="s">
        <v>3075</v>
      </c>
      <c r="G245" s="666" t="s">
        <v>582</v>
      </c>
      <c r="H245" s="666" t="s">
        <v>1408</v>
      </c>
      <c r="I245" s="666" t="s">
        <v>1409</v>
      </c>
      <c r="J245" s="666" t="s">
        <v>1410</v>
      </c>
      <c r="K245" s="666" t="s">
        <v>1411</v>
      </c>
      <c r="L245" s="668">
        <v>79.639999999999944</v>
      </c>
      <c r="M245" s="668">
        <v>1</v>
      </c>
      <c r="N245" s="669">
        <v>79.639999999999944</v>
      </c>
    </row>
    <row r="246" spans="1:14" ht="14.4" customHeight="1" x14ac:dyDescent="0.3">
      <c r="A246" s="664" t="s">
        <v>527</v>
      </c>
      <c r="B246" s="665" t="s">
        <v>528</v>
      </c>
      <c r="C246" s="666" t="s">
        <v>532</v>
      </c>
      <c r="D246" s="667" t="s">
        <v>3069</v>
      </c>
      <c r="E246" s="666" t="s">
        <v>552</v>
      </c>
      <c r="F246" s="667" t="s">
        <v>3075</v>
      </c>
      <c r="G246" s="666" t="s">
        <v>582</v>
      </c>
      <c r="H246" s="666" t="s">
        <v>1412</v>
      </c>
      <c r="I246" s="666" t="s">
        <v>884</v>
      </c>
      <c r="J246" s="666" t="s">
        <v>1413</v>
      </c>
      <c r="K246" s="666"/>
      <c r="L246" s="668">
        <v>119.235</v>
      </c>
      <c r="M246" s="668">
        <v>1</v>
      </c>
      <c r="N246" s="669">
        <v>119.235</v>
      </c>
    </row>
    <row r="247" spans="1:14" ht="14.4" customHeight="1" x14ac:dyDescent="0.3">
      <c r="A247" s="664" t="s">
        <v>527</v>
      </c>
      <c r="B247" s="665" t="s">
        <v>528</v>
      </c>
      <c r="C247" s="666" t="s">
        <v>532</v>
      </c>
      <c r="D247" s="667" t="s">
        <v>3069</v>
      </c>
      <c r="E247" s="666" t="s">
        <v>552</v>
      </c>
      <c r="F247" s="667" t="s">
        <v>3075</v>
      </c>
      <c r="G247" s="666" t="s">
        <v>582</v>
      </c>
      <c r="H247" s="666" t="s">
        <v>1414</v>
      </c>
      <c r="I247" s="666" t="s">
        <v>1415</v>
      </c>
      <c r="J247" s="666" t="s">
        <v>1416</v>
      </c>
      <c r="K247" s="666" t="s">
        <v>1417</v>
      </c>
      <c r="L247" s="668">
        <v>104.85999999999997</v>
      </c>
      <c r="M247" s="668">
        <v>1</v>
      </c>
      <c r="N247" s="669">
        <v>104.85999999999997</v>
      </c>
    </row>
    <row r="248" spans="1:14" ht="14.4" customHeight="1" x14ac:dyDescent="0.3">
      <c r="A248" s="664" t="s">
        <v>527</v>
      </c>
      <c r="B248" s="665" t="s">
        <v>528</v>
      </c>
      <c r="C248" s="666" t="s">
        <v>532</v>
      </c>
      <c r="D248" s="667" t="s">
        <v>3069</v>
      </c>
      <c r="E248" s="666" t="s">
        <v>552</v>
      </c>
      <c r="F248" s="667" t="s">
        <v>3075</v>
      </c>
      <c r="G248" s="666" t="s">
        <v>582</v>
      </c>
      <c r="H248" s="666" t="s">
        <v>1418</v>
      </c>
      <c r="I248" s="666" t="s">
        <v>1418</v>
      </c>
      <c r="J248" s="666" t="s">
        <v>1419</v>
      </c>
      <c r="K248" s="666" t="s">
        <v>1420</v>
      </c>
      <c r="L248" s="668">
        <v>28.249999999999986</v>
      </c>
      <c r="M248" s="668">
        <v>2</v>
      </c>
      <c r="N248" s="669">
        <v>56.499999999999972</v>
      </c>
    </row>
    <row r="249" spans="1:14" ht="14.4" customHeight="1" x14ac:dyDescent="0.3">
      <c r="A249" s="664" t="s">
        <v>527</v>
      </c>
      <c r="B249" s="665" t="s">
        <v>528</v>
      </c>
      <c r="C249" s="666" t="s">
        <v>532</v>
      </c>
      <c r="D249" s="667" t="s">
        <v>3069</v>
      </c>
      <c r="E249" s="666" t="s">
        <v>552</v>
      </c>
      <c r="F249" s="667" t="s">
        <v>3075</v>
      </c>
      <c r="G249" s="666" t="s">
        <v>582</v>
      </c>
      <c r="H249" s="666" t="s">
        <v>1421</v>
      </c>
      <c r="I249" s="666" t="s">
        <v>1421</v>
      </c>
      <c r="J249" s="666" t="s">
        <v>1422</v>
      </c>
      <c r="K249" s="666" t="s">
        <v>578</v>
      </c>
      <c r="L249" s="668">
        <v>24.57</v>
      </c>
      <c r="M249" s="668">
        <v>1</v>
      </c>
      <c r="N249" s="669">
        <v>24.57</v>
      </c>
    </row>
    <row r="250" spans="1:14" ht="14.4" customHeight="1" x14ac:dyDescent="0.3">
      <c r="A250" s="664" t="s">
        <v>527</v>
      </c>
      <c r="B250" s="665" t="s">
        <v>528</v>
      </c>
      <c r="C250" s="666" t="s">
        <v>532</v>
      </c>
      <c r="D250" s="667" t="s">
        <v>3069</v>
      </c>
      <c r="E250" s="666" t="s">
        <v>552</v>
      </c>
      <c r="F250" s="667" t="s">
        <v>3075</v>
      </c>
      <c r="G250" s="666" t="s">
        <v>582</v>
      </c>
      <c r="H250" s="666" t="s">
        <v>1423</v>
      </c>
      <c r="I250" s="666" t="s">
        <v>1423</v>
      </c>
      <c r="J250" s="666" t="s">
        <v>1424</v>
      </c>
      <c r="K250" s="666" t="s">
        <v>1425</v>
      </c>
      <c r="L250" s="668">
        <v>247.5</v>
      </c>
      <c r="M250" s="668">
        <v>1</v>
      </c>
      <c r="N250" s="669">
        <v>247.5</v>
      </c>
    </row>
    <row r="251" spans="1:14" ht="14.4" customHeight="1" x14ac:dyDescent="0.3">
      <c r="A251" s="664" t="s">
        <v>527</v>
      </c>
      <c r="B251" s="665" t="s">
        <v>528</v>
      </c>
      <c r="C251" s="666" t="s">
        <v>532</v>
      </c>
      <c r="D251" s="667" t="s">
        <v>3069</v>
      </c>
      <c r="E251" s="666" t="s">
        <v>552</v>
      </c>
      <c r="F251" s="667" t="s">
        <v>3075</v>
      </c>
      <c r="G251" s="666" t="s">
        <v>582</v>
      </c>
      <c r="H251" s="666" t="s">
        <v>1426</v>
      </c>
      <c r="I251" s="666" t="s">
        <v>1426</v>
      </c>
      <c r="J251" s="666" t="s">
        <v>1427</v>
      </c>
      <c r="K251" s="666" t="s">
        <v>1428</v>
      </c>
      <c r="L251" s="668">
        <v>396.00036300302509</v>
      </c>
      <c r="M251" s="668">
        <v>9</v>
      </c>
      <c r="N251" s="669">
        <v>3564.0032670272258</v>
      </c>
    </row>
    <row r="252" spans="1:14" ht="14.4" customHeight="1" x14ac:dyDescent="0.3">
      <c r="A252" s="664" t="s">
        <v>527</v>
      </c>
      <c r="B252" s="665" t="s">
        <v>528</v>
      </c>
      <c r="C252" s="666" t="s">
        <v>532</v>
      </c>
      <c r="D252" s="667" t="s">
        <v>3069</v>
      </c>
      <c r="E252" s="666" t="s">
        <v>552</v>
      </c>
      <c r="F252" s="667" t="s">
        <v>3075</v>
      </c>
      <c r="G252" s="666" t="s">
        <v>582</v>
      </c>
      <c r="H252" s="666" t="s">
        <v>1429</v>
      </c>
      <c r="I252" s="666" t="s">
        <v>1429</v>
      </c>
      <c r="J252" s="666" t="s">
        <v>1430</v>
      </c>
      <c r="K252" s="666" t="s">
        <v>1431</v>
      </c>
      <c r="L252" s="668">
        <v>3850</v>
      </c>
      <c r="M252" s="668">
        <v>1</v>
      </c>
      <c r="N252" s="669">
        <v>3850</v>
      </c>
    </row>
    <row r="253" spans="1:14" ht="14.4" customHeight="1" x14ac:dyDescent="0.3">
      <c r="A253" s="664" t="s">
        <v>527</v>
      </c>
      <c r="B253" s="665" t="s">
        <v>528</v>
      </c>
      <c r="C253" s="666" t="s">
        <v>532</v>
      </c>
      <c r="D253" s="667" t="s">
        <v>3069</v>
      </c>
      <c r="E253" s="666" t="s">
        <v>552</v>
      </c>
      <c r="F253" s="667" t="s">
        <v>3075</v>
      </c>
      <c r="G253" s="666" t="s">
        <v>582</v>
      </c>
      <c r="H253" s="666" t="s">
        <v>1432</v>
      </c>
      <c r="I253" s="666" t="s">
        <v>1432</v>
      </c>
      <c r="J253" s="666" t="s">
        <v>1433</v>
      </c>
      <c r="K253" s="666" t="s">
        <v>1324</v>
      </c>
      <c r="L253" s="668">
        <v>95.896388888888893</v>
      </c>
      <c r="M253" s="668">
        <v>36</v>
      </c>
      <c r="N253" s="669">
        <v>3452.27</v>
      </c>
    </row>
    <row r="254" spans="1:14" ht="14.4" customHeight="1" x14ac:dyDescent="0.3">
      <c r="A254" s="664" t="s">
        <v>527</v>
      </c>
      <c r="B254" s="665" t="s">
        <v>528</v>
      </c>
      <c r="C254" s="666" t="s">
        <v>532</v>
      </c>
      <c r="D254" s="667" t="s">
        <v>3069</v>
      </c>
      <c r="E254" s="666" t="s">
        <v>552</v>
      </c>
      <c r="F254" s="667" t="s">
        <v>3075</v>
      </c>
      <c r="G254" s="666" t="s">
        <v>582</v>
      </c>
      <c r="H254" s="666" t="s">
        <v>1434</v>
      </c>
      <c r="I254" s="666" t="s">
        <v>1434</v>
      </c>
      <c r="J254" s="666" t="s">
        <v>1435</v>
      </c>
      <c r="K254" s="666" t="s">
        <v>1436</v>
      </c>
      <c r="L254" s="668">
        <v>113.56747890448729</v>
      </c>
      <c r="M254" s="668">
        <v>37.004305199999997</v>
      </c>
      <c r="N254" s="669">
        <v>4202.4856501762088</v>
      </c>
    </row>
    <row r="255" spans="1:14" ht="14.4" customHeight="1" x14ac:dyDescent="0.3">
      <c r="A255" s="664" t="s">
        <v>527</v>
      </c>
      <c r="B255" s="665" t="s">
        <v>528</v>
      </c>
      <c r="C255" s="666" t="s">
        <v>532</v>
      </c>
      <c r="D255" s="667" t="s">
        <v>3069</v>
      </c>
      <c r="E255" s="666" t="s">
        <v>552</v>
      </c>
      <c r="F255" s="667" t="s">
        <v>3075</v>
      </c>
      <c r="G255" s="666" t="s">
        <v>582</v>
      </c>
      <c r="H255" s="666" t="s">
        <v>1437</v>
      </c>
      <c r="I255" s="666" t="s">
        <v>1437</v>
      </c>
      <c r="J255" s="666" t="s">
        <v>1435</v>
      </c>
      <c r="K255" s="666" t="s">
        <v>1438</v>
      </c>
      <c r="L255" s="668">
        <v>583.51031094241159</v>
      </c>
      <c r="M255" s="668">
        <v>15.618016200000001</v>
      </c>
      <c r="N255" s="669">
        <v>9113.2734891656219</v>
      </c>
    </row>
    <row r="256" spans="1:14" ht="14.4" customHeight="1" x14ac:dyDescent="0.3">
      <c r="A256" s="664" t="s">
        <v>527</v>
      </c>
      <c r="B256" s="665" t="s">
        <v>528</v>
      </c>
      <c r="C256" s="666" t="s">
        <v>532</v>
      </c>
      <c r="D256" s="667" t="s">
        <v>3069</v>
      </c>
      <c r="E256" s="666" t="s">
        <v>552</v>
      </c>
      <c r="F256" s="667" t="s">
        <v>3075</v>
      </c>
      <c r="G256" s="666" t="s">
        <v>582</v>
      </c>
      <c r="H256" s="666" t="s">
        <v>1439</v>
      </c>
      <c r="I256" s="666" t="s">
        <v>1439</v>
      </c>
      <c r="J256" s="666" t="s">
        <v>1435</v>
      </c>
      <c r="K256" s="666" t="s">
        <v>1440</v>
      </c>
      <c r="L256" s="668">
        <v>263.90198317040301</v>
      </c>
      <c r="M256" s="668">
        <v>39.821999999999996</v>
      </c>
      <c r="N256" s="669">
        <v>10509.104773811789</v>
      </c>
    </row>
    <row r="257" spans="1:14" ht="14.4" customHeight="1" x14ac:dyDescent="0.3">
      <c r="A257" s="664" t="s">
        <v>527</v>
      </c>
      <c r="B257" s="665" t="s">
        <v>528</v>
      </c>
      <c r="C257" s="666" t="s">
        <v>532</v>
      </c>
      <c r="D257" s="667" t="s">
        <v>3069</v>
      </c>
      <c r="E257" s="666" t="s">
        <v>552</v>
      </c>
      <c r="F257" s="667" t="s">
        <v>3075</v>
      </c>
      <c r="G257" s="666" t="s">
        <v>582</v>
      </c>
      <c r="H257" s="666" t="s">
        <v>1441</v>
      </c>
      <c r="I257" s="666" t="s">
        <v>1442</v>
      </c>
      <c r="J257" s="666" t="s">
        <v>1443</v>
      </c>
      <c r="K257" s="666" t="s">
        <v>1444</v>
      </c>
      <c r="L257" s="668">
        <v>81.299999999999983</v>
      </c>
      <c r="M257" s="668">
        <v>1</v>
      </c>
      <c r="N257" s="669">
        <v>81.299999999999983</v>
      </c>
    </row>
    <row r="258" spans="1:14" ht="14.4" customHeight="1" x14ac:dyDescent="0.3">
      <c r="A258" s="664" t="s">
        <v>527</v>
      </c>
      <c r="B258" s="665" t="s">
        <v>528</v>
      </c>
      <c r="C258" s="666" t="s">
        <v>532</v>
      </c>
      <c r="D258" s="667" t="s">
        <v>3069</v>
      </c>
      <c r="E258" s="666" t="s">
        <v>552</v>
      </c>
      <c r="F258" s="667" t="s">
        <v>3075</v>
      </c>
      <c r="G258" s="666" t="s">
        <v>582</v>
      </c>
      <c r="H258" s="666" t="s">
        <v>1445</v>
      </c>
      <c r="I258" s="666" t="s">
        <v>1445</v>
      </c>
      <c r="J258" s="666" t="s">
        <v>1435</v>
      </c>
      <c r="K258" s="666" t="s">
        <v>1446</v>
      </c>
      <c r="L258" s="668">
        <v>769.81800805153716</v>
      </c>
      <c r="M258" s="668">
        <v>8.2379999999999995</v>
      </c>
      <c r="N258" s="669">
        <v>6341.7607503285626</v>
      </c>
    </row>
    <row r="259" spans="1:14" ht="14.4" customHeight="1" x14ac:dyDescent="0.3">
      <c r="A259" s="664" t="s">
        <v>527</v>
      </c>
      <c r="B259" s="665" t="s">
        <v>528</v>
      </c>
      <c r="C259" s="666" t="s">
        <v>532</v>
      </c>
      <c r="D259" s="667" t="s">
        <v>3069</v>
      </c>
      <c r="E259" s="666" t="s">
        <v>552</v>
      </c>
      <c r="F259" s="667" t="s">
        <v>3075</v>
      </c>
      <c r="G259" s="666" t="s">
        <v>582</v>
      </c>
      <c r="H259" s="666" t="s">
        <v>1447</v>
      </c>
      <c r="I259" s="666" t="s">
        <v>884</v>
      </c>
      <c r="J259" s="666" t="s">
        <v>1448</v>
      </c>
      <c r="K259" s="666"/>
      <c r="L259" s="668">
        <v>29.384960275430281</v>
      </c>
      <c r="M259" s="668">
        <v>20</v>
      </c>
      <c r="N259" s="669">
        <v>587.69920550860559</v>
      </c>
    </row>
    <row r="260" spans="1:14" ht="14.4" customHeight="1" x14ac:dyDescent="0.3">
      <c r="A260" s="664" t="s">
        <v>527</v>
      </c>
      <c r="B260" s="665" t="s">
        <v>528</v>
      </c>
      <c r="C260" s="666" t="s">
        <v>532</v>
      </c>
      <c r="D260" s="667" t="s">
        <v>3069</v>
      </c>
      <c r="E260" s="666" t="s">
        <v>552</v>
      </c>
      <c r="F260" s="667" t="s">
        <v>3075</v>
      </c>
      <c r="G260" s="666" t="s">
        <v>582</v>
      </c>
      <c r="H260" s="666" t="s">
        <v>1449</v>
      </c>
      <c r="I260" s="666" t="s">
        <v>1449</v>
      </c>
      <c r="J260" s="666" t="s">
        <v>1450</v>
      </c>
      <c r="K260" s="666" t="s">
        <v>1041</v>
      </c>
      <c r="L260" s="668">
        <v>86.00800000000001</v>
      </c>
      <c r="M260" s="668">
        <v>5</v>
      </c>
      <c r="N260" s="669">
        <v>430.04000000000008</v>
      </c>
    </row>
    <row r="261" spans="1:14" ht="14.4" customHeight="1" x14ac:dyDescent="0.3">
      <c r="A261" s="664" t="s">
        <v>527</v>
      </c>
      <c r="B261" s="665" t="s">
        <v>528</v>
      </c>
      <c r="C261" s="666" t="s">
        <v>532</v>
      </c>
      <c r="D261" s="667" t="s">
        <v>3069</v>
      </c>
      <c r="E261" s="666" t="s">
        <v>552</v>
      </c>
      <c r="F261" s="667" t="s">
        <v>3075</v>
      </c>
      <c r="G261" s="666" t="s">
        <v>582</v>
      </c>
      <c r="H261" s="666" t="s">
        <v>1451</v>
      </c>
      <c r="I261" s="666" t="s">
        <v>1452</v>
      </c>
      <c r="J261" s="666" t="s">
        <v>1453</v>
      </c>
      <c r="K261" s="666" t="s">
        <v>1454</v>
      </c>
      <c r="L261" s="668">
        <v>104.72000000000004</v>
      </c>
      <c r="M261" s="668">
        <v>1</v>
      </c>
      <c r="N261" s="669">
        <v>104.72000000000004</v>
      </c>
    </row>
    <row r="262" spans="1:14" ht="14.4" customHeight="1" x14ac:dyDescent="0.3">
      <c r="A262" s="664" t="s">
        <v>527</v>
      </c>
      <c r="B262" s="665" t="s">
        <v>528</v>
      </c>
      <c r="C262" s="666" t="s">
        <v>532</v>
      </c>
      <c r="D262" s="667" t="s">
        <v>3069</v>
      </c>
      <c r="E262" s="666" t="s">
        <v>552</v>
      </c>
      <c r="F262" s="667" t="s">
        <v>3075</v>
      </c>
      <c r="G262" s="666" t="s">
        <v>582</v>
      </c>
      <c r="H262" s="666" t="s">
        <v>1455</v>
      </c>
      <c r="I262" s="666" t="s">
        <v>1455</v>
      </c>
      <c r="J262" s="666" t="s">
        <v>904</v>
      </c>
      <c r="K262" s="666" t="s">
        <v>1456</v>
      </c>
      <c r="L262" s="668">
        <v>130.35</v>
      </c>
      <c r="M262" s="668">
        <v>3</v>
      </c>
      <c r="N262" s="669">
        <v>391.04999999999995</v>
      </c>
    </row>
    <row r="263" spans="1:14" ht="14.4" customHeight="1" x14ac:dyDescent="0.3">
      <c r="A263" s="664" t="s">
        <v>527</v>
      </c>
      <c r="B263" s="665" t="s">
        <v>528</v>
      </c>
      <c r="C263" s="666" t="s">
        <v>532</v>
      </c>
      <c r="D263" s="667" t="s">
        <v>3069</v>
      </c>
      <c r="E263" s="666" t="s">
        <v>552</v>
      </c>
      <c r="F263" s="667" t="s">
        <v>3075</v>
      </c>
      <c r="G263" s="666" t="s">
        <v>582</v>
      </c>
      <c r="H263" s="666" t="s">
        <v>1457</v>
      </c>
      <c r="I263" s="666" t="s">
        <v>1457</v>
      </c>
      <c r="J263" s="666" t="s">
        <v>1458</v>
      </c>
      <c r="K263" s="666" t="s">
        <v>1459</v>
      </c>
      <c r="L263" s="668">
        <v>391.45420476254526</v>
      </c>
      <c r="M263" s="668">
        <v>12</v>
      </c>
      <c r="N263" s="669">
        <v>4697.4504571505431</v>
      </c>
    </row>
    <row r="264" spans="1:14" ht="14.4" customHeight="1" x14ac:dyDescent="0.3">
      <c r="A264" s="664" t="s">
        <v>527</v>
      </c>
      <c r="B264" s="665" t="s">
        <v>528</v>
      </c>
      <c r="C264" s="666" t="s">
        <v>532</v>
      </c>
      <c r="D264" s="667" t="s">
        <v>3069</v>
      </c>
      <c r="E264" s="666" t="s">
        <v>552</v>
      </c>
      <c r="F264" s="667" t="s">
        <v>3075</v>
      </c>
      <c r="G264" s="666" t="s">
        <v>582</v>
      </c>
      <c r="H264" s="666" t="s">
        <v>1460</v>
      </c>
      <c r="I264" s="666" t="s">
        <v>1460</v>
      </c>
      <c r="J264" s="666" t="s">
        <v>1461</v>
      </c>
      <c r="K264" s="666" t="s">
        <v>1462</v>
      </c>
      <c r="L264" s="668">
        <v>44.00002476131155</v>
      </c>
      <c r="M264" s="668">
        <v>16</v>
      </c>
      <c r="N264" s="669">
        <v>704.00039618098481</v>
      </c>
    </row>
    <row r="265" spans="1:14" ht="14.4" customHeight="1" x14ac:dyDescent="0.3">
      <c r="A265" s="664" t="s">
        <v>527</v>
      </c>
      <c r="B265" s="665" t="s">
        <v>528</v>
      </c>
      <c r="C265" s="666" t="s">
        <v>532</v>
      </c>
      <c r="D265" s="667" t="s">
        <v>3069</v>
      </c>
      <c r="E265" s="666" t="s">
        <v>552</v>
      </c>
      <c r="F265" s="667" t="s">
        <v>3075</v>
      </c>
      <c r="G265" s="666" t="s">
        <v>582</v>
      </c>
      <c r="H265" s="666" t="s">
        <v>1463</v>
      </c>
      <c r="I265" s="666" t="s">
        <v>1463</v>
      </c>
      <c r="J265" s="666" t="s">
        <v>1461</v>
      </c>
      <c r="K265" s="666" t="s">
        <v>1464</v>
      </c>
      <c r="L265" s="668">
        <v>109.99999919446212</v>
      </c>
      <c r="M265" s="668">
        <v>22</v>
      </c>
      <c r="N265" s="669">
        <v>2419.9999822781665</v>
      </c>
    </row>
    <row r="266" spans="1:14" ht="14.4" customHeight="1" x14ac:dyDescent="0.3">
      <c r="A266" s="664" t="s">
        <v>527</v>
      </c>
      <c r="B266" s="665" t="s">
        <v>528</v>
      </c>
      <c r="C266" s="666" t="s">
        <v>532</v>
      </c>
      <c r="D266" s="667" t="s">
        <v>3069</v>
      </c>
      <c r="E266" s="666" t="s">
        <v>552</v>
      </c>
      <c r="F266" s="667" t="s">
        <v>3075</v>
      </c>
      <c r="G266" s="666" t="s">
        <v>582</v>
      </c>
      <c r="H266" s="666" t="s">
        <v>1465</v>
      </c>
      <c r="I266" s="666" t="s">
        <v>1465</v>
      </c>
      <c r="J266" s="666" t="s">
        <v>1458</v>
      </c>
      <c r="K266" s="666" t="s">
        <v>1466</v>
      </c>
      <c r="L266" s="668">
        <v>137.71717873271092</v>
      </c>
      <c r="M266" s="668">
        <v>12</v>
      </c>
      <c r="N266" s="669">
        <v>1652.606144792531</v>
      </c>
    </row>
    <row r="267" spans="1:14" ht="14.4" customHeight="1" x14ac:dyDescent="0.3">
      <c r="A267" s="664" t="s">
        <v>527</v>
      </c>
      <c r="B267" s="665" t="s">
        <v>528</v>
      </c>
      <c r="C267" s="666" t="s">
        <v>532</v>
      </c>
      <c r="D267" s="667" t="s">
        <v>3069</v>
      </c>
      <c r="E267" s="666" t="s">
        <v>552</v>
      </c>
      <c r="F267" s="667" t="s">
        <v>3075</v>
      </c>
      <c r="G267" s="666" t="s">
        <v>582</v>
      </c>
      <c r="H267" s="666" t="s">
        <v>1467</v>
      </c>
      <c r="I267" s="666" t="s">
        <v>884</v>
      </c>
      <c r="J267" s="666" t="s">
        <v>1468</v>
      </c>
      <c r="K267" s="666"/>
      <c r="L267" s="668">
        <v>104.46000000000001</v>
      </c>
      <c r="M267" s="668">
        <v>2</v>
      </c>
      <c r="N267" s="669">
        <v>208.92000000000002</v>
      </c>
    </row>
    <row r="268" spans="1:14" ht="14.4" customHeight="1" x14ac:dyDescent="0.3">
      <c r="A268" s="664" t="s">
        <v>527</v>
      </c>
      <c r="B268" s="665" t="s">
        <v>528</v>
      </c>
      <c r="C268" s="666" t="s">
        <v>532</v>
      </c>
      <c r="D268" s="667" t="s">
        <v>3069</v>
      </c>
      <c r="E268" s="666" t="s">
        <v>552</v>
      </c>
      <c r="F268" s="667" t="s">
        <v>3075</v>
      </c>
      <c r="G268" s="666" t="s">
        <v>582</v>
      </c>
      <c r="H268" s="666" t="s">
        <v>1469</v>
      </c>
      <c r="I268" s="666" t="s">
        <v>884</v>
      </c>
      <c r="J268" s="666" t="s">
        <v>1470</v>
      </c>
      <c r="K268" s="666" t="s">
        <v>1471</v>
      </c>
      <c r="L268" s="668">
        <v>220.77390660587241</v>
      </c>
      <c r="M268" s="668">
        <v>1</v>
      </c>
      <c r="N268" s="669">
        <v>220.77390660587241</v>
      </c>
    </row>
    <row r="269" spans="1:14" ht="14.4" customHeight="1" x14ac:dyDescent="0.3">
      <c r="A269" s="664" t="s">
        <v>527</v>
      </c>
      <c r="B269" s="665" t="s">
        <v>528</v>
      </c>
      <c r="C269" s="666" t="s">
        <v>532</v>
      </c>
      <c r="D269" s="667" t="s">
        <v>3069</v>
      </c>
      <c r="E269" s="666" t="s">
        <v>552</v>
      </c>
      <c r="F269" s="667" t="s">
        <v>3075</v>
      </c>
      <c r="G269" s="666" t="s">
        <v>582</v>
      </c>
      <c r="H269" s="666" t="s">
        <v>1472</v>
      </c>
      <c r="I269" s="666" t="s">
        <v>1472</v>
      </c>
      <c r="J269" s="666" t="s">
        <v>1473</v>
      </c>
      <c r="K269" s="666" t="s">
        <v>1474</v>
      </c>
      <c r="L269" s="668">
        <v>30.559933776408496</v>
      </c>
      <c r="M269" s="668">
        <v>14.988388000000006</v>
      </c>
      <c r="N269" s="669">
        <v>458.04414469511596</v>
      </c>
    </row>
    <row r="270" spans="1:14" ht="14.4" customHeight="1" x14ac:dyDescent="0.3">
      <c r="A270" s="664" t="s">
        <v>527</v>
      </c>
      <c r="B270" s="665" t="s">
        <v>528</v>
      </c>
      <c r="C270" s="666" t="s">
        <v>532</v>
      </c>
      <c r="D270" s="667" t="s">
        <v>3069</v>
      </c>
      <c r="E270" s="666" t="s">
        <v>552</v>
      </c>
      <c r="F270" s="667" t="s">
        <v>3075</v>
      </c>
      <c r="G270" s="666" t="s">
        <v>582</v>
      </c>
      <c r="H270" s="666" t="s">
        <v>1475</v>
      </c>
      <c r="I270" s="666" t="s">
        <v>1476</v>
      </c>
      <c r="J270" s="666" t="s">
        <v>1473</v>
      </c>
      <c r="K270" s="666" t="s">
        <v>1477</v>
      </c>
      <c r="L270" s="668">
        <v>163.27535881725365</v>
      </c>
      <c r="M270" s="668">
        <v>155.06431889999996</v>
      </c>
      <c r="N270" s="669">
        <v>25318.182308150539</v>
      </c>
    </row>
    <row r="271" spans="1:14" ht="14.4" customHeight="1" x14ac:dyDescent="0.3">
      <c r="A271" s="664" t="s">
        <v>527</v>
      </c>
      <c r="B271" s="665" t="s">
        <v>528</v>
      </c>
      <c r="C271" s="666" t="s">
        <v>532</v>
      </c>
      <c r="D271" s="667" t="s">
        <v>3069</v>
      </c>
      <c r="E271" s="666" t="s">
        <v>552</v>
      </c>
      <c r="F271" s="667" t="s">
        <v>3075</v>
      </c>
      <c r="G271" s="666" t="s">
        <v>582</v>
      </c>
      <c r="H271" s="666" t="s">
        <v>1478</v>
      </c>
      <c r="I271" s="666" t="s">
        <v>1479</v>
      </c>
      <c r="J271" s="666" t="s">
        <v>1473</v>
      </c>
      <c r="K271" s="666" t="s">
        <v>1480</v>
      </c>
      <c r="L271" s="668">
        <v>46.410112804810439</v>
      </c>
      <c r="M271" s="668">
        <v>6.9143969999999992</v>
      </c>
      <c r="N271" s="669">
        <v>320.89794474724283</v>
      </c>
    </row>
    <row r="272" spans="1:14" ht="14.4" customHeight="1" x14ac:dyDescent="0.3">
      <c r="A272" s="664" t="s">
        <v>527</v>
      </c>
      <c r="B272" s="665" t="s">
        <v>528</v>
      </c>
      <c r="C272" s="666" t="s">
        <v>532</v>
      </c>
      <c r="D272" s="667" t="s">
        <v>3069</v>
      </c>
      <c r="E272" s="666" t="s">
        <v>552</v>
      </c>
      <c r="F272" s="667" t="s">
        <v>3075</v>
      </c>
      <c r="G272" s="666" t="s">
        <v>582</v>
      </c>
      <c r="H272" s="666" t="s">
        <v>1481</v>
      </c>
      <c r="I272" s="666" t="s">
        <v>1481</v>
      </c>
      <c r="J272" s="666" t="s">
        <v>1482</v>
      </c>
      <c r="K272" s="666" t="s">
        <v>1483</v>
      </c>
      <c r="L272" s="668">
        <v>64.24985623622635</v>
      </c>
      <c r="M272" s="668">
        <v>1</v>
      </c>
      <c r="N272" s="669">
        <v>64.24985623622635</v>
      </c>
    </row>
    <row r="273" spans="1:14" ht="14.4" customHeight="1" x14ac:dyDescent="0.3">
      <c r="A273" s="664" t="s">
        <v>527</v>
      </c>
      <c r="B273" s="665" t="s">
        <v>528</v>
      </c>
      <c r="C273" s="666" t="s">
        <v>532</v>
      </c>
      <c r="D273" s="667" t="s">
        <v>3069</v>
      </c>
      <c r="E273" s="666" t="s">
        <v>552</v>
      </c>
      <c r="F273" s="667" t="s">
        <v>3075</v>
      </c>
      <c r="G273" s="666" t="s">
        <v>582</v>
      </c>
      <c r="H273" s="666" t="s">
        <v>1484</v>
      </c>
      <c r="I273" s="666" t="s">
        <v>1485</v>
      </c>
      <c r="J273" s="666" t="s">
        <v>1486</v>
      </c>
      <c r="K273" s="666" t="s">
        <v>1487</v>
      </c>
      <c r="L273" s="668">
        <v>93.190062168318718</v>
      </c>
      <c r="M273" s="668">
        <v>5.3466025999999998</v>
      </c>
      <c r="N273" s="669">
        <v>498.25022868329444</v>
      </c>
    </row>
    <row r="274" spans="1:14" ht="14.4" customHeight="1" x14ac:dyDescent="0.3">
      <c r="A274" s="664" t="s">
        <v>527</v>
      </c>
      <c r="B274" s="665" t="s">
        <v>528</v>
      </c>
      <c r="C274" s="666" t="s">
        <v>532</v>
      </c>
      <c r="D274" s="667" t="s">
        <v>3069</v>
      </c>
      <c r="E274" s="666" t="s">
        <v>552</v>
      </c>
      <c r="F274" s="667" t="s">
        <v>3075</v>
      </c>
      <c r="G274" s="666" t="s">
        <v>582</v>
      </c>
      <c r="H274" s="666" t="s">
        <v>1488</v>
      </c>
      <c r="I274" s="666" t="s">
        <v>1488</v>
      </c>
      <c r="J274" s="666" t="s">
        <v>1489</v>
      </c>
      <c r="K274" s="666" t="s">
        <v>1490</v>
      </c>
      <c r="L274" s="668">
        <v>162.52786764205086</v>
      </c>
      <c r="M274" s="668">
        <v>14.177</v>
      </c>
      <c r="N274" s="669">
        <v>2304.1575795613549</v>
      </c>
    </row>
    <row r="275" spans="1:14" ht="14.4" customHeight="1" x14ac:dyDescent="0.3">
      <c r="A275" s="664" t="s">
        <v>527</v>
      </c>
      <c r="B275" s="665" t="s">
        <v>528</v>
      </c>
      <c r="C275" s="666" t="s">
        <v>532</v>
      </c>
      <c r="D275" s="667" t="s">
        <v>3069</v>
      </c>
      <c r="E275" s="666" t="s">
        <v>552</v>
      </c>
      <c r="F275" s="667" t="s">
        <v>3075</v>
      </c>
      <c r="G275" s="666" t="s">
        <v>582</v>
      </c>
      <c r="H275" s="666" t="s">
        <v>1491</v>
      </c>
      <c r="I275" s="666" t="s">
        <v>1492</v>
      </c>
      <c r="J275" s="666" t="s">
        <v>1489</v>
      </c>
      <c r="K275" s="666" t="s">
        <v>1493</v>
      </c>
      <c r="L275" s="668">
        <v>112.94843697322642</v>
      </c>
      <c r="M275" s="668">
        <v>9.1196400999999998</v>
      </c>
      <c r="N275" s="669">
        <v>1030.0490950533583</v>
      </c>
    </row>
    <row r="276" spans="1:14" ht="14.4" customHeight="1" x14ac:dyDescent="0.3">
      <c r="A276" s="664" t="s">
        <v>527</v>
      </c>
      <c r="B276" s="665" t="s">
        <v>528</v>
      </c>
      <c r="C276" s="666" t="s">
        <v>532</v>
      </c>
      <c r="D276" s="667" t="s">
        <v>3069</v>
      </c>
      <c r="E276" s="666" t="s">
        <v>552</v>
      </c>
      <c r="F276" s="667" t="s">
        <v>3075</v>
      </c>
      <c r="G276" s="666" t="s">
        <v>582</v>
      </c>
      <c r="H276" s="666" t="s">
        <v>1494</v>
      </c>
      <c r="I276" s="666" t="s">
        <v>1495</v>
      </c>
      <c r="J276" s="666" t="s">
        <v>1489</v>
      </c>
      <c r="K276" s="666" t="s">
        <v>1496</v>
      </c>
      <c r="L276" s="668">
        <v>360.8582190445523</v>
      </c>
      <c r="M276" s="668">
        <v>8.6707046999999982</v>
      </c>
      <c r="N276" s="669">
        <v>3128.8950559032287</v>
      </c>
    </row>
    <row r="277" spans="1:14" ht="14.4" customHeight="1" x14ac:dyDescent="0.3">
      <c r="A277" s="664" t="s">
        <v>527</v>
      </c>
      <c r="B277" s="665" t="s">
        <v>528</v>
      </c>
      <c r="C277" s="666" t="s">
        <v>532</v>
      </c>
      <c r="D277" s="667" t="s">
        <v>3069</v>
      </c>
      <c r="E277" s="666" t="s">
        <v>552</v>
      </c>
      <c r="F277" s="667" t="s">
        <v>3075</v>
      </c>
      <c r="G277" s="666" t="s">
        <v>582</v>
      </c>
      <c r="H277" s="666" t="s">
        <v>1497</v>
      </c>
      <c r="I277" s="666" t="s">
        <v>1497</v>
      </c>
      <c r="J277" s="666" t="s">
        <v>1498</v>
      </c>
      <c r="K277" s="666" t="s">
        <v>1499</v>
      </c>
      <c r="L277" s="668">
        <v>114.10000000000005</v>
      </c>
      <c r="M277" s="668">
        <v>1</v>
      </c>
      <c r="N277" s="669">
        <v>114.10000000000005</v>
      </c>
    </row>
    <row r="278" spans="1:14" ht="14.4" customHeight="1" x14ac:dyDescent="0.3">
      <c r="A278" s="664" t="s">
        <v>527</v>
      </c>
      <c r="B278" s="665" t="s">
        <v>528</v>
      </c>
      <c r="C278" s="666" t="s">
        <v>532</v>
      </c>
      <c r="D278" s="667" t="s">
        <v>3069</v>
      </c>
      <c r="E278" s="666" t="s">
        <v>552</v>
      </c>
      <c r="F278" s="667" t="s">
        <v>3075</v>
      </c>
      <c r="G278" s="666" t="s">
        <v>582</v>
      </c>
      <c r="H278" s="666" t="s">
        <v>1500</v>
      </c>
      <c r="I278" s="666" t="s">
        <v>884</v>
      </c>
      <c r="J278" s="666" t="s">
        <v>1501</v>
      </c>
      <c r="K278" s="666" t="s">
        <v>1502</v>
      </c>
      <c r="L278" s="668">
        <v>50</v>
      </c>
      <c r="M278" s="668">
        <v>1</v>
      </c>
      <c r="N278" s="669">
        <v>50</v>
      </c>
    </row>
    <row r="279" spans="1:14" ht="14.4" customHeight="1" x14ac:dyDescent="0.3">
      <c r="A279" s="664" t="s">
        <v>527</v>
      </c>
      <c r="B279" s="665" t="s">
        <v>528</v>
      </c>
      <c r="C279" s="666" t="s">
        <v>532</v>
      </c>
      <c r="D279" s="667" t="s">
        <v>3069</v>
      </c>
      <c r="E279" s="666" t="s">
        <v>552</v>
      </c>
      <c r="F279" s="667" t="s">
        <v>3075</v>
      </c>
      <c r="G279" s="666" t="s">
        <v>582</v>
      </c>
      <c r="H279" s="666" t="s">
        <v>1503</v>
      </c>
      <c r="I279" s="666" t="s">
        <v>1504</v>
      </c>
      <c r="J279" s="666" t="s">
        <v>1306</v>
      </c>
      <c r="K279" s="666" t="s">
        <v>1505</v>
      </c>
      <c r="L279" s="668">
        <v>246.93978740242127</v>
      </c>
      <c r="M279" s="668">
        <v>8.6613474999999998</v>
      </c>
      <c r="N279" s="669">
        <v>2138.8313102684929</v>
      </c>
    </row>
    <row r="280" spans="1:14" ht="14.4" customHeight="1" x14ac:dyDescent="0.3">
      <c r="A280" s="664" t="s">
        <v>527</v>
      </c>
      <c r="B280" s="665" t="s">
        <v>528</v>
      </c>
      <c r="C280" s="666" t="s">
        <v>532</v>
      </c>
      <c r="D280" s="667" t="s">
        <v>3069</v>
      </c>
      <c r="E280" s="666" t="s">
        <v>552</v>
      </c>
      <c r="F280" s="667" t="s">
        <v>3075</v>
      </c>
      <c r="G280" s="666" t="s">
        <v>582</v>
      </c>
      <c r="H280" s="666" t="s">
        <v>1506</v>
      </c>
      <c r="I280" s="666" t="s">
        <v>1506</v>
      </c>
      <c r="J280" s="666" t="s">
        <v>1507</v>
      </c>
      <c r="K280" s="666" t="s">
        <v>1508</v>
      </c>
      <c r="L280" s="668">
        <v>618.92066204791763</v>
      </c>
      <c r="M280" s="668">
        <v>29.103797899999996</v>
      </c>
      <c r="N280" s="669">
        <v>18012.941864376793</v>
      </c>
    </row>
    <row r="281" spans="1:14" ht="14.4" customHeight="1" x14ac:dyDescent="0.3">
      <c r="A281" s="664" t="s">
        <v>527</v>
      </c>
      <c r="B281" s="665" t="s">
        <v>528</v>
      </c>
      <c r="C281" s="666" t="s">
        <v>532</v>
      </c>
      <c r="D281" s="667" t="s">
        <v>3069</v>
      </c>
      <c r="E281" s="666" t="s">
        <v>552</v>
      </c>
      <c r="F281" s="667" t="s">
        <v>3075</v>
      </c>
      <c r="G281" s="666" t="s">
        <v>582</v>
      </c>
      <c r="H281" s="666" t="s">
        <v>1509</v>
      </c>
      <c r="I281" s="666" t="s">
        <v>1509</v>
      </c>
      <c r="J281" s="666" t="s">
        <v>1507</v>
      </c>
      <c r="K281" s="666" t="s">
        <v>1510</v>
      </c>
      <c r="L281" s="668">
        <v>245.5139716197661</v>
      </c>
      <c r="M281" s="668">
        <v>13.1149494</v>
      </c>
      <c r="N281" s="669">
        <v>3219.9033147862683</v>
      </c>
    </row>
    <row r="282" spans="1:14" ht="14.4" customHeight="1" x14ac:dyDescent="0.3">
      <c r="A282" s="664" t="s">
        <v>527</v>
      </c>
      <c r="B282" s="665" t="s">
        <v>528</v>
      </c>
      <c r="C282" s="666" t="s">
        <v>532</v>
      </c>
      <c r="D282" s="667" t="s">
        <v>3069</v>
      </c>
      <c r="E282" s="666" t="s">
        <v>552</v>
      </c>
      <c r="F282" s="667" t="s">
        <v>3075</v>
      </c>
      <c r="G282" s="666" t="s">
        <v>582</v>
      </c>
      <c r="H282" s="666" t="s">
        <v>1511</v>
      </c>
      <c r="I282" s="666" t="s">
        <v>1511</v>
      </c>
      <c r="J282" s="666" t="s">
        <v>1512</v>
      </c>
      <c r="K282" s="666" t="s">
        <v>1041</v>
      </c>
      <c r="L282" s="668">
        <v>264.99</v>
      </c>
      <c r="M282" s="668">
        <v>1</v>
      </c>
      <c r="N282" s="669">
        <v>264.99</v>
      </c>
    </row>
    <row r="283" spans="1:14" ht="14.4" customHeight="1" x14ac:dyDescent="0.3">
      <c r="A283" s="664" t="s">
        <v>527</v>
      </c>
      <c r="B283" s="665" t="s">
        <v>528</v>
      </c>
      <c r="C283" s="666" t="s">
        <v>532</v>
      </c>
      <c r="D283" s="667" t="s">
        <v>3069</v>
      </c>
      <c r="E283" s="666" t="s">
        <v>552</v>
      </c>
      <c r="F283" s="667" t="s">
        <v>3075</v>
      </c>
      <c r="G283" s="666" t="s">
        <v>582</v>
      </c>
      <c r="H283" s="666" t="s">
        <v>1513</v>
      </c>
      <c r="I283" s="666" t="s">
        <v>1513</v>
      </c>
      <c r="J283" s="666" t="s">
        <v>1450</v>
      </c>
      <c r="K283" s="666" t="s">
        <v>1048</v>
      </c>
      <c r="L283" s="668">
        <v>68.569999999999979</v>
      </c>
      <c r="M283" s="668">
        <v>2</v>
      </c>
      <c r="N283" s="669">
        <v>137.13999999999996</v>
      </c>
    </row>
    <row r="284" spans="1:14" ht="14.4" customHeight="1" x14ac:dyDescent="0.3">
      <c r="A284" s="664" t="s">
        <v>527</v>
      </c>
      <c r="B284" s="665" t="s">
        <v>528</v>
      </c>
      <c r="C284" s="666" t="s">
        <v>532</v>
      </c>
      <c r="D284" s="667" t="s">
        <v>3069</v>
      </c>
      <c r="E284" s="666" t="s">
        <v>552</v>
      </c>
      <c r="F284" s="667" t="s">
        <v>3075</v>
      </c>
      <c r="G284" s="666" t="s">
        <v>582</v>
      </c>
      <c r="H284" s="666" t="s">
        <v>1514</v>
      </c>
      <c r="I284" s="666" t="s">
        <v>884</v>
      </c>
      <c r="J284" s="666" t="s">
        <v>1515</v>
      </c>
      <c r="K284" s="666"/>
      <c r="L284" s="668">
        <v>30.780000000000026</v>
      </c>
      <c r="M284" s="668">
        <v>2</v>
      </c>
      <c r="N284" s="669">
        <v>61.560000000000052</v>
      </c>
    </row>
    <row r="285" spans="1:14" ht="14.4" customHeight="1" x14ac:dyDescent="0.3">
      <c r="A285" s="664" t="s">
        <v>527</v>
      </c>
      <c r="B285" s="665" t="s">
        <v>528</v>
      </c>
      <c r="C285" s="666" t="s">
        <v>532</v>
      </c>
      <c r="D285" s="667" t="s">
        <v>3069</v>
      </c>
      <c r="E285" s="666" t="s">
        <v>552</v>
      </c>
      <c r="F285" s="667" t="s">
        <v>3075</v>
      </c>
      <c r="G285" s="666" t="s">
        <v>582</v>
      </c>
      <c r="H285" s="666" t="s">
        <v>1516</v>
      </c>
      <c r="I285" s="666" t="s">
        <v>1516</v>
      </c>
      <c r="J285" s="666" t="s">
        <v>1517</v>
      </c>
      <c r="K285" s="666" t="s">
        <v>1518</v>
      </c>
      <c r="L285" s="668">
        <v>460.21</v>
      </c>
      <c r="M285" s="668">
        <v>2</v>
      </c>
      <c r="N285" s="669">
        <v>920.42</v>
      </c>
    </row>
    <row r="286" spans="1:14" ht="14.4" customHeight="1" x14ac:dyDescent="0.3">
      <c r="A286" s="664" t="s">
        <v>527</v>
      </c>
      <c r="B286" s="665" t="s">
        <v>528</v>
      </c>
      <c r="C286" s="666" t="s">
        <v>532</v>
      </c>
      <c r="D286" s="667" t="s">
        <v>3069</v>
      </c>
      <c r="E286" s="666" t="s">
        <v>552</v>
      </c>
      <c r="F286" s="667" t="s">
        <v>3075</v>
      </c>
      <c r="G286" s="666" t="s">
        <v>582</v>
      </c>
      <c r="H286" s="666" t="s">
        <v>1519</v>
      </c>
      <c r="I286" s="666" t="s">
        <v>1519</v>
      </c>
      <c r="J286" s="666" t="s">
        <v>1520</v>
      </c>
      <c r="K286" s="666" t="s">
        <v>1521</v>
      </c>
      <c r="L286" s="668">
        <v>345.83578814147273</v>
      </c>
      <c r="M286" s="668">
        <v>95.172563900000029</v>
      </c>
      <c r="N286" s="669">
        <v>32914.078645801186</v>
      </c>
    </row>
    <row r="287" spans="1:14" ht="14.4" customHeight="1" x14ac:dyDescent="0.3">
      <c r="A287" s="664" t="s">
        <v>527</v>
      </c>
      <c r="B287" s="665" t="s">
        <v>528</v>
      </c>
      <c r="C287" s="666" t="s">
        <v>532</v>
      </c>
      <c r="D287" s="667" t="s">
        <v>3069</v>
      </c>
      <c r="E287" s="666" t="s">
        <v>552</v>
      </c>
      <c r="F287" s="667" t="s">
        <v>3075</v>
      </c>
      <c r="G287" s="666" t="s">
        <v>582</v>
      </c>
      <c r="H287" s="666" t="s">
        <v>1522</v>
      </c>
      <c r="I287" s="666" t="s">
        <v>884</v>
      </c>
      <c r="J287" s="666" t="s">
        <v>1523</v>
      </c>
      <c r="K287" s="666"/>
      <c r="L287" s="668">
        <v>53.87</v>
      </c>
      <c r="M287" s="668">
        <v>8</v>
      </c>
      <c r="N287" s="669">
        <v>430.96</v>
      </c>
    </row>
    <row r="288" spans="1:14" ht="14.4" customHeight="1" x14ac:dyDescent="0.3">
      <c r="A288" s="664" t="s">
        <v>527</v>
      </c>
      <c r="B288" s="665" t="s">
        <v>528</v>
      </c>
      <c r="C288" s="666" t="s">
        <v>532</v>
      </c>
      <c r="D288" s="667" t="s">
        <v>3069</v>
      </c>
      <c r="E288" s="666" t="s">
        <v>552</v>
      </c>
      <c r="F288" s="667" t="s">
        <v>3075</v>
      </c>
      <c r="G288" s="666" t="s">
        <v>582</v>
      </c>
      <c r="H288" s="666" t="s">
        <v>1524</v>
      </c>
      <c r="I288" s="666" t="s">
        <v>1524</v>
      </c>
      <c r="J288" s="666" t="s">
        <v>1525</v>
      </c>
      <c r="K288" s="666" t="s">
        <v>1526</v>
      </c>
      <c r="L288" s="668">
        <v>56.639999999999986</v>
      </c>
      <c r="M288" s="668">
        <v>5</v>
      </c>
      <c r="N288" s="669">
        <v>283.19999999999993</v>
      </c>
    </row>
    <row r="289" spans="1:14" ht="14.4" customHeight="1" x14ac:dyDescent="0.3">
      <c r="A289" s="664" t="s">
        <v>527</v>
      </c>
      <c r="B289" s="665" t="s">
        <v>528</v>
      </c>
      <c r="C289" s="666" t="s">
        <v>532</v>
      </c>
      <c r="D289" s="667" t="s">
        <v>3069</v>
      </c>
      <c r="E289" s="666" t="s">
        <v>552</v>
      </c>
      <c r="F289" s="667" t="s">
        <v>3075</v>
      </c>
      <c r="G289" s="666" t="s">
        <v>582</v>
      </c>
      <c r="H289" s="666" t="s">
        <v>1527</v>
      </c>
      <c r="I289" s="666" t="s">
        <v>1527</v>
      </c>
      <c r="J289" s="666" t="s">
        <v>1528</v>
      </c>
      <c r="K289" s="666" t="s">
        <v>1529</v>
      </c>
      <c r="L289" s="668">
        <v>284.87000000000006</v>
      </c>
      <c r="M289" s="668">
        <v>1</v>
      </c>
      <c r="N289" s="669">
        <v>284.87000000000006</v>
      </c>
    </row>
    <row r="290" spans="1:14" ht="14.4" customHeight="1" x14ac:dyDescent="0.3">
      <c r="A290" s="664" t="s">
        <v>527</v>
      </c>
      <c r="B290" s="665" t="s">
        <v>528</v>
      </c>
      <c r="C290" s="666" t="s">
        <v>532</v>
      </c>
      <c r="D290" s="667" t="s">
        <v>3069</v>
      </c>
      <c r="E290" s="666" t="s">
        <v>552</v>
      </c>
      <c r="F290" s="667" t="s">
        <v>3075</v>
      </c>
      <c r="G290" s="666" t="s">
        <v>582</v>
      </c>
      <c r="H290" s="666" t="s">
        <v>1530</v>
      </c>
      <c r="I290" s="666" t="s">
        <v>1530</v>
      </c>
      <c r="J290" s="666" t="s">
        <v>1531</v>
      </c>
      <c r="K290" s="666" t="s">
        <v>1532</v>
      </c>
      <c r="L290" s="668">
        <v>124.19750000000001</v>
      </c>
      <c r="M290" s="668">
        <v>1</v>
      </c>
      <c r="N290" s="669">
        <v>124.19750000000001</v>
      </c>
    </row>
    <row r="291" spans="1:14" ht="14.4" customHeight="1" x14ac:dyDescent="0.3">
      <c r="A291" s="664" t="s">
        <v>527</v>
      </c>
      <c r="B291" s="665" t="s">
        <v>528</v>
      </c>
      <c r="C291" s="666" t="s">
        <v>532</v>
      </c>
      <c r="D291" s="667" t="s">
        <v>3069</v>
      </c>
      <c r="E291" s="666" t="s">
        <v>552</v>
      </c>
      <c r="F291" s="667" t="s">
        <v>3075</v>
      </c>
      <c r="G291" s="666" t="s">
        <v>582</v>
      </c>
      <c r="H291" s="666" t="s">
        <v>1533</v>
      </c>
      <c r="I291" s="666" t="s">
        <v>884</v>
      </c>
      <c r="J291" s="666" t="s">
        <v>1534</v>
      </c>
      <c r="K291" s="666"/>
      <c r="L291" s="668">
        <v>197.36500000000004</v>
      </c>
      <c r="M291" s="668">
        <v>12</v>
      </c>
      <c r="N291" s="669">
        <v>2368.3800000000006</v>
      </c>
    </row>
    <row r="292" spans="1:14" ht="14.4" customHeight="1" x14ac:dyDescent="0.3">
      <c r="A292" s="664" t="s">
        <v>527</v>
      </c>
      <c r="B292" s="665" t="s">
        <v>528</v>
      </c>
      <c r="C292" s="666" t="s">
        <v>532</v>
      </c>
      <c r="D292" s="667" t="s">
        <v>3069</v>
      </c>
      <c r="E292" s="666" t="s">
        <v>552</v>
      </c>
      <c r="F292" s="667" t="s">
        <v>3075</v>
      </c>
      <c r="G292" s="666" t="s">
        <v>582</v>
      </c>
      <c r="H292" s="666" t="s">
        <v>1535</v>
      </c>
      <c r="I292" s="666" t="s">
        <v>884</v>
      </c>
      <c r="J292" s="666" t="s">
        <v>1536</v>
      </c>
      <c r="K292" s="666"/>
      <c r="L292" s="668">
        <v>45.829999999999991</v>
      </c>
      <c r="M292" s="668">
        <v>1</v>
      </c>
      <c r="N292" s="669">
        <v>45.829999999999991</v>
      </c>
    </row>
    <row r="293" spans="1:14" ht="14.4" customHeight="1" x14ac:dyDescent="0.3">
      <c r="A293" s="664" t="s">
        <v>527</v>
      </c>
      <c r="B293" s="665" t="s">
        <v>528</v>
      </c>
      <c r="C293" s="666" t="s">
        <v>532</v>
      </c>
      <c r="D293" s="667" t="s">
        <v>3069</v>
      </c>
      <c r="E293" s="666" t="s">
        <v>552</v>
      </c>
      <c r="F293" s="667" t="s">
        <v>3075</v>
      </c>
      <c r="G293" s="666" t="s">
        <v>582</v>
      </c>
      <c r="H293" s="666" t="s">
        <v>1537</v>
      </c>
      <c r="I293" s="666" t="s">
        <v>1537</v>
      </c>
      <c r="J293" s="666" t="s">
        <v>1538</v>
      </c>
      <c r="K293" s="666" t="s">
        <v>1539</v>
      </c>
      <c r="L293" s="668">
        <v>199.97929811032398</v>
      </c>
      <c r="M293" s="668">
        <v>31</v>
      </c>
      <c r="N293" s="669">
        <v>6199.3582414200437</v>
      </c>
    </row>
    <row r="294" spans="1:14" ht="14.4" customHeight="1" x14ac:dyDescent="0.3">
      <c r="A294" s="664" t="s">
        <v>527</v>
      </c>
      <c r="B294" s="665" t="s">
        <v>528</v>
      </c>
      <c r="C294" s="666" t="s">
        <v>532</v>
      </c>
      <c r="D294" s="667" t="s">
        <v>3069</v>
      </c>
      <c r="E294" s="666" t="s">
        <v>552</v>
      </c>
      <c r="F294" s="667" t="s">
        <v>3075</v>
      </c>
      <c r="G294" s="666" t="s">
        <v>582</v>
      </c>
      <c r="H294" s="666" t="s">
        <v>1540</v>
      </c>
      <c r="I294" s="666" t="s">
        <v>1540</v>
      </c>
      <c r="J294" s="666" t="s">
        <v>1142</v>
      </c>
      <c r="K294" s="666" t="s">
        <v>1541</v>
      </c>
      <c r="L294" s="668">
        <v>122.60000000000001</v>
      </c>
      <c r="M294" s="668">
        <v>6</v>
      </c>
      <c r="N294" s="669">
        <v>735.6</v>
      </c>
    </row>
    <row r="295" spans="1:14" ht="14.4" customHeight="1" x14ac:dyDescent="0.3">
      <c r="A295" s="664" t="s">
        <v>527</v>
      </c>
      <c r="B295" s="665" t="s">
        <v>528</v>
      </c>
      <c r="C295" s="666" t="s">
        <v>532</v>
      </c>
      <c r="D295" s="667" t="s">
        <v>3069</v>
      </c>
      <c r="E295" s="666" t="s">
        <v>552</v>
      </c>
      <c r="F295" s="667" t="s">
        <v>3075</v>
      </c>
      <c r="G295" s="666" t="s">
        <v>582</v>
      </c>
      <c r="H295" s="666" t="s">
        <v>1542</v>
      </c>
      <c r="I295" s="666" t="s">
        <v>1542</v>
      </c>
      <c r="J295" s="666" t="s">
        <v>1543</v>
      </c>
      <c r="K295" s="666" t="s">
        <v>1544</v>
      </c>
      <c r="L295" s="668">
        <v>81.959955130378091</v>
      </c>
      <c r="M295" s="668">
        <v>2</v>
      </c>
      <c r="N295" s="669">
        <v>163.91991026075618</v>
      </c>
    </row>
    <row r="296" spans="1:14" ht="14.4" customHeight="1" x14ac:dyDescent="0.3">
      <c r="A296" s="664" t="s">
        <v>527</v>
      </c>
      <c r="B296" s="665" t="s">
        <v>528</v>
      </c>
      <c r="C296" s="666" t="s">
        <v>532</v>
      </c>
      <c r="D296" s="667" t="s">
        <v>3069</v>
      </c>
      <c r="E296" s="666" t="s">
        <v>552</v>
      </c>
      <c r="F296" s="667" t="s">
        <v>3075</v>
      </c>
      <c r="G296" s="666" t="s">
        <v>582</v>
      </c>
      <c r="H296" s="666" t="s">
        <v>1545</v>
      </c>
      <c r="I296" s="666" t="s">
        <v>884</v>
      </c>
      <c r="J296" s="666" t="s">
        <v>1546</v>
      </c>
      <c r="K296" s="666"/>
      <c r="L296" s="668">
        <v>45.830027854842818</v>
      </c>
      <c r="M296" s="668">
        <v>6</v>
      </c>
      <c r="N296" s="669">
        <v>274.98016712905689</v>
      </c>
    </row>
    <row r="297" spans="1:14" ht="14.4" customHeight="1" x14ac:dyDescent="0.3">
      <c r="A297" s="664" t="s">
        <v>527</v>
      </c>
      <c r="B297" s="665" t="s">
        <v>528</v>
      </c>
      <c r="C297" s="666" t="s">
        <v>532</v>
      </c>
      <c r="D297" s="667" t="s">
        <v>3069</v>
      </c>
      <c r="E297" s="666" t="s">
        <v>552</v>
      </c>
      <c r="F297" s="667" t="s">
        <v>3075</v>
      </c>
      <c r="G297" s="666" t="s">
        <v>582</v>
      </c>
      <c r="H297" s="666" t="s">
        <v>1547</v>
      </c>
      <c r="I297" s="666" t="s">
        <v>1547</v>
      </c>
      <c r="J297" s="666" t="s">
        <v>1548</v>
      </c>
      <c r="K297" s="666" t="s">
        <v>1549</v>
      </c>
      <c r="L297" s="668">
        <v>73.100000000000009</v>
      </c>
      <c r="M297" s="668">
        <v>3</v>
      </c>
      <c r="N297" s="669">
        <v>219.3</v>
      </c>
    </row>
    <row r="298" spans="1:14" ht="14.4" customHeight="1" x14ac:dyDescent="0.3">
      <c r="A298" s="664" t="s">
        <v>527</v>
      </c>
      <c r="B298" s="665" t="s">
        <v>528</v>
      </c>
      <c r="C298" s="666" t="s">
        <v>532</v>
      </c>
      <c r="D298" s="667" t="s">
        <v>3069</v>
      </c>
      <c r="E298" s="666" t="s">
        <v>552</v>
      </c>
      <c r="F298" s="667" t="s">
        <v>3075</v>
      </c>
      <c r="G298" s="666" t="s">
        <v>582</v>
      </c>
      <c r="H298" s="666" t="s">
        <v>1550</v>
      </c>
      <c r="I298" s="666" t="s">
        <v>884</v>
      </c>
      <c r="J298" s="666" t="s">
        <v>1551</v>
      </c>
      <c r="K298" s="666"/>
      <c r="L298" s="668">
        <v>26.689999999999998</v>
      </c>
      <c r="M298" s="668">
        <v>1</v>
      </c>
      <c r="N298" s="669">
        <v>26.689999999999998</v>
      </c>
    </row>
    <row r="299" spans="1:14" ht="14.4" customHeight="1" x14ac:dyDescent="0.3">
      <c r="A299" s="664" t="s">
        <v>527</v>
      </c>
      <c r="B299" s="665" t="s">
        <v>528</v>
      </c>
      <c r="C299" s="666" t="s">
        <v>532</v>
      </c>
      <c r="D299" s="667" t="s">
        <v>3069</v>
      </c>
      <c r="E299" s="666" t="s">
        <v>552</v>
      </c>
      <c r="F299" s="667" t="s">
        <v>3075</v>
      </c>
      <c r="G299" s="666" t="s">
        <v>582</v>
      </c>
      <c r="H299" s="666" t="s">
        <v>1552</v>
      </c>
      <c r="I299" s="666" t="s">
        <v>1552</v>
      </c>
      <c r="J299" s="666" t="s">
        <v>1553</v>
      </c>
      <c r="K299" s="666" t="s">
        <v>1554</v>
      </c>
      <c r="L299" s="668">
        <v>114.817878609977</v>
      </c>
      <c r="M299" s="668">
        <v>33</v>
      </c>
      <c r="N299" s="669">
        <v>3788.989994129241</v>
      </c>
    </row>
    <row r="300" spans="1:14" ht="14.4" customHeight="1" x14ac:dyDescent="0.3">
      <c r="A300" s="664" t="s">
        <v>527</v>
      </c>
      <c r="B300" s="665" t="s">
        <v>528</v>
      </c>
      <c r="C300" s="666" t="s">
        <v>532</v>
      </c>
      <c r="D300" s="667" t="s">
        <v>3069</v>
      </c>
      <c r="E300" s="666" t="s">
        <v>552</v>
      </c>
      <c r="F300" s="667" t="s">
        <v>3075</v>
      </c>
      <c r="G300" s="666" t="s">
        <v>582</v>
      </c>
      <c r="H300" s="666" t="s">
        <v>1555</v>
      </c>
      <c r="I300" s="666" t="s">
        <v>884</v>
      </c>
      <c r="J300" s="666" t="s">
        <v>1556</v>
      </c>
      <c r="K300" s="666"/>
      <c r="L300" s="668">
        <v>59.718799999999987</v>
      </c>
      <c r="M300" s="668">
        <v>10</v>
      </c>
      <c r="N300" s="669">
        <v>597.18799999999987</v>
      </c>
    </row>
    <row r="301" spans="1:14" ht="14.4" customHeight="1" x14ac:dyDescent="0.3">
      <c r="A301" s="664" t="s">
        <v>527</v>
      </c>
      <c r="B301" s="665" t="s">
        <v>528</v>
      </c>
      <c r="C301" s="666" t="s">
        <v>532</v>
      </c>
      <c r="D301" s="667" t="s">
        <v>3069</v>
      </c>
      <c r="E301" s="666" t="s">
        <v>552</v>
      </c>
      <c r="F301" s="667" t="s">
        <v>3075</v>
      </c>
      <c r="G301" s="666" t="s">
        <v>582</v>
      </c>
      <c r="H301" s="666" t="s">
        <v>1557</v>
      </c>
      <c r="I301" s="666" t="s">
        <v>1557</v>
      </c>
      <c r="J301" s="666" t="s">
        <v>1558</v>
      </c>
      <c r="K301" s="666" t="s">
        <v>1559</v>
      </c>
      <c r="L301" s="668">
        <v>1436.1496387133973</v>
      </c>
      <c r="M301" s="668">
        <v>27</v>
      </c>
      <c r="N301" s="669">
        <v>38776.040245261727</v>
      </c>
    </row>
    <row r="302" spans="1:14" ht="14.4" customHeight="1" x14ac:dyDescent="0.3">
      <c r="A302" s="664" t="s">
        <v>527</v>
      </c>
      <c r="B302" s="665" t="s">
        <v>528</v>
      </c>
      <c r="C302" s="666" t="s">
        <v>532</v>
      </c>
      <c r="D302" s="667" t="s">
        <v>3069</v>
      </c>
      <c r="E302" s="666" t="s">
        <v>552</v>
      </c>
      <c r="F302" s="667" t="s">
        <v>3075</v>
      </c>
      <c r="G302" s="666" t="s">
        <v>582</v>
      </c>
      <c r="H302" s="666" t="s">
        <v>1560</v>
      </c>
      <c r="I302" s="666" t="s">
        <v>1560</v>
      </c>
      <c r="J302" s="666" t="s">
        <v>1561</v>
      </c>
      <c r="K302" s="666" t="s">
        <v>1562</v>
      </c>
      <c r="L302" s="668">
        <v>67.219926399805175</v>
      </c>
      <c r="M302" s="668">
        <v>1</v>
      </c>
      <c r="N302" s="669">
        <v>67.219926399805175</v>
      </c>
    </row>
    <row r="303" spans="1:14" ht="14.4" customHeight="1" x14ac:dyDescent="0.3">
      <c r="A303" s="664" t="s">
        <v>527</v>
      </c>
      <c r="B303" s="665" t="s">
        <v>528</v>
      </c>
      <c r="C303" s="666" t="s">
        <v>532</v>
      </c>
      <c r="D303" s="667" t="s">
        <v>3069</v>
      </c>
      <c r="E303" s="666" t="s">
        <v>552</v>
      </c>
      <c r="F303" s="667" t="s">
        <v>3075</v>
      </c>
      <c r="G303" s="666" t="s">
        <v>582</v>
      </c>
      <c r="H303" s="666" t="s">
        <v>1563</v>
      </c>
      <c r="I303" s="666" t="s">
        <v>1564</v>
      </c>
      <c r="J303" s="666" t="s">
        <v>1565</v>
      </c>
      <c r="K303" s="666" t="s">
        <v>1566</v>
      </c>
      <c r="L303" s="668">
        <v>302.51999999999992</v>
      </c>
      <c r="M303" s="668">
        <v>1</v>
      </c>
      <c r="N303" s="669">
        <v>302.51999999999992</v>
      </c>
    </row>
    <row r="304" spans="1:14" ht="14.4" customHeight="1" x14ac:dyDescent="0.3">
      <c r="A304" s="664" t="s">
        <v>527</v>
      </c>
      <c r="B304" s="665" t="s">
        <v>528</v>
      </c>
      <c r="C304" s="666" t="s">
        <v>532</v>
      </c>
      <c r="D304" s="667" t="s">
        <v>3069</v>
      </c>
      <c r="E304" s="666" t="s">
        <v>552</v>
      </c>
      <c r="F304" s="667" t="s">
        <v>3075</v>
      </c>
      <c r="G304" s="666" t="s">
        <v>582</v>
      </c>
      <c r="H304" s="666" t="s">
        <v>1567</v>
      </c>
      <c r="I304" s="666" t="s">
        <v>1567</v>
      </c>
      <c r="J304" s="666" t="s">
        <v>1044</v>
      </c>
      <c r="K304" s="666" t="s">
        <v>1045</v>
      </c>
      <c r="L304" s="668">
        <v>169.79</v>
      </c>
      <c r="M304" s="668">
        <v>3</v>
      </c>
      <c r="N304" s="669">
        <v>509.37</v>
      </c>
    </row>
    <row r="305" spans="1:14" ht="14.4" customHeight="1" x14ac:dyDescent="0.3">
      <c r="A305" s="664" t="s">
        <v>527</v>
      </c>
      <c r="B305" s="665" t="s">
        <v>528</v>
      </c>
      <c r="C305" s="666" t="s">
        <v>532</v>
      </c>
      <c r="D305" s="667" t="s">
        <v>3069</v>
      </c>
      <c r="E305" s="666" t="s">
        <v>552</v>
      </c>
      <c r="F305" s="667" t="s">
        <v>3075</v>
      </c>
      <c r="G305" s="666" t="s">
        <v>582</v>
      </c>
      <c r="H305" s="666" t="s">
        <v>1568</v>
      </c>
      <c r="I305" s="666" t="s">
        <v>1569</v>
      </c>
      <c r="J305" s="666" t="s">
        <v>1306</v>
      </c>
      <c r="K305" s="666" t="s">
        <v>1570</v>
      </c>
      <c r="L305" s="668">
        <v>500.15689077217445</v>
      </c>
      <c r="M305" s="668">
        <v>10.416268900000004</v>
      </c>
      <c r="N305" s="669">
        <v>5209.7686664708999</v>
      </c>
    </row>
    <row r="306" spans="1:14" ht="14.4" customHeight="1" x14ac:dyDescent="0.3">
      <c r="A306" s="664" t="s">
        <v>527</v>
      </c>
      <c r="B306" s="665" t="s">
        <v>528</v>
      </c>
      <c r="C306" s="666" t="s">
        <v>532</v>
      </c>
      <c r="D306" s="667" t="s">
        <v>3069</v>
      </c>
      <c r="E306" s="666" t="s">
        <v>552</v>
      </c>
      <c r="F306" s="667" t="s">
        <v>3075</v>
      </c>
      <c r="G306" s="666" t="s">
        <v>582</v>
      </c>
      <c r="H306" s="666" t="s">
        <v>1571</v>
      </c>
      <c r="I306" s="666" t="s">
        <v>1571</v>
      </c>
      <c r="J306" s="666" t="s">
        <v>1572</v>
      </c>
      <c r="K306" s="666" t="s">
        <v>1573</v>
      </c>
      <c r="L306" s="668">
        <v>31.24</v>
      </c>
      <c r="M306" s="668">
        <v>1</v>
      </c>
      <c r="N306" s="669">
        <v>31.24</v>
      </c>
    </row>
    <row r="307" spans="1:14" ht="14.4" customHeight="1" x14ac:dyDescent="0.3">
      <c r="A307" s="664" t="s">
        <v>527</v>
      </c>
      <c r="B307" s="665" t="s">
        <v>528</v>
      </c>
      <c r="C307" s="666" t="s">
        <v>532</v>
      </c>
      <c r="D307" s="667" t="s">
        <v>3069</v>
      </c>
      <c r="E307" s="666" t="s">
        <v>552</v>
      </c>
      <c r="F307" s="667" t="s">
        <v>3075</v>
      </c>
      <c r="G307" s="666" t="s">
        <v>582</v>
      </c>
      <c r="H307" s="666" t="s">
        <v>1574</v>
      </c>
      <c r="I307" s="666" t="s">
        <v>1574</v>
      </c>
      <c r="J307" s="666" t="s">
        <v>1575</v>
      </c>
      <c r="K307" s="666" t="s">
        <v>1576</v>
      </c>
      <c r="L307" s="668">
        <v>50.3</v>
      </c>
      <c r="M307" s="668">
        <v>4</v>
      </c>
      <c r="N307" s="669">
        <v>201.2</v>
      </c>
    </row>
    <row r="308" spans="1:14" ht="14.4" customHeight="1" x14ac:dyDescent="0.3">
      <c r="A308" s="664" t="s">
        <v>527</v>
      </c>
      <c r="B308" s="665" t="s">
        <v>528</v>
      </c>
      <c r="C308" s="666" t="s">
        <v>532</v>
      </c>
      <c r="D308" s="667" t="s">
        <v>3069</v>
      </c>
      <c r="E308" s="666" t="s">
        <v>552</v>
      </c>
      <c r="F308" s="667" t="s">
        <v>3075</v>
      </c>
      <c r="G308" s="666" t="s">
        <v>582</v>
      </c>
      <c r="H308" s="666" t="s">
        <v>1577</v>
      </c>
      <c r="I308" s="666" t="s">
        <v>1577</v>
      </c>
      <c r="J308" s="666" t="s">
        <v>1578</v>
      </c>
      <c r="K308" s="666" t="s">
        <v>1529</v>
      </c>
      <c r="L308" s="668">
        <v>180.19999999999996</v>
      </c>
      <c r="M308" s="668">
        <v>1</v>
      </c>
      <c r="N308" s="669">
        <v>180.19999999999996</v>
      </c>
    </row>
    <row r="309" spans="1:14" ht="14.4" customHeight="1" x14ac:dyDescent="0.3">
      <c r="A309" s="664" t="s">
        <v>527</v>
      </c>
      <c r="B309" s="665" t="s">
        <v>528</v>
      </c>
      <c r="C309" s="666" t="s">
        <v>532</v>
      </c>
      <c r="D309" s="667" t="s">
        <v>3069</v>
      </c>
      <c r="E309" s="666" t="s">
        <v>552</v>
      </c>
      <c r="F309" s="667" t="s">
        <v>3075</v>
      </c>
      <c r="G309" s="666" t="s">
        <v>582</v>
      </c>
      <c r="H309" s="666" t="s">
        <v>1579</v>
      </c>
      <c r="I309" s="666" t="s">
        <v>1580</v>
      </c>
      <c r="J309" s="666" t="s">
        <v>1581</v>
      </c>
      <c r="K309" s="666" t="s">
        <v>1582</v>
      </c>
      <c r="L309" s="668">
        <v>3377.3200475148938</v>
      </c>
      <c r="M309" s="668">
        <v>8.1890000000000001</v>
      </c>
      <c r="N309" s="669">
        <v>27656.873869099465</v>
      </c>
    </row>
    <row r="310" spans="1:14" ht="14.4" customHeight="1" x14ac:dyDescent="0.3">
      <c r="A310" s="664" t="s">
        <v>527</v>
      </c>
      <c r="B310" s="665" t="s">
        <v>528</v>
      </c>
      <c r="C310" s="666" t="s">
        <v>532</v>
      </c>
      <c r="D310" s="667" t="s">
        <v>3069</v>
      </c>
      <c r="E310" s="666" t="s">
        <v>552</v>
      </c>
      <c r="F310" s="667" t="s">
        <v>3075</v>
      </c>
      <c r="G310" s="666" t="s">
        <v>582</v>
      </c>
      <c r="H310" s="666" t="s">
        <v>1583</v>
      </c>
      <c r="I310" s="666" t="s">
        <v>1584</v>
      </c>
      <c r="J310" s="666" t="s">
        <v>1585</v>
      </c>
      <c r="K310" s="666" t="s">
        <v>1586</v>
      </c>
      <c r="L310" s="668">
        <v>49.190000000000012</v>
      </c>
      <c r="M310" s="668">
        <v>1</v>
      </c>
      <c r="N310" s="669">
        <v>49.190000000000012</v>
      </c>
    </row>
    <row r="311" spans="1:14" ht="14.4" customHeight="1" x14ac:dyDescent="0.3">
      <c r="A311" s="664" t="s">
        <v>527</v>
      </c>
      <c r="B311" s="665" t="s">
        <v>528</v>
      </c>
      <c r="C311" s="666" t="s">
        <v>532</v>
      </c>
      <c r="D311" s="667" t="s">
        <v>3069</v>
      </c>
      <c r="E311" s="666" t="s">
        <v>552</v>
      </c>
      <c r="F311" s="667" t="s">
        <v>3075</v>
      </c>
      <c r="G311" s="666" t="s">
        <v>582</v>
      </c>
      <c r="H311" s="666" t="s">
        <v>1587</v>
      </c>
      <c r="I311" s="666" t="s">
        <v>1588</v>
      </c>
      <c r="J311" s="666" t="s">
        <v>1163</v>
      </c>
      <c r="K311" s="666" t="s">
        <v>1589</v>
      </c>
      <c r="L311" s="668">
        <v>734.28</v>
      </c>
      <c r="M311" s="668">
        <v>2</v>
      </c>
      <c r="N311" s="669">
        <v>1468.56</v>
      </c>
    </row>
    <row r="312" spans="1:14" ht="14.4" customHeight="1" x14ac:dyDescent="0.3">
      <c r="A312" s="664" t="s">
        <v>527</v>
      </c>
      <c r="B312" s="665" t="s">
        <v>528</v>
      </c>
      <c r="C312" s="666" t="s">
        <v>532</v>
      </c>
      <c r="D312" s="667" t="s">
        <v>3069</v>
      </c>
      <c r="E312" s="666" t="s">
        <v>552</v>
      </c>
      <c r="F312" s="667" t="s">
        <v>3075</v>
      </c>
      <c r="G312" s="666" t="s">
        <v>582</v>
      </c>
      <c r="H312" s="666" t="s">
        <v>1590</v>
      </c>
      <c r="I312" s="666" t="s">
        <v>1591</v>
      </c>
      <c r="J312" s="666" t="s">
        <v>1592</v>
      </c>
      <c r="K312" s="666" t="s">
        <v>1593</v>
      </c>
      <c r="L312" s="668">
        <v>1399.9</v>
      </c>
      <c r="M312" s="668">
        <v>2</v>
      </c>
      <c r="N312" s="669">
        <v>2799.8</v>
      </c>
    </row>
    <row r="313" spans="1:14" ht="14.4" customHeight="1" x14ac:dyDescent="0.3">
      <c r="A313" s="664" t="s">
        <v>527</v>
      </c>
      <c r="B313" s="665" t="s">
        <v>528</v>
      </c>
      <c r="C313" s="666" t="s">
        <v>532</v>
      </c>
      <c r="D313" s="667" t="s">
        <v>3069</v>
      </c>
      <c r="E313" s="666" t="s">
        <v>552</v>
      </c>
      <c r="F313" s="667" t="s">
        <v>3075</v>
      </c>
      <c r="G313" s="666" t="s">
        <v>582</v>
      </c>
      <c r="H313" s="666" t="s">
        <v>1594</v>
      </c>
      <c r="I313" s="666" t="s">
        <v>1594</v>
      </c>
      <c r="J313" s="666" t="s">
        <v>1561</v>
      </c>
      <c r="K313" s="666" t="s">
        <v>1595</v>
      </c>
      <c r="L313" s="668">
        <v>42.810000000000009</v>
      </c>
      <c r="M313" s="668">
        <v>2</v>
      </c>
      <c r="N313" s="669">
        <v>85.620000000000019</v>
      </c>
    </row>
    <row r="314" spans="1:14" ht="14.4" customHeight="1" x14ac:dyDescent="0.3">
      <c r="A314" s="664" t="s">
        <v>527</v>
      </c>
      <c r="B314" s="665" t="s">
        <v>528</v>
      </c>
      <c r="C314" s="666" t="s">
        <v>532</v>
      </c>
      <c r="D314" s="667" t="s">
        <v>3069</v>
      </c>
      <c r="E314" s="666" t="s">
        <v>552</v>
      </c>
      <c r="F314" s="667" t="s">
        <v>3075</v>
      </c>
      <c r="G314" s="666" t="s">
        <v>582</v>
      </c>
      <c r="H314" s="666" t="s">
        <v>1596</v>
      </c>
      <c r="I314" s="666" t="s">
        <v>1596</v>
      </c>
      <c r="J314" s="666" t="s">
        <v>1597</v>
      </c>
      <c r="K314" s="666" t="s">
        <v>1598</v>
      </c>
      <c r="L314" s="668">
        <v>316.93244641338589</v>
      </c>
      <c r="M314" s="668">
        <v>2</v>
      </c>
      <c r="N314" s="669">
        <v>633.86489282677178</v>
      </c>
    </row>
    <row r="315" spans="1:14" ht="14.4" customHeight="1" x14ac:dyDescent="0.3">
      <c r="A315" s="664" t="s">
        <v>527</v>
      </c>
      <c r="B315" s="665" t="s">
        <v>528</v>
      </c>
      <c r="C315" s="666" t="s">
        <v>532</v>
      </c>
      <c r="D315" s="667" t="s">
        <v>3069</v>
      </c>
      <c r="E315" s="666" t="s">
        <v>552</v>
      </c>
      <c r="F315" s="667" t="s">
        <v>3075</v>
      </c>
      <c r="G315" s="666" t="s">
        <v>582</v>
      </c>
      <c r="H315" s="666" t="s">
        <v>1599</v>
      </c>
      <c r="I315" s="666" t="s">
        <v>1599</v>
      </c>
      <c r="J315" s="666" t="s">
        <v>1600</v>
      </c>
      <c r="K315" s="666" t="s">
        <v>1598</v>
      </c>
      <c r="L315" s="668">
        <v>15552.063749999999</v>
      </c>
      <c r="M315" s="668">
        <v>4</v>
      </c>
      <c r="N315" s="669">
        <v>62208.254999999997</v>
      </c>
    </row>
    <row r="316" spans="1:14" ht="14.4" customHeight="1" x14ac:dyDescent="0.3">
      <c r="A316" s="664" t="s">
        <v>527</v>
      </c>
      <c r="B316" s="665" t="s">
        <v>528</v>
      </c>
      <c r="C316" s="666" t="s">
        <v>532</v>
      </c>
      <c r="D316" s="667" t="s">
        <v>3069</v>
      </c>
      <c r="E316" s="666" t="s">
        <v>552</v>
      </c>
      <c r="F316" s="667" t="s">
        <v>3075</v>
      </c>
      <c r="G316" s="666" t="s">
        <v>582</v>
      </c>
      <c r="H316" s="666" t="s">
        <v>1601</v>
      </c>
      <c r="I316" s="666" t="s">
        <v>1601</v>
      </c>
      <c r="J316" s="666" t="s">
        <v>1553</v>
      </c>
      <c r="K316" s="666" t="s">
        <v>1554</v>
      </c>
      <c r="L316" s="668">
        <v>72.879999999999939</v>
      </c>
      <c r="M316" s="668">
        <v>2</v>
      </c>
      <c r="N316" s="669">
        <v>145.75999999999988</v>
      </c>
    </row>
    <row r="317" spans="1:14" ht="14.4" customHeight="1" x14ac:dyDescent="0.3">
      <c r="A317" s="664" t="s">
        <v>527</v>
      </c>
      <c r="B317" s="665" t="s">
        <v>528</v>
      </c>
      <c r="C317" s="666" t="s">
        <v>532</v>
      </c>
      <c r="D317" s="667" t="s">
        <v>3069</v>
      </c>
      <c r="E317" s="666" t="s">
        <v>552</v>
      </c>
      <c r="F317" s="667" t="s">
        <v>3075</v>
      </c>
      <c r="G317" s="666" t="s">
        <v>582</v>
      </c>
      <c r="H317" s="666" t="s">
        <v>1602</v>
      </c>
      <c r="I317" s="666" t="s">
        <v>1603</v>
      </c>
      <c r="J317" s="666" t="s">
        <v>1604</v>
      </c>
      <c r="K317" s="666" t="s">
        <v>1605</v>
      </c>
      <c r="L317" s="668">
        <v>458.93</v>
      </c>
      <c r="M317" s="668">
        <v>1</v>
      </c>
      <c r="N317" s="669">
        <v>458.93</v>
      </c>
    </row>
    <row r="318" spans="1:14" ht="14.4" customHeight="1" x14ac:dyDescent="0.3">
      <c r="A318" s="664" t="s">
        <v>527</v>
      </c>
      <c r="B318" s="665" t="s">
        <v>528</v>
      </c>
      <c r="C318" s="666" t="s">
        <v>532</v>
      </c>
      <c r="D318" s="667" t="s">
        <v>3069</v>
      </c>
      <c r="E318" s="666" t="s">
        <v>552</v>
      </c>
      <c r="F318" s="667" t="s">
        <v>3075</v>
      </c>
      <c r="G318" s="666" t="s">
        <v>1606</v>
      </c>
      <c r="H318" s="666" t="s">
        <v>1607</v>
      </c>
      <c r="I318" s="666" t="s">
        <v>1608</v>
      </c>
      <c r="J318" s="666" t="s">
        <v>1609</v>
      </c>
      <c r="K318" s="666" t="s">
        <v>1610</v>
      </c>
      <c r="L318" s="668">
        <v>105.06</v>
      </c>
      <c r="M318" s="668">
        <v>9</v>
      </c>
      <c r="N318" s="669">
        <v>945.54</v>
      </c>
    </row>
    <row r="319" spans="1:14" ht="14.4" customHeight="1" x14ac:dyDescent="0.3">
      <c r="A319" s="664" t="s">
        <v>527</v>
      </c>
      <c r="B319" s="665" t="s">
        <v>528</v>
      </c>
      <c r="C319" s="666" t="s">
        <v>532</v>
      </c>
      <c r="D319" s="667" t="s">
        <v>3069</v>
      </c>
      <c r="E319" s="666" t="s">
        <v>552</v>
      </c>
      <c r="F319" s="667" t="s">
        <v>3075</v>
      </c>
      <c r="G319" s="666" t="s">
        <v>1606</v>
      </c>
      <c r="H319" s="666" t="s">
        <v>1611</v>
      </c>
      <c r="I319" s="666" t="s">
        <v>1612</v>
      </c>
      <c r="J319" s="666" t="s">
        <v>1613</v>
      </c>
      <c r="K319" s="666" t="s">
        <v>1614</v>
      </c>
      <c r="L319" s="668">
        <v>98.600000000000051</v>
      </c>
      <c r="M319" s="668">
        <v>2</v>
      </c>
      <c r="N319" s="669">
        <v>197.2000000000001</v>
      </c>
    </row>
    <row r="320" spans="1:14" ht="14.4" customHeight="1" x14ac:dyDescent="0.3">
      <c r="A320" s="664" t="s">
        <v>527</v>
      </c>
      <c r="B320" s="665" t="s">
        <v>528</v>
      </c>
      <c r="C320" s="666" t="s">
        <v>532</v>
      </c>
      <c r="D320" s="667" t="s">
        <v>3069</v>
      </c>
      <c r="E320" s="666" t="s">
        <v>552</v>
      </c>
      <c r="F320" s="667" t="s">
        <v>3075</v>
      </c>
      <c r="G320" s="666" t="s">
        <v>1606</v>
      </c>
      <c r="H320" s="666" t="s">
        <v>1615</v>
      </c>
      <c r="I320" s="666" t="s">
        <v>1616</v>
      </c>
      <c r="J320" s="666" t="s">
        <v>1617</v>
      </c>
      <c r="K320" s="666" t="s">
        <v>1041</v>
      </c>
      <c r="L320" s="668">
        <v>29.300000000000008</v>
      </c>
      <c r="M320" s="668">
        <v>1</v>
      </c>
      <c r="N320" s="669">
        <v>29.300000000000008</v>
      </c>
    </row>
    <row r="321" spans="1:14" ht="14.4" customHeight="1" x14ac:dyDescent="0.3">
      <c r="A321" s="664" t="s">
        <v>527</v>
      </c>
      <c r="B321" s="665" t="s">
        <v>528</v>
      </c>
      <c r="C321" s="666" t="s">
        <v>532</v>
      </c>
      <c r="D321" s="667" t="s">
        <v>3069</v>
      </c>
      <c r="E321" s="666" t="s">
        <v>552</v>
      </c>
      <c r="F321" s="667" t="s">
        <v>3075</v>
      </c>
      <c r="G321" s="666" t="s">
        <v>1606</v>
      </c>
      <c r="H321" s="666" t="s">
        <v>1618</v>
      </c>
      <c r="I321" s="666" t="s">
        <v>1619</v>
      </c>
      <c r="J321" s="666" t="s">
        <v>1620</v>
      </c>
      <c r="K321" s="666" t="s">
        <v>1621</v>
      </c>
      <c r="L321" s="668">
        <v>87.440000000000055</v>
      </c>
      <c r="M321" s="668">
        <v>1</v>
      </c>
      <c r="N321" s="669">
        <v>87.440000000000055</v>
      </c>
    </row>
    <row r="322" spans="1:14" ht="14.4" customHeight="1" x14ac:dyDescent="0.3">
      <c r="A322" s="664" t="s">
        <v>527</v>
      </c>
      <c r="B322" s="665" t="s">
        <v>528</v>
      </c>
      <c r="C322" s="666" t="s">
        <v>532</v>
      </c>
      <c r="D322" s="667" t="s">
        <v>3069</v>
      </c>
      <c r="E322" s="666" t="s">
        <v>552</v>
      </c>
      <c r="F322" s="667" t="s">
        <v>3075</v>
      </c>
      <c r="G322" s="666" t="s">
        <v>1606</v>
      </c>
      <c r="H322" s="666" t="s">
        <v>1622</v>
      </c>
      <c r="I322" s="666" t="s">
        <v>1623</v>
      </c>
      <c r="J322" s="666" t="s">
        <v>1624</v>
      </c>
      <c r="K322" s="666" t="s">
        <v>1625</v>
      </c>
      <c r="L322" s="668">
        <v>20.129999999999995</v>
      </c>
      <c r="M322" s="668">
        <v>9</v>
      </c>
      <c r="N322" s="669">
        <v>181.16999999999996</v>
      </c>
    </row>
    <row r="323" spans="1:14" ht="14.4" customHeight="1" x14ac:dyDescent="0.3">
      <c r="A323" s="664" t="s">
        <v>527</v>
      </c>
      <c r="B323" s="665" t="s">
        <v>528</v>
      </c>
      <c r="C323" s="666" t="s">
        <v>532</v>
      </c>
      <c r="D323" s="667" t="s">
        <v>3069</v>
      </c>
      <c r="E323" s="666" t="s">
        <v>552</v>
      </c>
      <c r="F323" s="667" t="s">
        <v>3075</v>
      </c>
      <c r="G323" s="666" t="s">
        <v>1606</v>
      </c>
      <c r="H323" s="666" t="s">
        <v>1626</v>
      </c>
      <c r="I323" s="666" t="s">
        <v>1627</v>
      </c>
      <c r="J323" s="666" t="s">
        <v>1628</v>
      </c>
      <c r="K323" s="666" t="s">
        <v>1629</v>
      </c>
      <c r="L323" s="668">
        <v>32.26</v>
      </c>
      <c r="M323" s="668">
        <v>9</v>
      </c>
      <c r="N323" s="669">
        <v>290.33999999999997</v>
      </c>
    </row>
    <row r="324" spans="1:14" ht="14.4" customHeight="1" x14ac:dyDescent="0.3">
      <c r="A324" s="664" t="s">
        <v>527</v>
      </c>
      <c r="B324" s="665" t="s">
        <v>528</v>
      </c>
      <c r="C324" s="666" t="s">
        <v>532</v>
      </c>
      <c r="D324" s="667" t="s">
        <v>3069</v>
      </c>
      <c r="E324" s="666" t="s">
        <v>552</v>
      </c>
      <c r="F324" s="667" t="s">
        <v>3075</v>
      </c>
      <c r="G324" s="666" t="s">
        <v>1606</v>
      </c>
      <c r="H324" s="666" t="s">
        <v>1630</v>
      </c>
      <c r="I324" s="666" t="s">
        <v>1631</v>
      </c>
      <c r="J324" s="666" t="s">
        <v>1632</v>
      </c>
      <c r="K324" s="666" t="s">
        <v>1633</v>
      </c>
      <c r="L324" s="668">
        <v>30</v>
      </c>
      <c r="M324" s="668">
        <v>3</v>
      </c>
      <c r="N324" s="669">
        <v>90</v>
      </c>
    </row>
    <row r="325" spans="1:14" ht="14.4" customHeight="1" x14ac:dyDescent="0.3">
      <c r="A325" s="664" t="s">
        <v>527</v>
      </c>
      <c r="B325" s="665" t="s">
        <v>528</v>
      </c>
      <c r="C325" s="666" t="s">
        <v>532</v>
      </c>
      <c r="D325" s="667" t="s">
        <v>3069</v>
      </c>
      <c r="E325" s="666" t="s">
        <v>552</v>
      </c>
      <c r="F325" s="667" t="s">
        <v>3075</v>
      </c>
      <c r="G325" s="666" t="s">
        <v>1606</v>
      </c>
      <c r="H325" s="666" t="s">
        <v>1634</v>
      </c>
      <c r="I325" s="666" t="s">
        <v>1635</v>
      </c>
      <c r="J325" s="666" t="s">
        <v>1636</v>
      </c>
      <c r="K325" s="666" t="s">
        <v>1637</v>
      </c>
      <c r="L325" s="668">
        <v>181.88999999999996</v>
      </c>
      <c r="M325" s="668">
        <v>1</v>
      </c>
      <c r="N325" s="669">
        <v>181.88999999999996</v>
      </c>
    </row>
    <row r="326" spans="1:14" ht="14.4" customHeight="1" x14ac:dyDescent="0.3">
      <c r="A326" s="664" t="s">
        <v>527</v>
      </c>
      <c r="B326" s="665" t="s">
        <v>528</v>
      </c>
      <c r="C326" s="666" t="s">
        <v>532</v>
      </c>
      <c r="D326" s="667" t="s">
        <v>3069</v>
      </c>
      <c r="E326" s="666" t="s">
        <v>552</v>
      </c>
      <c r="F326" s="667" t="s">
        <v>3075</v>
      </c>
      <c r="G326" s="666" t="s">
        <v>1606</v>
      </c>
      <c r="H326" s="666" t="s">
        <v>1638</v>
      </c>
      <c r="I326" s="666" t="s">
        <v>1639</v>
      </c>
      <c r="J326" s="666" t="s">
        <v>1640</v>
      </c>
      <c r="K326" s="666" t="s">
        <v>560</v>
      </c>
      <c r="L326" s="668">
        <v>48.820000000000022</v>
      </c>
      <c r="M326" s="668">
        <v>2</v>
      </c>
      <c r="N326" s="669">
        <v>97.640000000000043</v>
      </c>
    </row>
    <row r="327" spans="1:14" ht="14.4" customHeight="1" x14ac:dyDescent="0.3">
      <c r="A327" s="664" t="s">
        <v>527</v>
      </c>
      <c r="B327" s="665" t="s">
        <v>528</v>
      </c>
      <c r="C327" s="666" t="s">
        <v>532</v>
      </c>
      <c r="D327" s="667" t="s">
        <v>3069</v>
      </c>
      <c r="E327" s="666" t="s">
        <v>552</v>
      </c>
      <c r="F327" s="667" t="s">
        <v>3075</v>
      </c>
      <c r="G327" s="666" t="s">
        <v>1606</v>
      </c>
      <c r="H327" s="666" t="s">
        <v>1641</v>
      </c>
      <c r="I327" s="666" t="s">
        <v>1642</v>
      </c>
      <c r="J327" s="666" t="s">
        <v>1643</v>
      </c>
      <c r="K327" s="666" t="s">
        <v>1644</v>
      </c>
      <c r="L327" s="668">
        <v>42.96</v>
      </c>
      <c r="M327" s="668">
        <v>1</v>
      </c>
      <c r="N327" s="669">
        <v>42.96</v>
      </c>
    </row>
    <row r="328" spans="1:14" ht="14.4" customHeight="1" x14ac:dyDescent="0.3">
      <c r="A328" s="664" t="s">
        <v>527</v>
      </c>
      <c r="B328" s="665" t="s">
        <v>528</v>
      </c>
      <c r="C328" s="666" t="s">
        <v>532</v>
      </c>
      <c r="D328" s="667" t="s">
        <v>3069</v>
      </c>
      <c r="E328" s="666" t="s">
        <v>552</v>
      </c>
      <c r="F328" s="667" t="s">
        <v>3075</v>
      </c>
      <c r="G328" s="666" t="s">
        <v>1606</v>
      </c>
      <c r="H328" s="666" t="s">
        <v>1645</v>
      </c>
      <c r="I328" s="666" t="s">
        <v>1646</v>
      </c>
      <c r="J328" s="666" t="s">
        <v>1647</v>
      </c>
      <c r="K328" s="666" t="s">
        <v>1648</v>
      </c>
      <c r="L328" s="668">
        <v>89.32</v>
      </c>
      <c r="M328" s="668">
        <v>1</v>
      </c>
      <c r="N328" s="669">
        <v>89.32</v>
      </c>
    </row>
    <row r="329" spans="1:14" ht="14.4" customHeight="1" x14ac:dyDescent="0.3">
      <c r="A329" s="664" t="s">
        <v>527</v>
      </c>
      <c r="B329" s="665" t="s">
        <v>528</v>
      </c>
      <c r="C329" s="666" t="s">
        <v>532</v>
      </c>
      <c r="D329" s="667" t="s">
        <v>3069</v>
      </c>
      <c r="E329" s="666" t="s">
        <v>552</v>
      </c>
      <c r="F329" s="667" t="s">
        <v>3075</v>
      </c>
      <c r="G329" s="666" t="s">
        <v>1606</v>
      </c>
      <c r="H329" s="666" t="s">
        <v>1649</v>
      </c>
      <c r="I329" s="666" t="s">
        <v>1650</v>
      </c>
      <c r="J329" s="666" t="s">
        <v>1651</v>
      </c>
      <c r="K329" s="666" t="s">
        <v>1652</v>
      </c>
      <c r="L329" s="668">
        <v>3300</v>
      </c>
      <c r="M329" s="668">
        <v>1</v>
      </c>
      <c r="N329" s="669">
        <v>3300</v>
      </c>
    </row>
    <row r="330" spans="1:14" ht="14.4" customHeight="1" x14ac:dyDescent="0.3">
      <c r="A330" s="664" t="s">
        <v>527</v>
      </c>
      <c r="B330" s="665" t="s">
        <v>528</v>
      </c>
      <c r="C330" s="666" t="s">
        <v>532</v>
      </c>
      <c r="D330" s="667" t="s">
        <v>3069</v>
      </c>
      <c r="E330" s="666" t="s">
        <v>552</v>
      </c>
      <c r="F330" s="667" t="s">
        <v>3075</v>
      </c>
      <c r="G330" s="666" t="s">
        <v>1606</v>
      </c>
      <c r="H330" s="666" t="s">
        <v>1653</v>
      </c>
      <c r="I330" s="666" t="s">
        <v>1654</v>
      </c>
      <c r="J330" s="666" t="s">
        <v>1655</v>
      </c>
      <c r="K330" s="666" t="s">
        <v>1656</v>
      </c>
      <c r="L330" s="668">
        <v>49.320000000000022</v>
      </c>
      <c r="M330" s="668">
        <v>2</v>
      </c>
      <c r="N330" s="669">
        <v>98.640000000000043</v>
      </c>
    </row>
    <row r="331" spans="1:14" ht="14.4" customHeight="1" x14ac:dyDescent="0.3">
      <c r="A331" s="664" t="s">
        <v>527</v>
      </c>
      <c r="B331" s="665" t="s">
        <v>528</v>
      </c>
      <c r="C331" s="666" t="s">
        <v>532</v>
      </c>
      <c r="D331" s="667" t="s">
        <v>3069</v>
      </c>
      <c r="E331" s="666" t="s">
        <v>552</v>
      </c>
      <c r="F331" s="667" t="s">
        <v>3075</v>
      </c>
      <c r="G331" s="666" t="s">
        <v>1606</v>
      </c>
      <c r="H331" s="666" t="s">
        <v>1657</v>
      </c>
      <c r="I331" s="666" t="s">
        <v>1658</v>
      </c>
      <c r="J331" s="666" t="s">
        <v>782</v>
      </c>
      <c r="K331" s="666" t="s">
        <v>1659</v>
      </c>
      <c r="L331" s="668">
        <v>147.97990681186516</v>
      </c>
      <c r="M331" s="668">
        <v>37</v>
      </c>
      <c r="N331" s="669">
        <v>5475.2565520390108</v>
      </c>
    </row>
    <row r="332" spans="1:14" ht="14.4" customHeight="1" x14ac:dyDescent="0.3">
      <c r="A332" s="664" t="s">
        <v>527</v>
      </c>
      <c r="B332" s="665" t="s">
        <v>528</v>
      </c>
      <c r="C332" s="666" t="s">
        <v>532</v>
      </c>
      <c r="D332" s="667" t="s">
        <v>3069</v>
      </c>
      <c r="E332" s="666" t="s">
        <v>552</v>
      </c>
      <c r="F332" s="667" t="s">
        <v>3075</v>
      </c>
      <c r="G332" s="666" t="s">
        <v>1606</v>
      </c>
      <c r="H332" s="666" t="s">
        <v>1660</v>
      </c>
      <c r="I332" s="666" t="s">
        <v>1661</v>
      </c>
      <c r="J332" s="666" t="s">
        <v>1662</v>
      </c>
      <c r="K332" s="666" t="s">
        <v>1663</v>
      </c>
      <c r="L332" s="668">
        <v>58.92998258346676</v>
      </c>
      <c r="M332" s="668">
        <v>15</v>
      </c>
      <c r="N332" s="669">
        <v>883.94973875200139</v>
      </c>
    </row>
    <row r="333" spans="1:14" ht="14.4" customHeight="1" x14ac:dyDescent="0.3">
      <c r="A333" s="664" t="s">
        <v>527</v>
      </c>
      <c r="B333" s="665" t="s">
        <v>528</v>
      </c>
      <c r="C333" s="666" t="s">
        <v>532</v>
      </c>
      <c r="D333" s="667" t="s">
        <v>3069</v>
      </c>
      <c r="E333" s="666" t="s">
        <v>552</v>
      </c>
      <c r="F333" s="667" t="s">
        <v>3075</v>
      </c>
      <c r="G333" s="666" t="s">
        <v>1606</v>
      </c>
      <c r="H333" s="666" t="s">
        <v>1664</v>
      </c>
      <c r="I333" s="666" t="s">
        <v>1665</v>
      </c>
      <c r="J333" s="666" t="s">
        <v>1666</v>
      </c>
      <c r="K333" s="666" t="s">
        <v>1667</v>
      </c>
      <c r="L333" s="668">
        <v>1501.0183333333334</v>
      </c>
      <c r="M333" s="668">
        <v>2</v>
      </c>
      <c r="N333" s="669">
        <v>3002.0366666666669</v>
      </c>
    </row>
    <row r="334" spans="1:14" ht="14.4" customHeight="1" x14ac:dyDescent="0.3">
      <c r="A334" s="664" t="s">
        <v>527</v>
      </c>
      <c r="B334" s="665" t="s">
        <v>528</v>
      </c>
      <c r="C334" s="666" t="s">
        <v>532</v>
      </c>
      <c r="D334" s="667" t="s">
        <v>3069</v>
      </c>
      <c r="E334" s="666" t="s">
        <v>552</v>
      </c>
      <c r="F334" s="667" t="s">
        <v>3075</v>
      </c>
      <c r="G334" s="666" t="s">
        <v>1606</v>
      </c>
      <c r="H334" s="666" t="s">
        <v>1668</v>
      </c>
      <c r="I334" s="666" t="s">
        <v>1669</v>
      </c>
      <c r="J334" s="666" t="s">
        <v>1670</v>
      </c>
      <c r="K334" s="666" t="s">
        <v>1671</v>
      </c>
      <c r="L334" s="668">
        <v>30.220000000000002</v>
      </c>
      <c r="M334" s="668">
        <v>2</v>
      </c>
      <c r="N334" s="669">
        <v>60.440000000000005</v>
      </c>
    </row>
    <row r="335" spans="1:14" ht="14.4" customHeight="1" x14ac:dyDescent="0.3">
      <c r="A335" s="664" t="s">
        <v>527</v>
      </c>
      <c r="B335" s="665" t="s">
        <v>528</v>
      </c>
      <c r="C335" s="666" t="s">
        <v>532</v>
      </c>
      <c r="D335" s="667" t="s">
        <v>3069</v>
      </c>
      <c r="E335" s="666" t="s">
        <v>552</v>
      </c>
      <c r="F335" s="667" t="s">
        <v>3075</v>
      </c>
      <c r="G335" s="666" t="s">
        <v>1606</v>
      </c>
      <c r="H335" s="666" t="s">
        <v>1672</v>
      </c>
      <c r="I335" s="666" t="s">
        <v>1672</v>
      </c>
      <c r="J335" s="666" t="s">
        <v>1673</v>
      </c>
      <c r="K335" s="666" t="s">
        <v>1674</v>
      </c>
      <c r="L335" s="668">
        <v>63.400067127756472</v>
      </c>
      <c r="M335" s="668">
        <v>4</v>
      </c>
      <c r="N335" s="669">
        <v>253.60026851102589</v>
      </c>
    </row>
    <row r="336" spans="1:14" ht="14.4" customHeight="1" x14ac:dyDescent="0.3">
      <c r="A336" s="664" t="s">
        <v>527</v>
      </c>
      <c r="B336" s="665" t="s">
        <v>528</v>
      </c>
      <c r="C336" s="666" t="s">
        <v>532</v>
      </c>
      <c r="D336" s="667" t="s">
        <v>3069</v>
      </c>
      <c r="E336" s="666" t="s">
        <v>552</v>
      </c>
      <c r="F336" s="667" t="s">
        <v>3075</v>
      </c>
      <c r="G336" s="666" t="s">
        <v>1606</v>
      </c>
      <c r="H336" s="666" t="s">
        <v>1675</v>
      </c>
      <c r="I336" s="666" t="s">
        <v>1676</v>
      </c>
      <c r="J336" s="666" t="s">
        <v>1677</v>
      </c>
      <c r="K336" s="666" t="s">
        <v>1678</v>
      </c>
      <c r="L336" s="668">
        <v>322.49000947052957</v>
      </c>
      <c r="M336" s="668">
        <v>5</v>
      </c>
      <c r="N336" s="669">
        <v>1612.4500473526477</v>
      </c>
    </row>
    <row r="337" spans="1:14" ht="14.4" customHeight="1" x14ac:dyDescent="0.3">
      <c r="A337" s="664" t="s">
        <v>527</v>
      </c>
      <c r="B337" s="665" t="s">
        <v>528</v>
      </c>
      <c r="C337" s="666" t="s">
        <v>532</v>
      </c>
      <c r="D337" s="667" t="s">
        <v>3069</v>
      </c>
      <c r="E337" s="666" t="s">
        <v>552</v>
      </c>
      <c r="F337" s="667" t="s">
        <v>3075</v>
      </c>
      <c r="G337" s="666" t="s">
        <v>1606</v>
      </c>
      <c r="H337" s="666" t="s">
        <v>1679</v>
      </c>
      <c r="I337" s="666" t="s">
        <v>1680</v>
      </c>
      <c r="J337" s="666" t="s">
        <v>1681</v>
      </c>
      <c r="K337" s="666" t="s">
        <v>1682</v>
      </c>
      <c r="L337" s="668">
        <v>46.989933309841682</v>
      </c>
      <c r="M337" s="668">
        <v>5</v>
      </c>
      <c r="N337" s="669">
        <v>234.94966654920842</v>
      </c>
    </row>
    <row r="338" spans="1:14" ht="14.4" customHeight="1" x14ac:dyDescent="0.3">
      <c r="A338" s="664" t="s">
        <v>527</v>
      </c>
      <c r="B338" s="665" t="s">
        <v>528</v>
      </c>
      <c r="C338" s="666" t="s">
        <v>532</v>
      </c>
      <c r="D338" s="667" t="s">
        <v>3069</v>
      </c>
      <c r="E338" s="666" t="s">
        <v>552</v>
      </c>
      <c r="F338" s="667" t="s">
        <v>3075</v>
      </c>
      <c r="G338" s="666" t="s">
        <v>1606</v>
      </c>
      <c r="H338" s="666" t="s">
        <v>1683</v>
      </c>
      <c r="I338" s="666" t="s">
        <v>1684</v>
      </c>
      <c r="J338" s="666" t="s">
        <v>1685</v>
      </c>
      <c r="K338" s="666" t="s">
        <v>1686</v>
      </c>
      <c r="L338" s="668">
        <v>48.729827100903677</v>
      </c>
      <c r="M338" s="668">
        <v>4</v>
      </c>
      <c r="N338" s="669">
        <v>194.91930840361471</v>
      </c>
    </row>
    <row r="339" spans="1:14" ht="14.4" customHeight="1" x14ac:dyDescent="0.3">
      <c r="A339" s="664" t="s">
        <v>527</v>
      </c>
      <c r="B339" s="665" t="s">
        <v>528</v>
      </c>
      <c r="C339" s="666" t="s">
        <v>532</v>
      </c>
      <c r="D339" s="667" t="s">
        <v>3069</v>
      </c>
      <c r="E339" s="666" t="s">
        <v>552</v>
      </c>
      <c r="F339" s="667" t="s">
        <v>3075</v>
      </c>
      <c r="G339" s="666" t="s">
        <v>1606</v>
      </c>
      <c r="H339" s="666" t="s">
        <v>1687</v>
      </c>
      <c r="I339" s="666" t="s">
        <v>1688</v>
      </c>
      <c r="J339" s="666" t="s">
        <v>1685</v>
      </c>
      <c r="K339" s="666" t="s">
        <v>1689</v>
      </c>
      <c r="L339" s="668">
        <v>67.109999442383668</v>
      </c>
      <c r="M339" s="668">
        <v>2</v>
      </c>
      <c r="N339" s="669">
        <v>134.21999888476734</v>
      </c>
    </row>
    <row r="340" spans="1:14" ht="14.4" customHeight="1" x14ac:dyDescent="0.3">
      <c r="A340" s="664" t="s">
        <v>527</v>
      </c>
      <c r="B340" s="665" t="s">
        <v>528</v>
      </c>
      <c r="C340" s="666" t="s">
        <v>532</v>
      </c>
      <c r="D340" s="667" t="s">
        <v>3069</v>
      </c>
      <c r="E340" s="666" t="s">
        <v>552</v>
      </c>
      <c r="F340" s="667" t="s">
        <v>3075</v>
      </c>
      <c r="G340" s="666" t="s">
        <v>1606</v>
      </c>
      <c r="H340" s="666" t="s">
        <v>1690</v>
      </c>
      <c r="I340" s="666" t="s">
        <v>1691</v>
      </c>
      <c r="J340" s="666" t="s">
        <v>1692</v>
      </c>
      <c r="K340" s="666" t="s">
        <v>560</v>
      </c>
      <c r="L340" s="668">
        <v>86.4926439057583</v>
      </c>
      <c r="M340" s="668">
        <v>4</v>
      </c>
      <c r="N340" s="669">
        <v>345.9705756230332</v>
      </c>
    </row>
    <row r="341" spans="1:14" ht="14.4" customHeight="1" x14ac:dyDescent="0.3">
      <c r="A341" s="664" t="s">
        <v>527</v>
      </c>
      <c r="B341" s="665" t="s">
        <v>528</v>
      </c>
      <c r="C341" s="666" t="s">
        <v>532</v>
      </c>
      <c r="D341" s="667" t="s">
        <v>3069</v>
      </c>
      <c r="E341" s="666" t="s">
        <v>552</v>
      </c>
      <c r="F341" s="667" t="s">
        <v>3075</v>
      </c>
      <c r="G341" s="666" t="s">
        <v>1606</v>
      </c>
      <c r="H341" s="666" t="s">
        <v>1693</v>
      </c>
      <c r="I341" s="666" t="s">
        <v>1694</v>
      </c>
      <c r="J341" s="666" t="s">
        <v>1695</v>
      </c>
      <c r="K341" s="666" t="s">
        <v>1696</v>
      </c>
      <c r="L341" s="668">
        <v>162.79</v>
      </c>
      <c r="M341" s="668">
        <v>3</v>
      </c>
      <c r="N341" s="669">
        <v>488.37</v>
      </c>
    </row>
    <row r="342" spans="1:14" ht="14.4" customHeight="1" x14ac:dyDescent="0.3">
      <c r="A342" s="664" t="s">
        <v>527</v>
      </c>
      <c r="B342" s="665" t="s">
        <v>528</v>
      </c>
      <c r="C342" s="666" t="s">
        <v>532</v>
      </c>
      <c r="D342" s="667" t="s">
        <v>3069</v>
      </c>
      <c r="E342" s="666" t="s">
        <v>552</v>
      </c>
      <c r="F342" s="667" t="s">
        <v>3075</v>
      </c>
      <c r="G342" s="666" t="s">
        <v>1606</v>
      </c>
      <c r="H342" s="666" t="s">
        <v>1697</v>
      </c>
      <c r="I342" s="666" t="s">
        <v>1698</v>
      </c>
      <c r="J342" s="666" t="s">
        <v>1699</v>
      </c>
      <c r="K342" s="666" t="s">
        <v>1041</v>
      </c>
      <c r="L342" s="668">
        <v>116.5</v>
      </c>
      <c r="M342" s="668">
        <v>1</v>
      </c>
      <c r="N342" s="669">
        <v>116.5</v>
      </c>
    </row>
    <row r="343" spans="1:14" ht="14.4" customHeight="1" x14ac:dyDescent="0.3">
      <c r="A343" s="664" t="s">
        <v>527</v>
      </c>
      <c r="B343" s="665" t="s">
        <v>528</v>
      </c>
      <c r="C343" s="666" t="s">
        <v>532</v>
      </c>
      <c r="D343" s="667" t="s">
        <v>3069</v>
      </c>
      <c r="E343" s="666" t="s">
        <v>552</v>
      </c>
      <c r="F343" s="667" t="s">
        <v>3075</v>
      </c>
      <c r="G343" s="666" t="s">
        <v>1606</v>
      </c>
      <c r="H343" s="666" t="s">
        <v>1700</v>
      </c>
      <c r="I343" s="666" t="s">
        <v>1701</v>
      </c>
      <c r="J343" s="666" t="s">
        <v>1702</v>
      </c>
      <c r="K343" s="666" t="s">
        <v>1703</v>
      </c>
      <c r="L343" s="668">
        <v>63.889999999999986</v>
      </c>
      <c r="M343" s="668">
        <v>1</v>
      </c>
      <c r="N343" s="669">
        <v>63.889999999999986</v>
      </c>
    </row>
    <row r="344" spans="1:14" ht="14.4" customHeight="1" x14ac:dyDescent="0.3">
      <c r="A344" s="664" t="s">
        <v>527</v>
      </c>
      <c r="B344" s="665" t="s">
        <v>528</v>
      </c>
      <c r="C344" s="666" t="s">
        <v>532</v>
      </c>
      <c r="D344" s="667" t="s">
        <v>3069</v>
      </c>
      <c r="E344" s="666" t="s">
        <v>552</v>
      </c>
      <c r="F344" s="667" t="s">
        <v>3075</v>
      </c>
      <c r="G344" s="666" t="s">
        <v>1606</v>
      </c>
      <c r="H344" s="666" t="s">
        <v>1704</v>
      </c>
      <c r="I344" s="666" t="s">
        <v>1705</v>
      </c>
      <c r="J344" s="666" t="s">
        <v>1706</v>
      </c>
      <c r="K344" s="666" t="s">
        <v>1707</v>
      </c>
      <c r="L344" s="668">
        <v>13.879999999999999</v>
      </c>
      <c r="M344" s="668">
        <v>4</v>
      </c>
      <c r="N344" s="669">
        <v>55.519999999999996</v>
      </c>
    </row>
    <row r="345" spans="1:14" ht="14.4" customHeight="1" x14ac:dyDescent="0.3">
      <c r="A345" s="664" t="s">
        <v>527</v>
      </c>
      <c r="B345" s="665" t="s">
        <v>528</v>
      </c>
      <c r="C345" s="666" t="s">
        <v>532</v>
      </c>
      <c r="D345" s="667" t="s">
        <v>3069</v>
      </c>
      <c r="E345" s="666" t="s">
        <v>552</v>
      </c>
      <c r="F345" s="667" t="s">
        <v>3075</v>
      </c>
      <c r="G345" s="666" t="s">
        <v>1606</v>
      </c>
      <c r="H345" s="666" t="s">
        <v>1708</v>
      </c>
      <c r="I345" s="666" t="s">
        <v>1709</v>
      </c>
      <c r="J345" s="666" t="s">
        <v>1710</v>
      </c>
      <c r="K345" s="666" t="s">
        <v>1711</v>
      </c>
      <c r="L345" s="668">
        <v>44.119962592829047</v>
      </c>
      <c r="M345" s="668">
        <v>6</v>
      </c>
      <c r="N345" s="669">
        <v>264.7197755569743</v>
      </c>
    </row>
    <row r="346" spans="1:14" ht="14.4" customHeight="1" x14ac:dyDescent="0.3">
      <c r="A346" s="664" t="s">
        <v>527</v>
      </c>
      <c r="B346" s="665" t="s">
        <v>528</v>
      </c>
      <c r="C346" s="666" t="s">
        <v>532</v>
      </c>
      <c r="D346" s="667" t="s">
        <v>3069</v>
      </c>
      <c r="E346" s="666" t="s">
        <v>552</v>
      </c>
      <c r="F346" s="667" t="s">
        <v>3075</v>
      </c>
      <c r="G346" s="666" t="s">
        <v>1606</v>
      </c>
      <c r="H346" s="666" t="s">
        <v>1712</v>
      </c>
      <c r="I346" s="666" t="s">
        <v>1713</v>
      </c>
      <c r="J346" s="666" t="s">
        <v>1714</v>
      </c>
      <c r="K346" s="666" t="s">
        <v>1715</v>
      </c>
      <c r="L346" s="668">
        <v>50.459998983813975</v>
      </c>
      <c r="M346" s="668">
        <v>4</v>
      </c>
      <c r="N346" s="669">
        <v>201.8399959352559</v>
      </c>
    </row>
    <row r="347" spans="1:14" ht="14.4" customHeight="1" x14ac:dyDescent="0.3">
      <c r="A347" s="664" t="s">
        <v>527</v>
      </c>
      <c r="B347" s="665" t="s">
        <v>528</v>
      </c>
      <c r="C347" s="666" t="s">
        <v>532</v>
      </c>
      <c r="D347" s="667" t="s">
        <v>3069</v>
      </c>
      <c r="E347" s="666" t="s">
        <v>552</v>
      </c>
      <c r="F347" s="667" t="s">
        <v>3075</v>
      </c>
      <c r="G347" s="666" t="s">
        <v>1606</v>
      </c>
      <c r="H347" s="666" t="s">
        <v>1716</v>
      </c>
      <c r="I347" s="666" t="s">
        <v>1717</v>
      </c>
      <c r="J347" s="666" t="s">
        <v>1718</v>
      </c>
      <c r="K347" s="666" t="s">
        <v>905</v>
      </c>
      <c r="L347" s="668">
        <v>59.049999999999976</v>
      </c>
      <c r="M347" s="668">
        <v>1</v>
      </c>
      <c r="N347" s="669">
        <v>59.049999999999976</v>
      </c>
    </row>
    <row r="348" spans="1:14" ht="14.4" customHeight="1" x14ac:dyDescent="0.3">
      <c r="A348" s="664" t="s">
        <v>527</v>
      </c>
      <c r="B348" s="665" t="s">
        <v>528</v>
      </c>
      <c r="C348" s="666" t="s">
        <v>532</v>
      </c>
      <c r="D348" s="667" t="s">
        <v>3069</v>
      </c>
      <c r="E348" s="666" t="s">
        <v>552</v>
      </c>
      <c r="F348" s="667" t="s">
        <v>3075</v>
      </c>
      <c r="G348" s="666" t="s">
        <v>1606</v>
      </c>
      <c r="H348" s="666" t="s">
        <v>1719</v>
      </c>
      <c r="I348" s="666" t="s">
        <v>1720</v>
      </c>
      <c r="J348" s="666" t="s">
        <v>1609</v>
      </c>
      <c r="K348" s="666" t="s">
        <v>1721</v>
      </c>
      <c r="L348" s="668">
        <v>58.739999999999995</v>
      </c>
      <c r="M348" s="668">
        <v>1</v>
      </c>
      <c r="N348" s="669">
        <v>58.739999999999995</v>
      </c>
    </row>
    <row r="349" spans="1:14" ht="14.4" customHeight="1" x14ac:dyDescent="0.3">
      <c r="A349" s="664" t="s">
        <v>527</v>
      </c>
      <c r="B349" s="665" t="s">
        <v>528</v>
      </c>
      <c r="C349" s="666" t="s">
        <v>532</v>
      </c>
      <c r="D349" s="667" t="s">
        <v>3069</v>
      </c>
      <c r="E349" s="666" t="s">
        <v>552</v>
      </c>
      <c r="F349" s="667" t="s">
        <v>3075</v>
      </c>
      <c r="G349" s="666" t="s">
        <v>1606</v>
      </c>
      <c r="H349" s="666" t="s">
        <v>1722</v>
      </c>
      <c r="I349" s="666" t="s">
        <v>1723</v>
      </c>
      <c r="J349" s="666" t="s">
        <v>1724</v>
      </c>
      <c r="K349" s="666" t="s">
        <v>1725</v>
      </c>
      <c r="L349" s="668">
        <v>20.059778095570199</v>
      </c>
      <c r="M349" s="668">
        <v>6</v>
      </c>
      <c r="N349" s="669">
        <v>120.3586685734212</v>
      </c>
    </row>
    <row r="350" spans="1:14" ht="14.4" customHeight="1" x14ac:dyDescent="0.3">
      <c r="A350" s="664" t="s">
        <v>527</v>
      </c>
      <c r="B350" s="665" t="s">
        <v>528</v>
      </c>
      <c r="C350" s="666" t="s">
        <v>532</v>
      </c>
      <c r="D350" s="667" t="s">
        <v>3069</v>
      </c>
      <c r="E350" s="666" t="s">
        <v>552</v>
      </c>
      <c r="F350" s="667" t="s">
        <v>3075</v>
      </c>
      <c r="G350" s="666" t="s">
        <v>1606</v>
      </c>
      <c r="H350" s="666" t="s">
        <v>1726</v>
      </c>
      <c r="I350" s="666" t="s">
        <v>1727</v>
      </c>
      <c r="J350" s="666" t="s">
        <v>1728</v>
      </c>
      <c r="K350" s="666" t="s">
        <v>1729</v>
      </c>
      <c r="L350" s="668">
        <v>47.780264259044756</v>
      </c>
      <c r="M350" s="668">
        <v>1</v>
      </c>
      <c r="N350" s="669">
        <v>47.780264259044756</v>
      </c>
    </row>
    <row r="351" spans="1:14" ht="14.4" customHeight="1" x14ac:dyDescent="0.3">
      <c r="A351" s="664" t="s">
        <v>527</v>
      </c>
      <c r="B351" s="665" t="s">
        <v>528</v>
      </c>
      <c r="C351" s="666" t="s">
        <v>532</v>
      </c>
      <c r="D351" s="667" t="s">
        <v>3069</v>
      </c>
      <c r="E351" s="666" t="s">
        <v>552</v>
      </c>
      <c r="F351" s="667" t="s">
        <v>3075</v>
      </c>
      <c r="G351" s="666" t="s">
        <v>1606</v>
      </c>
      <c r="H351" s="666" t="s">
        <v>1730</v>
      </c>
      <c r="I351" s="666" t="s">
        <v>1731</v>
      </c>
      <c r="J351" s="666" t="s">
        <v>1732</v>
      </c>
      <c r="K351" s="666" t="s">
        <v>1733</v>
      </c>
      <c r="L351" s="668">
        <v>74.882038334796562</v>
      </c>
      <c r="M351" s="668">
        <v>29</v>
      </c>
      <c r="N351" s="669">
        <v>2171.5791117091003</v>
      </c>
    </row>
    <row r="352" spans="1:14" ht="14.4" customHeight="1" x14ac:dyDescent="0.3">
      <c r="A352" s="664" t="s">
        <v>527</v>
      </c>
      <c r="B352" s="665" t="s">
        <v>528</v>
      </c>
      <c r="C352" s="666" t="s">
        <v>532</v>
      </c>
      <c r="D352" s="667" t="s">
        <v>3069</v>
      </c>
      <c r="E352" s="666" t="s">
        <v>552</v>
      </c>
      <c r="F352" s="667" t="s">
        <v>3075</v>
      </c>
      <c r="G352" s="666" t="s">
        <v>1606</v>
      </c>
      <c r="H352" s="666" t="s">
        <v>1734</v>
      </c>
      <c r="I352" s="666" t="s">
        <v>1734</v>
      </c>
      <c r="J352" s="666" t="s">
        <v>1735</v>
      </c>
      <c r="K352" s="666" t="s">
        <v>1736</v>
      </c>
      <c r="L352" s="668">
        <v>70.060000000000031</v>
      </c>
      <c r="M352" s="668">
        <v>2</v>
      </c>
      <c r="N352" s="669">
        <v>140.12000000000006</v>
      </c>
    </row>
    <row r="353" spans="1:14" ht="14.4" customHeight="1" x14ac:dyDescent="0.3">
      <c r="A353" s="664" t="s">
        <v>527</v>
      </c>
      <c r="B353" s="665" t="s">
        <v>528</v>
      </c>
      <c r="C353" s="666" t="s">
        <v>532</v>
      </c>
      <c r="D353" s="667" t="s">
        <v>3069</v>
      </c>
      <c r="E353" s="666" t="s">
        <v>552</v>
      </c>
      <c r="F353" s="667" t="s">
        <v>3075</v>
      </c>
      <c r="G353" s="666" t="s">
        <v>1606</v>
      </c>
      <c r="H353" s="666" t="s">
        <v>1737</v>
      </c>
      <c r="I353" s="666" t="s">
        <v>1738</v>
      </c>
      <c r="J353" s="666" t="s">
        <v>1739</v>
      </c>
      <c r="K353" s="666" t="s">
        <v>1740</v>
      </c>
      <c r="L353" s="668">
        <v>63.004999999999995</v>
      </c>
      <c r="M353" s="668">
        <v>2</v>
      </c>
      <c r="N353" s="669">
        <v>126.00999999999999</v>
      </c>
    </row>
    <row r="354" spans="1:14" ht="14.4" customHeight="1" x14ac:dyDescent="0.3">
      <c r="A354" s="664" t="s">
        <v>527</v>
      </c>
      <c r="B354" s="665" t="s">
        <v>528</v>
      </c>
      <c r="C354" s="666" t="s">
        <v>532</v>
      </c>
      <c r="D354" s="667" t="s">
        <v>3069</v>
      </c>
      <c r="E354" s="666" t="s">
        <v>552</v>
      </c>
      <c r="F354" s="667" t="s">
        <v>3075</v>
      </c>
      <c r="G354" s="666" t="s">
        <v>1606</v>
      </c>
      <c r="H354" s="666" t="s">
        <v>1741</v>
      </c>
      <c r="I354" s="666" t="s">
        <v>1742</v>
      </c>
      <c r="J354" s="666" t="s">
        <v>1743</v>
      </c>
      <c r="K354" s="666" t="s">
        <v>1744</v>
      </c>
      <c r="L354" s="668">
        <v>14.400000432279771</v>
      </c>
      <c r="M354" s="668">
        <v>2</v>
      </c>
      <c r="N354" s="669">
        <v>28.800000864559543</v>
      </c>
    </row>
    <row r="355" spans="1:14" ht="14.4" customHeight="1" x14ac:dyDescent="0.3">
      <c r="A355" s="664" t="s">
        <v>527</v>
      </c>
      <c r="B355" s="665" t="s">
        <v>528</v>
      </c>
      <c r="C355" s="666" t="s">
        <v>532</v>
      </c>
      <c r="D355" s="667" t="s">
        <v>3069</v>
      </c>
      <c r="E355" s="666" t="s">
        <v>552</v>
      </c>
      <c r="F355" s="667" t="s">
        <v>3075</v>
      </c>
      <c r="G355" s="666" t="s">
        <v>1606</v>
      </c>
      <c r="H355" s="666" t="s">
        <v>1745</v>
      </c>
      <c r="I355" s="666" t="s">
        <v>1746</v>
      </c>
      <c r="J355" s="666" t="s">
        <v>1747</v>
      </c>
      <c r="K355" s="666" t="s">
        <v>1703</v>
      </c>
      <c r="L355" s="668">
        <v>158.97999999999996</v>
      </c>
      <c r="M355" s="668">
        <v>1</v>
      </c>
      <c r="N355" s="669">
        <v>158.97999999999996</v>
      </c>
    </row>
    <row r="356" spans="1:14" ht="14.4" customHeight="1" x14ac:dyDescent="0.3">
      <c r="A356" s="664" t="s">
        <v>527</v>
      </c>
      <c r="B356" s="665" t="s">
        <v>528</v>
      </c>
      <c r="C356" s="666" t="s">
        <v>532</v>
      </c>
      <c r="D356" s="667" t="s">
        <v>3069</v>
      </c>
      <c r="E356" s="666" t="s">
        <v>552</v>
      </c>
      <c r="F356" s="667" t="s">
        <v>3075</v>
      </c>
      <c r="G356" s="666" t="s">
        <v>1606</v>
      </c>
      <c r="H356" s="666" t="s">
        <v>1748</v>
      </c>
      <c r="I356" s="666" t="s">
        <v>1749</v>
      </c>
      <c r="J356" s="666" t="s">
        <v>1750</v>
      </c>
      <c r="K356" s="666" t="s">
        <v>1751</v>
      </c>
      <c r="L356" s="668">
        <v>210.07</v>
      </c>
      <c r="M356" s="668">
        <v>1</v>
      </c>
      <c r="N356" s="669">
        <v>210.07</v>
      </c>
    </row>
    <row r="357" spans="1:14" ht="14.4" customHeight="1" x14ac:dyDescent="0.3">
      <c r="A357" s="664" t="s">
        <v>527</v>
      </c>
      <c r="B357" s="665" t="s">
        <v>528</v>
      </c>
      <c r="C357" s="666" t="s">
        <v>532</v>
      </c>
      <c r="D357" s="667" t="s">
        <v>3069</v>
      </c>
      <c r="E357" s="666" t="s">
        <v>552</v>
      </c>
      <c r="F357" s="667" t="s">
        <v>3075</v>
      </c>
      <c r="G357" s="666" t="s">
        <v>1606</v>
      </c>
      <c r="H357" s="666" t="s">
        <v>1752</v>
      </c>
      <c r="I357" s="666" t="s">
        <v>1753</v>
      </c>
      <c r="J357" s="666" t="s">
        <v>1754</v>
      </c>
      <c r="K357" s="666" t="s">
        <v>1755</v>
      </c>
      <c r="L357" s="668">
        <v>625.38</v>
      </c>
      <c r="M357" s="668">
        <v>1</v>
      </c>
      <c r="N357" s="669">
        <v>625.38</v>
      </c>
    </row>
    <row r="358" spans="1:14" ht="14.4" customHeight="1" x14ac:dyDescent="0.3">
      <c r="A358" s="664" t="s">
        <v>527</v>
      </c>
      <c r="B358" s="665" t="s">
        <v>528</v>
      </c>
      <c r="C358" s="666" t="s">
        <v>532</v>
      </c>
      <c r="D358" s="667" t="s">
        <v>3069</v>
      </c>
      <c r="E358" s="666" t="s">
        <v>552</v>
      </c>
      <c r="F358" s="667" t="s">
        <v>3075</v>
      </c>
      <c r="G358" s="666" t="s">
        <v>1606</v>
      </c>
      <c r="H358" s="666" t="s">
        <v>1756</v>
      </c>
      <c r="I358" s="666" t="s">
        <v>1757</v>
      </c>
      <c r="J358" s="666" t="s">
        <v>1758</v>
      </c>
      <c r="K358" s="666" t="s">
        <v>1755</v>
      </c>
      <c r="L358" s="668">
        <v>813.08</v>
      </c>
      <c r="M358" s="668">
        <v>1</v>
      </c>
      <c r="N358" s="669">
        <v>813.08</v>
      </c>
    </row>
    <row r="359" spans="1:14" ht="14.4" customHeight="1" x14ac:dyDescent="0.3">
      <c r="A359" s="664" t="s">
        <v>527</v>
      </c>
      <c r="B359" s="665" t="s">
        <v>528</v>
      </c>
      <c r="C359" s="666" t="s">
        <v>532</v>
      </c>
      <c r="D359" s="667" t="s">
        <v>3069</v>
      </c>
      <c r="E359" s="666" t="s">
        <v>552</v>
      </c>
      <c r="F359" s="667" t="s">
        <v>3075</v>
      </c>
      <c r="G359" s="666" t="s">
        <v>1606</v>
      </c>
      <c r="H359" s="666" t="s">
        <v>1759</v>
      </c>
      <c r="I359" s="666" t="s">
        <v>1760</v>
      </c>
      <c r="J359" s="666" t="s">
        <v>1681</v>
      </c>
      <c r="K359" s="666" t="s">
        <v>1761</v>
      </c>
      <c r="L359" s="668">
        <v>61.659999999999968</v>
      </c>
      <c r="M359" s="668">
        <v>3</v>
      </c>
      <c r="N359" s="669">
        <v>184.9799999999999</v>
      </c>
    </row>
    <row r="360" spans="1:14" ht="14.4" customHeight="1" x14ac:dyDescent="0.3">
      <c r="A360" s="664" t="s">
        <v>527</v>
      </c>
      <c r="B360" s="665" t="s">
        <v>528</v>
      </c>
      <c r="C360" s="666" t="s">
        <v>532</v>
      </c>
      <c r="D360" s="667" t="s">
        <v>3069</v>
      </c>
      <c r="E360" s="666" t="s">
        <v>552</v>
      </c>
      <c r="F360" s="667" t="s">
        <v>3075</v>
      </c>
      <c r="G360" s="666" t="s">
        <v>1606</v>
      </c>
      <c r="H360" s="666" t="s">
        <v>1762</v>
      </c>
      <c r="I360" s="666" t="s">
        <v>1763</v>
      </c>
      <c r="J360" s="666" t="s">
        <v>1764</v>
      </c>
      <c r="K360" s="666" t="s">
        <v>1765</v>
      </c>
      <c r="L360" s="668">
        <v>97.32000000000005</v>
      </c>
      <c r="M360" s="668">
        <v>1</v>
      </c>
      <c r="N360" s="669">
        <v>97.32000000000005</v>
      </c>
    </row>
    <row r="361" spans="1:14" ht="14.4" customHeight="1" x14ac:dyDescent="0.3">
      <c r="A361" s="664" t="s">
        <v>527</v>
      </c>
      <c r="B361" s="665" t="s">
        <v>528</v>
      </c>
      <c r="C361" s="666" t="s">
        <v>532</v>
      </c>
      <c r="D361" s="667" t="s">
        <v>3069</v>
      </c>
      <c r="E361" s="666" t="s">
        <v>552</v>
      </c>
      <c r="F361" s="667" t="s">
        <v>3075</v>
      </c>
      <c r="G361" s="666" t="s">
        <v>1606</v>
      </c>
      <c r="H361" s="666" t="s">
        <v>1766</v>
      </c>
      <c r="I361" s="666" t="s">
        <v>1767</v>
      </c>
      <c r="J361" s="666" t="s">
        <v>1768</v>
      </c>
      <c r="K361" s="666" t="s">
        <v>1168</v>
      </c>
      <c r="L361" s="668">
        <v>28.250000000000011</v>
      </c>
      <c r="M361" s="668">
        <v>3</v>
      </c>
      <c r="N361" s="669">
        <v>84.750000000000028</v>
      </c>
    </row>
    <row r="362" spans="1:14" ht="14.4" customHeight="1" x14ac:dyDescent="0.3">
      <c r="A362" s="664" t="s">
        <v>527</v>
      </c>
      <c r="B362" s="665" t="s">
        <v>528</v>
      </c>
      <c r="C362" s="666" t="s">
        <v>532</v>
      </c>
      <c r="D362" s="667" t="s">
        <v>3069</v>
      </c>
      <c r="E362" s="666" t="s">
        <v>552</v>
      </c>
      <c r="F362" s="667" t="s">
        <v>3075</v>
      </c>
      <c r="G362" s="666" t="s">
        <v>1606</v>
      </c>
      <c r="H362" s="666" t="s">
        <v>1769</v>
      </c>
      <c r="I362" s="666" t="s">
        <v>1770</v>
      </c>
      <c r="J362" s="666" t="s">
        <v>1771</v>
      </c>
      <c r="K362" s="666" t="s">
        <v>1772</v>
      </c>
      <c r="L362" s="668">
        <v>126.88999999999996</v>
      </c>
      <c r="M362" s="668">
        <v>2</v>
      </c>
      <c r="N362" s="669">
        <v>253.77999999999992</v>
      </c>
    </row>
    <row r="363" spans="1:14" ht="14.4" customHeight="1" x14ac:dyDescent="0.3">
      <c r="A363" s="664" t="s">
        <v>527</v>
      </c>
      <c r="B363" s="665" t="s">
        <v>528</v>
      </c>
      <c r="C363" s="666" t="s">
        <v>532</v>
      </c>
      <c r="D363" s="667" t="s">
        <v>3069</v>
      </c>
      <c r="E363" s="666" t="s">
        <v>552</v>
      </c>
      <c r="F363" s="667" t="s">
        <v>3075</v>
      </c>
      <c r="G363" s="666" t="s">
        <v>1606</v>
      </c>
      <c r="H363" s="666" t="s">
        <v>1773</v>
      </c>
      <c r="I363" s="666" t="s">
        <v>1774</v>
      </c>
      <c r="J363" s="666" t="s">
        <v>1775</v>
      </c>
      <c r="K363" s="666" t="s">
        <v>1776</v>
      </c>
      <c r="L363" s="668">
        <v>102.34</v>
      </c>
      <c r="M363" s="668">
        <v>1</v>
      </c>
      <c r="N363" s="669">
        <v>102.34</v>
      </c>
    </row>
    <row r="364" spans="1:14" ht="14.4" customHeight="1" x14ac:dyDescent="0.3">
      <c r="A364" s="664" t="s">
        <v>527</v>
      </c>
      <c r="B364" s="665" t="s">
        <v>528</v>
      </c>
      <c r="C364" s="666" t="s">
        <v>532</v>
      </c>
      <c r="D364" s="667" t="s">
        <v>3069</v>
      </c>
      <c r="E364" s="666" t="s">
        <v>552</v>
      </c>
      <c r="F364" s="667" t="s">
        <v>3075</v>
      </c>
      <c r="G364" s="666" t="s">
        <v>1606</v>
      </c>
      <c r="H364" s="666" t="s">
        <v>1777</v>
      </c>
      <c r="I364" s="666" t="s">
        <v>1778</v>
      </c>
      <c r="J364" s="666" t="s">
        <v>1779</v>
      </c>
      <c r="K364" s="666" t="s">
        <v>1780</v>
      </c>
      <c r="L364" s="668">
        <v>133.37999999999997</v>
      </c>
      <c r="M364" s="668">
        <v>1</v>
      </c>
      <c r="N364" s="669">
        <v>133.37999999999997</v>
      </c>
    </row>
    <row r="365" spans="1:14" ht="14.4" customHeight="1" x14ac:dyDescent="0.3">
      <c r="A365" s="664" t="s">
        <v>527</v>
      </c>
      <c r="B365" s="665" t="s">
        <v>528</v>
      </c>
      <c r="C365" s="666" t="s">
        <v>532</v>
      </c>
      <c r="D365" s="667" t="s">
        <v>3069</v>
      </c>
      <c r="E365" s="666" t="s">
        <v>552</v>
      </c>
      <c r="F365" s="667" t="s">
        <v>3075</v>
      </c>
      <c r="G365" s="666" t="s">
        <v>1606</v>
      </c>
      <c r="H365" s="666" t="s">
        <v>1781</v>
      </c>
      <c r="I365" s="666" t="s">
        <v>1782</v>
      </c>
      <c r="J365" s="666" t="s">
        <v>1783</v>
      </c>
      <c r="K365" s="666" t="s">
        <v>1784</v>
      </c>
      <c r="L365" s="668">
        <v>226.51118206923277</v>
      </c>
      <c r="M365" s="668">
        <v>8.1500000000000021</v>
      </c>
      <c r="N365" s="669">
        <v>1846.0661338642476</v>
      </c>
    </row>
    <row r="366" spans="1:14" ht="14.4" customHeight="1" x14ac:dyDescent="0.3">
      <c r="A366" s="664" t="s">
        <v>527</v>
      </c>
      <c r="B366" s="665" t="s">
        <v>528</v>
      </c>
      <c r="C366" s="666" t="s">
        <v>532</v>
      </c>
      <c r="D366" s="667" t="s">
        <v>3069</v>
      </c>
      <c r="E366" s="666" t="s">
        <v>552</v>
      </c>
      <c r="F366" s="667" t="s">
        <v>3075</v>
      </c>
      <c r="G366" s="666" t="s">
        <v>1606</v>
      </c>
      <c r="H366" s="666" t="s">
        <v>1785</v>
      </c>
      <c r="I366" s="666" t="s">
        <v>1786</v>
      </c>
      <c r="J366" s="666" t="s">
        <v>1787</v>
      </c>
      <c r="K366" s="666" t="s">
        <v>1788</v>
      </c>
      <c r="L366" s="668">
        <v>117.49000000000001</v>
      </c>
      <c r="M366" s="668">
        <v>4</v>
      </c>
      <c r="N366" s="669">
        <v>469.96000000000004</v>
      </c>
    </row>
    <row r="367" spans="1:14" ht="14.4" customHeight="1" x14ac:dyDescent="0.3">
      <c r="A367" s="664" t="s">
        <v>527</v>
      </c>
      <c r="B367" s="665" t="s">
        <v>528</v>
      </c>
      <c r="C367" s="666" t="s">
        <v>532</v>
      </c>
      <c r="D367" s="667" t="s">
        <v>3069</v>
      </c>
      <c r="E367" s="666" t="s">
        <v>552</v>
      </c>
      <c r="F367" s="667" t="s">
        <v>3075</v>
      </c>
      <c r="G367" s="666" t="s">
        <v>1606</v>
      </c>
      <c r="H367" s="666" t="s">
        <v>1789</v>
      </c>
      <c r="I367" s="666" t="s">
        <v>1789</v>
      </c>
      <c r="J367" s="666" t="s">
        <v>1790</v>
      </c>
      <c r="K367" s="666" t="s">
        <v>1791</v>
      </c>
      <c r="L367" s="668">
        <v>834.62900000000013</v>
      </c>
      <c r="M367" s="668">
        <v>5</v>
      </c>
      <c r="N367" s="669">
        <v>4173.1450000000004</v>
      </c>
    </row>
    <row r="368" spans="1:14" ht="14.4" customHeight="1" x14ac:dyDescent="0.3">
      <c r="A368" s="664" t="s">
        <v>527</v>
      </c>
      <c r="B368" s="665" t="s">
        <v>528</v>
      </c>
      <c r="C368" s="666" t="s">
        <v>532</v>
      </c>
      <c r="D368" s="667" t="s">
        <v>3069</v>
      </c>
      <c r="E368" s="666" t="s">
        <v>552</v>
      </c>
      <c r="F368" s="667" t="s">
        <v>3075</v>
      </c>
      <c r="G368" s="666" t="s">
        <v>1606</v>
      </c>
      <c r="H368" s="666" t="s">
        <v>1792</v>
      </c>
      <c r="I368" s="666" t="s">
        <v>1793</v>
      </c>
      <c r="J368" s="666" t="s">
        <v>1794</v>
      </c>
      <c r="K368" s="666" t="s">
        <v>1795</v>
      </c>
      <c r="L368" s="668">
        <v>117.0200046838314</v>
      </c>
      <c r="M368" s="668">
        <v>3</v>
      </c>
      <c r="N368" s="669">
        <v>351.06001405149419</v>
      </c>
    </row>
    <row r="369" spans="1:14" ht="14.4" customHeight="1" x14ac:dyDescent="0.3">
      <c r="A369" s="664" t="s">
        <v>527</v>
      </c>
      <c r="B369" s="665" t="s">
        <v>528</v>
      </c>
      <c r="C369" s="666" t="s">
        <v>532</v>
      </c>
      <c r="D369" s="667" t="s">
        <v>3069</v>
      </c>
      <c r="E369" s="666" t="s">
        <v>552</v>
      </c>
      <c r="F369" s="667" t="s">
        <v>3075</v>
      </c>
      <c r="G369" s="666" t="s">
        <v>1606</v>
      </c>
      <c r="H369" s="666" t="s">
        <v>1796</v>
      </c>
      <c r="I369" s="666" t="s">
        <v>1797</v>
      </c>
      <c r="J369" s="666" t="s">
        <v>1798</v>
      </c>
      <c r="K369" s="666" t="s">
        <v>1799</v>
      </c>
      <c r="L369" s="668">
        <v>246.32969169009218</v>
      </c>
      <c r="M369" s="668">
        <v>16</v>
      </c>
      <c r="N369" s="669">
        <v>3941.2750670414748</v>
      </c>
    </row>
    <row r="370" spans="1:14" ht="14.4" customHeight="1" x14ac:dyDescent="0.3">
      <c r="A370" s="664" t="s">
        <v>527</v>
      </c>
      <c r="B370" s="665" t="s">
        <v>528</v>
      </c>
      <c r="C370" s="666" t="s">
        <v>532</v>
      </c>
      <c r="D370" s="667" t="s">
        <v>3069</v>
      </c>
      <c r="E370" s="666" t="s">
        <v>552</v>
      </c>
      <c r="F370" s="667" t="s">
        <v>3075</v>
      </c>
      <c r="G370" s="666" t="s">
        <v>1606</v>
      </c>
      <c r="H370" s="666" t="s">
        <v>1800</v>
      </c>
      <c r="I370" s="666" t="s">
        <v>1800</v>
      </c>
      <c r="J370" s="666" t="s">
        <v>1801</v>
      </c>
      <c r="K370" s="666" t="s">
        <v>1791</v>
      </c>
      <c r="L370" s="668">
        <v>933.44166666666661</v>
      </c>
      <c r="M370" s="668">
        <v>6</v>
      </c>
      <c r="N370" s="669">
        <v>5600.65</v>
      </c>
    </row>
    <row r="371" spans="1:14" ht="14.4" customHeight="1" x14ac:dyDescent="0.3">
      <c r="A371" s="664" t="s">
        <v>527</v>
      </c>
      <c r="B371" s="665" t="s">
        <v>528</v>
      </c>
      <c r="C371" s="666" t="s">
        <v>532</v>
      </c>
      <c r="D371" s="667" t="s">
        <v>3069</v>
      </c>
      <c r="E371" s="666" t="s">
        <v>552</v>
      </c>
      <c r="F371" s="667" t="s">
        <v>3075</v>
      </c>
      <c r="G371" s="666" t="s">
        <v>1606</v>
      </c>
      <c r="H371" s="666" t="s">
        <v>1802</v>
      </c>
      <c r="I371" s="666" t="s">
        <v>1803</v>
      </c>
      <c r="J371" s="666" t="s">
        <v>1804</v>
      </c>
      <c r="K371" s="666" t="s">
        <v>1805</v>
      </c>
      <c r="L371" s="668">
        <v>328.34367608941596</v>
      </c>
      <c r="M371" s="668">
        <v>18.320999999999998</v>
      </c>
      <c r="N371" s="669">
        <v>6015.5844896341896</v>
      </c>
    </row>
    <row r="372" spans="1:14" ht="14.4" customHeight="1" x14ac:dyDescent="0.3">
      <c r="A372" s="664" t="s">
        <v>527</v>
      </c>
      <c r="B372" s="665" t="s">
        <v>528</v>
      </c>
      <c r="C372" s="666" t="s">
        <v>532</v>
      </c>
      <c r="D372" s="667" t="s">
        <v>3069</v>
      </c>
      <c r="E372" s="666" t="s">
        <v>552</v>
      </c>
      <c r="F372" s="667" t="s">
        <v>3075</v>
      </c>
      <c r="G372" s="666" t="s">
        <v>1606</v>
      </c>
      <c r="H372" s="666" t="s">
        <v>1806</v>
      </c>
      <c r="I372" s="666" t="s">
        <v>1807</v>
      </c>
      <c r="J372" s="666" t="s">
        <v>1808</v>
      </c>
      <c r="K372" s="666" t="s">
        <v>1809</v>
      </c>
      <c r="L372" s="668">
        <v>780.48194941078361</v>
      </c>
      <c r="M372" s="668">
        <v>15.417777200000002</v>
      </c>
      <c r="N372" s="669">
        <v>12033.296804637133</v>
      </c>
    </row>
    <row r="373" spans="1:14" ht="14.4" customHeight="1" x14ac:dyDescent="0.3">
      <c r="A373" s="664" t="s">
        <v>527</v>
      </c>
      <c r="B373" s="665" t="s">
        <v>528</v>
      </c>
      <c r="C373" s="666" t="s">
        <v>532</v>
      </c>
      <c r="D373" s="667" t="s">
        <v>3069</v>
      </c>
      <c r="E373" s="666" t="s">
        <v>552</v>
      </c>
      <c r="F373" s="667" t="s">
        <v>3075</v>
      </c>
      <c r="G373" s="666" t="s">
        <v>1606</v>
      </c>
      <c r="H373" s="666" t="s">
        <v>1810</v>
      </c>
      <c r="I373" s="666" t="s">
        <v>1810</v>
      </c>
      <c r="J373" s="666" t="s">
        <v>1811</v>
      </c>
      <c r="K373" s="666" t="s">
        <v>1812</v>
      </c>
      <c r="L373" s="668">
        <v>93.069999999999908</v>
      </c>
      <c r="M373" s="668">
        <v>1</v>
      </c>
      <c r="N373" s="669">
        <v>93.069999999999908</v>
      </c>
    </row>
    <row r="374" spans="1:14" ht="14.4" customHeight="1" x14ac:dyDescent="0.3">
      <c r="A374" s="664" t="s">
        <v>527</v>
      </c>
      <c r="B374" s="665" t="s">
        <v>528</v>
      </c>
      <c r="C374" s="666" t="s">
        <v>532</v>
      </c>
      <c r="D374" s="667" t="s">
        <v>3069</v>
      </c>
      <c r="E374" s="666" t="s">
        <v>552</v>
      </c>
      <c r="F374" s="667" t="s">
        <v>3075</v>
      </c>
      <c r="G374" s="666" t="s">
        <v>1606</v>
      </c>
      <c r="H374" s="666" t="s">
        <v>1813</v>
      </c>
      <c r="I374" s="666" t="s">
        <v>1813</v>
      </c>
      <c r="J374" s="666" t="s">
        <v>1814</v>
      </c>
      <c r="K374" s="666" t="s">
        <v>1815</v>
      </c>
      <c r="L374" s="668">
        <v>169.04</v>
      </c>
      <c r="M374" s="668">
        <v>5</v>
      </c>
      <c r="N374" s="669">
        <v>845.19999999999993</v>
      </c>
    </row>
    <row r="375" spans="1:14" ht="14.4" customHeight="1" x14ac:dyDescent="0.3">
      <c r="A375" s="664" t="s">
        <v>527</v>
      </c>
      <c r="B375" s="665" t="s">
        <v>528</v>
      </c>
      <c r="C375" s="666" t="s">
        <v>532</v>
      </c>
      <c r="D375" s="667" t="s">
        <v>3069</v>
      </c>
      <c r="E375" s="666" t="s">
        <v>552</v>
      </c>
      <c r="F375" s="667" t="s">
        <v>3075</v>
      </c>
      <c r="G375" s="666" t="s">
        <v>1606</v>
      </c>
      <c r="H375" s="666" t="s">
        <v>1816</v>
      </c>
      <c r="I375" s="666" t="s">
        <v>1816</v>
      </c>
      <c r="J375" s="666" t="s">
        <v>1817</v>
      </c>
      <c r="K375" s="666" t="s">
        <v>1818</v>
      </c>
      <c r="L375" s="668">
        <v>57.699580698469987</v>
      </c>
      <c r="M375" s="668">
        <v>74</v>
      </c>
      <c r="N375" s="669">
        <v>4269.768971686779</v>
      </c>
    </row>
    <row r="376" spans="1:14" ht="14.4" customHeight="1" x14ac:dyDescent="0.3">
      <c r="A376" s="664" t="s">
        <v>527</v>
      </c>
      <c r="B376" s="665" t="s">
        <v>528</v>
      </c>
      <c r="C376" s="666" t="s">
        <v>532</v>
      </c>
      <c r="D376" s="667" t="s">
        <v>3069</v>
      </c>
      <c r="E376" s="666" t="s">
        <v>552</v>
      </c>
      <c r="F376" s="667" t="s">
        <v>3075</v>
      </c>
      <c r="G376" s="666" t="s">
        <v>1606</v>
      </c>
      <c r="H376" s="666" t="s">
        <v>1819</v>
      </c>
      <c r="I376" s="666" t="s">
        <v>1819</v>
      </c>
      <c r="J376" s="666" t="s">
        <v>1666</v>
      </c>
      <c r="K376" s="666" t="s">
        <v>1820</v>
      </c>
      <c r="L376" s="668">
        <v>1106.2574293397233</v>
      </c>
      <c r="M376" s="668">
        <v>2</v>
      </c>
      <c r="N376" s="669">
        <v>2212.5148586794467</v>
      </c>
    </row>
    <row r="377" spans="1:14" ht="14.4" customHeight="1" x14ac:dyDescent="0.3">
      <c r="A377" s="664" t="s">
        <v>527</v>
      </c>
      <c r="B377" s="665" t="s">
        <v>528</v>
      </c>
      <c r="C377" s="666" t="s">
        <v>532</v>
      </c>
      <c r="D377" s="667" t="s">
        <v>3069</v>
      </c>
      <c r="E377" s="666" t="s">
        <v>552</v>
      </c>
      <c r="F377" s="667" t="s">
        <v>3075</v>
      </c>
      <c r="G377" s="666" t="s">
        <v>1606</v>
      </c>
      <c r="H377" s="666" t="s">
        <v>1821</v>
      </c>
      <c r="I377" s="666" t="s">
        <v>1821</v>
      </c>
      <c r="J377" s="666" t="s">
        <v>1651</v>
      </c>
      <c r="K377" s="666" t="s">
        <v>1652</v>
      </c>
      <c r="L377" s="668">
        <v>3300</v>
      </c>
      <c r="M377" s="668">
        <v>2</v>
      </c>
      <c r="N377" s="669">
        <v>6600</v>
      </c>
    </row>
    <row r="378" spans="1:14" ht="14.4" customHeight="1" x14ac:dyDescent="0.3">
      <c r="A378" s="664" t="s">
        <v>527</v>
      </c>
      <c r="B378" s="665" t="s">
        <v>528</v>
      </c>
      <c r="C378" s="666" t="s">
        <v>532</v>
      </c>
      <c r="D378" s="667" t="s">
        <v>3069</v>
      </c>
      <c r="E378" s="666" t="s">
        <v>552</v>
      </c>
      <c r="F378" s="667" t="s">
        <v>3075</v>
      </c>
      <c r="G378" s="666" t="s">
        <v>1606</v>
      </c>
      <c r="H378" s="666" t="s">
        <v>1822</v>
      </c>
      <c r="I378" s="666" t="s">
        <v>1822</v>
      </c>
      <c r="J378" s="666" t="s">
        <v>1823</v>
      </c>
      <c r="K378" s="666" t="s">
        <v>1824</v>
      </c>
      <c r="L378" s="668">
        <v>67.829876586387769</v>
      </c>
      <c r="M378" s="668">
        <v>40</v>
      </c>
      <c r="N378" s="669">
        <v>2713.1950634555105</v>
      </c>
    </row>
    <row r="379" spans="1:14" ht="14.4" customHeight="1" x14ac:dyDescent="0.3">
      <c r="A379" s="664" t="s">
        <v>527</v>
      </c>
      <c r="B379" s="665" t="s">
        <v>528</v>
      </c>
      <c r="C379" s="666" t="s">
        <v>532</v>
      </c>
      <c r="D379" s="667" t="s">
        <v>3069</v>
      </c>
      <c r="E379" s="666" t="s">
        <v>552</v>
      </c>
      <c r="F379" s="667" t="s">
        <v>3075</v>
      </c>
      <c r="G379" s="666" t="s">
        <v>1606</v>
      </c>
      <c r="H379" s="666" t="s">
        <v>1825</v>
      </c>
      <c r="I379" s="666" t="s">
        <v>1825</v>
      </c>
      <c r="J379" s="666" t="s">
        <v>1666</v>
      </c>
      <c r="K379" s="666" t="s">
        <v>1826</v>
      </c>
      <c r="L379" s="668">
        <v>1895.77</v>
      </c>
      <c r="M379" s="668">
        <v>2</v>
      </c>
      <c r="N379" s="669">
        <v>3791.54</v>
      </c>
    </row>
    <row r="380" spans="1:14" ht="14.4" customHeight="1" x14ac:dyDescent="0.3">
      <c r="A380" s="664" t="s">
        <v>527</v>
      </c>
      <c r="B380" s="665" t="s">
        <v>528</v>
      </c>
      <c r="C380" s="666" t="s">
        <v>532</v>
      </c>
      <c r="D380" s="667" t="s">
        <v>3069</v>
      </c>
      <c r="E380" s="666" t="s">
        <v>552</v>
      </c>
      <c r="F380" s="667" t="s">
        <v>3075</v>
      </c>
      <c r="G380" s="666" t="s">
        <v>1606</v>
      </c>
      <c r="H380" s="666" t="s">
        <v>1827</v>
      </c>
      <c r="I380" s="666" t="s">
        <v>1827</v>
      </c>
      <c r="J380" s="666" t="s">
        <v>1828</v>
      </c>
      <c r="K380" s="666" t="s">
        <v>1829</v>
      </c>
      <c r="L380" s="668">
        <v>59.250000000000043</v>
      </c>
      <c r="M380" s="668">
        <v>1</v>
      </c>
      <c r="N380" s="669">
        <v>59.250000000000043</v>
      </c>
    </row>
    <row r="381" spans="1:14" ht="14.4" customHeight="1" x14ac:dyDescent="0.3">
      <c r="A381" s="664" t="s">
        <v>527</v>
      </c>
      <c r="B381" s="665" t="s">
        <v>528</v>
      </c>
      <c r="C381" s="666" t="s">
        <v>532</v>
      </c>
      <c r="D381" s="667" t="s">
        <v>3069</v>
      </c>
      <c r="E381" s="666" t="s">
        <v>552</v>
      </c>
      <c r="F381" s="667" t="s">
        <v>3075</v>
      </c>
      <c r="G381" s="666" t="s">
        <v>1606</v>
      </c>
      <c r="H381" s="666" t="s">
        <v>1830</v>
      </c>
      <c r="I381" s="666" t="s">
        <v>1830</v>
      </c>
      <c r="J381" s="666" t="s">
        <v>1831</v>
      </c>
      <c r="K381" s="666" t="s">
        <v>1832</v>
      </c>
      <c r="L381" s="668">
        <v>77.150000000000006</v>
      </c>
      <c r="M381" s="668">
        <v>1</v>
      </c>
      <c r="N381" s="669">
        <v>77.150000000000006</v>
      </c>
    </row>
    <row r="382" spans="1:14" ht="14.4" customHeight="1" x14ac:dyDescent="0.3">
      <c r="A382" s="664" t="s">
        <v>527</v>
      </c>
      <c r="B382" s="665" t="s">
        <v>528</v>
      </c>
      <c r="C382" s="666" t="s">
        <v>532</v>
      </c>
      <c r="D382" s="667" t="s">
        <v>3069</v>
      </c>
      <c r="E382" s="666" t="s">
        <v>1833</v>
      </c>
      <c r="F382" s="667" t="s">
        <v>3076</v>
      </c>
      <c r="G382" s="666"/>
      <c r="H382" s="666" t="s">
        <v>1834</v>
      </c>
      <c r="I382" s="666" t="s">
        <v>1834</v>
      </c>
      <c r="J382" s="666" t="s">
        <v>1835</v>
      </c>
      <c r="K382" s="666" t="s">
        <v>1836</v>
      </c>
      <c r="L382" s="668">
        <v>27.197397100832102</v>
      </c>
      <c r="M382" s="668">
        <v>18</v>
      </c>
      <c r="N382" s="669">
        <v>489.55314781497782</v>
      </c>
    </row>
    <row r="383" spans="1:14" ht="14.4" customHeight="1" x14ac:dyDescent="0.3">
      <c r="A383" s="664" t="s">
        <v>527</v>
      </c>
      <c r="B383" s="665" t="s">
        <v>528</v>
      </c>
      <c r="C383" s="666" t="s">
        <v>532</v>
      </c>
      <c r="D383" s="667" t="s">
        <v>3069</v>
      </c>
      <c r="E383" s="666" t="s">
        <v>1833</v>
      </c>
      <c r="F383" s="667" t="s">
        <v>3076</v>
      </c>
      <c r="G383" s="666" t="s">
        <v>582</v>
      </c>
      <c r="H383" s="666" t="s">
        <v>1837</v>
      </c>
      <c r="I383" s="666" t="s">
        <v>1837</v>
      </c>
      <c r="J383" s="666" t="s">
        <v>1838</v>
      </c>
      <c r="K383" s="666" t="s">
        <v>1836</v>
      </c>
      <c r="L383" s="668">
        <v>33.348223173527344</v>
      </c>
      <c r="M383" s="668">
        <v>34</v>
      </c>
      <c r="N383" s="669">
        <v>1133.8395878999297</v>
      </c>
    </row>
    <row r="384" spans="1:14" ht="14.4" customHeight="1" x14ac:dyDescent="0.3">
      <c r="A384" s="664" t="s">
        <v>527</v>
      </c>
      <c r="B384" s="665" t="s">
        <v>528</v>
      </c>
      <c r="C384" s="666" t="s">
        <v>532</v>
      </c>
      <c r="D384" s="667" t="s">
        <v>3069</v>
      </c>
      <c r="E384" s="666" t="s">
        <v>1833</v>
      </c>
      <c r="F384" s="667" t="s">
        <v>3076</v>
      </c>
      <c r="G384" s="666" t="s">
        <v>1606</v>
      </c>
      <c r="H384" s="666" t="s">
        <v>1839</v>
      </c>
      <c r="I384" s="666" t="s">
        <v>1840</v>
      </c>
      <c r="J384" s="666" t="s">
        <v>1841</v>
      </c>
      <c r="K384" s="666" t="s">
        <v>1836</v>
      </c>
      <c r="L384" s="668">
        <v>40.92</v>
      </c>
      <c r="M384" s="668">
        <v>6</v>
      </c>
      <c r="N384" s="669">
        <v>245.52</v>
      </c>
    </row>
    <row r="385" spans="1:14" ht="14.4" customHeight="1" x14ac:dyDescent="0.3">
      <c r="A385" s="664" t="s">
        <v>527</v>
      </c>
      <c r="B385" s="665" t="s">
        <v>528</v>
      </c>
      <c r="C385" s="666" t="s">
        <v>532</v>
      </c>
      <c r="D385" s="667" t="s">
        <v>3069</v>
      </c>
      <c r="E385" s="666" t="s">
        <v>1833</v>
      </c>
      <c r="F385" s="667" t="s">
        <v>3076</v>
      </c>
      <c r="G385" s="666" t="s">
        <v>1606</v>
      </c>
      <c r="H385" s="666" t="s">
        <v>1842</v>
      </c>
      <c r="I385" s="666" t="s">
        <v>1842</v>
      </c>
      <c r="J385" s="666" t="s">
        <v>1843</v>
      </c>
      <c r="K385" s="666" t="s">
        <v>1844</v>
      </c>
      <c r="L385" s="668">
        <v>148.95999999999998</v>
      </c>
      <c r="M385" s="668">
        <v>10</v>
      </c>
      <c r="N385" s="669">
        <v>1489.6</v>
      </c>
    </row>
    <row r="386" spans="1:14" ht="14.4" customHeight="1" x14ac:dyDescent="0.3">
      <c r="A386" s="664" t="s">
        <v>527</v>
      </c>
      <c r="B386" s="665" t="s">
        <v>528</v>
      </c>
      <c r="C386" s="666" t="s">
        <v>532</v>
      </c>
      <c r="D386" s="667" t="s">
        <v>3069</v>
      </c>
      <c r="E386" s="666" t="s">
        <v>1833</v>
      </c>
      <c r="F386" s="667" t="s">
        <v>3076</v>
      </c>
      <c r="G386" s="666" t="s">
        <v>1606</v>
      </c>
      <c r="H386" s="666" t="s">
        <v>1845</v>
      </c>
      <c r="I386" s="666" t="s">
        <v>1845</v>
      </c>
      <c r="J386" s="666" t="s">
        <v>1846</v>
      </c>
      <c r="K386" s="666" t="s">
        <v>1844</v>
      </c>
      <c r="L386" s="668">
        <v>148.95999999999998</v>
      </c>
      <c r="M386" s="668">
        <v>1</v>
      </c>
      <c r="N386" s="669">
        <v>148.95999999999998</v>
      </c>
    </row>
    <row r="387" spans="1:14" ht="14.4" customHeight="1" x14ac:dyDescent="0.3">
      <c r="A387" s="664" t="s">
        <v>527</v>
      </c>
      <c r="B387" s="665" t="s">
        <v>528</v>
      </c>
      <c r="C387" s="666" t="s">
        <v>532</v>
      </c>
      <c r="D387" s="667" t="s">
        <v>3069</v>
      </c>
      <c r="E387" s="666" t="s">
        <v>1833</v>
      </c>
      <c r="F387" s="667" t="s">
        <v>3076</v>
      </c>
      <c r="G387" s="666" t="s">
        <v>1606</v>
      </c>
      <c r="H387" s="666" t="s">
        <v>1847</v>
      </c>
      <c r="I387" s="666" t="s">
        <v>1847</v>
      </c>
      <c r="J387" s="666" t="s">
        <v>1848</v>
      </c>
      <c r="K387" s="666" t="s">
        <v>1844</v>
      </c>
      <c r="L387" s="668">
        <v>148.96000000000004</v>
      </c>
      <c r="M387" s="668">
        <v>1</v>
      </c>
      <c r="N387" s="669">
        <v>148.96000000000004</v>
      </c>
    </row>
    <row r="388" spans="1:14" ht="14.4" customHeight="1" x14ac:dyDescent="0.3">
      <c r="A388" s="664" t="s">
        <v>527</v>
      </c>
      <c r="B388" s="665" t="s">
        <v>528</v>
      </c>
      <c r="C388" s="666" t="s">
        <v>532</v>
      </c>
      <c r="D388" s="667" t="s">
        <v>3069</v>
      </c>
      <c r="E388" s="666" t="s">
        <v>1833</v>
      </c>
      <c r="F388" s="667" t="s">
        <v>3076</v>
      </c>
      <c r="G388" s="666" t="s">
        <v>1606</v>
      </c>
      <c r="H388" s="666" t="s">
        <v>1849</v>
      </c>
      <c r="I388" s="666" t="s">
        <v>1850</v>
      </c>
      <c r="J388" s="666" t="s">
        <v>1851</v>
      </c>
      <c r="K388" s="666" t="s">
        <v>1852</v>
      </c>
      <c r="L388" s="668">
        <v>156.49000000000004</v>
      </c>
      <c r="M388" s="668">
        <v>6</v>
      </c>
      <c r="N388" s="669">
        <v>938.94000000000028</v>
      </c>
    </row>
    <row r="389" spans="1:14" ht="14.4" customHeight="1" x14ac:dyDescent="0.3">
      <c r="A389" s="664" t="s">
        <v>527</v>
      </c>
      <c r="B389" s="665" t="s">
        <v>528</v>
      </c>
      <c r="C389" s="666" t="s">
        <v>532</v>
      </c>
      <c r="D389" s="667" t="s">
        <v>3069</v>
      </c>
      <c r="E389" s="666" t="s">
        <v>1833</v>
      </c>
      <c r="F389" s="667" t="s">
        <v>3076</v>
      </c>
      <c r="G389" s="666" t="s">
        <v>1606</v>
      </c>
      <c r="H389" s="666" t="s">
        <v>1853</v>
      </c>
      <c r="I389" s="666" t="s">
        <v>1854</v>
      </c>
      <c r="J389" s="666" t="s">
        <v>1855</v>
      </c>
      <c r="K389" s="666" t="s">
        <v>1856</v>
      </c>
      <c r="L389" s="668">
        <v>198.89</v>
      </c>
      <c r="M389" s="668">
        <v>2</v>
      </c>
      <c r="N389" s="669">
        <v>397.78</v>
      </c>
    </row>
    <row r="390" spans="1:14" ht="14.4" customHeight="1" x14ac:dyDescent="0.3">
      <c r="A390" s="664" t="s">
        <v>527</v>
      </c>
      <c r="B390" s="665" t="s">
        <v>528</v>
      </c>
      <c r="C390" s="666" t="s">
        <v>532</v>
      </c>
      <c r="D390" s="667" t="s">
        <v>3069</v>
      </c>
      <c r="E390" s="666" t="s">
        <v>1833</v>
      </c>
      <c r="F390" s="667" t="s">
        <v>3076</v>
      </c>
      <c r="G390" s="666" t="s">
        <v>1606</v>
      </c>
      <c r="H390" s="666" t="s">
        <v>1857</v>
      </c>
      <c r="I390" s="666" t="s">
        <v>1857</v>
      </c>
      <c r="J390" s="666" t="s">
        <v>1858</v>
      </c>
      <c r="K390" s="666" t="s">
        <v>1859</v>
      </c>
      <c r="L390" s="668">
        <v>138.63</v>
      </c>
      <c r="M390" s="668">
        <v>10</v>
      </c>
      <c r="N390" s="669">
        <v>1386.3</v>
      </c>
    </row>
    <row r="391" spans="1:14" ht="14.4" customHeight="1" x14ac:dyDescent="0.3">
      <c r="A391" s="664" t="s">
        <v>527</v>
      </c>
      <c r="B391" s="665" t="s">
        <v>528</v>
      </c>
      <c r="C391" s="666" t="s">
        <v>532</v>
      </c>
      <c r="D391" s="667" t="s">
        <v>3069</v>
      </c>
      <c r="E391" s="666" t="s">
        <v>1833</v>
      </c>
      <c r="F391" s="667" t="s">
        <v>3076</v>
      </c>
      <c r="G391" s="666" t="s">
        <v>1606</v>
      </c>
      <c r="H391" s="666" t="s">
        <v>1860</v>
      </c>
      <c r="I391" s="666" t="s">
        <v>1860</v>
      </c>
      <c r="J391" s="666" t="s">
        <v>1861</v>
      </c>
      <c r="K391" s="666" t="s">
        <v>1862</v>
      </c>
      <c r="L391" s="668">
        <v>111.95</v>
      </c>
      <c r="M391" s="668">
        <v>5</v>
      </c>
      <c r="N391" s="669">
        <v>559.75</v>
      </c>
    </row>
    <row r="392" spans="1:14" ht="14.4" customHeight="1" x14ac:dyDescent="0.3">
      <c r="A392" s="664" t="s">
        <v>527</v>
      </c>
      <c r="B392" s="665" t="s">
        <v>528</v>
      </c>
      <c r="C392" s="666" t="s">
        <v>532</v>
      </c>
      <c r="D392" s="667" t="s">
        <v>3069</v>
      </c>
      <c r="E392" s="666" t="s">
        <v>1833</v>
      </c>
      <c r="F392" s="667" t="s">
        <v>3076</v>
      </c>
      <c r="G392" s="666" t="s">
        <v>1606</v>
      </c>
      <c r="H392" s="666" t="s">
        <v>1863</v>
      </c>
      <c r="I392" s="666" t="s">
        <v>1863</v>
      </c>
      <c r="J392" s="666" t="s">
        <v>1864</v>
      </c>
      <c r="K392" s="666" t="s">
        <v>1862</v>
      </c>
      <c r="L392" s="668">
        <v>111.95045264267308</v>
      </c>
      <c r="M392" s="668">
        <v>4</v>
      </c>
      <c r="N392" s="669">
        <v>447.80181057069234</v>
      </c>
    </row>
    <row r="393" spans="1:14" ht="14.4" customHeight="1" x14ac:dyDescent="0.3">
      <c r="A393" s="664" t="s">
        <v>527</v>
      </c>
      <c r="B393" s="665" t="s">
        <v>528</v>
      </c>
      <c r="C393" s="666" t="s">
        <v>532</v>
      </c>
      <c r="D393" s="667" t="s">
        <v>3069</v>
      </c>
      <c r="E393" s="666" t="s">
        <v>1833</v>
      </c>
      <c r="F393" s="667" t="s">
        <v>3076</v>
      </c>
      <c r="G393" s="666" t="s">
        <v>1606</v>
      </c>
      <c r="H393" s="666" t="s">
        <v>1865</v>
      </c>
      <c r="I393" s="666" t="s">
        <v>1866</v>
      </c>
      <c r="J393" s="666" t="s">
        <v>1867</v>
      </c>
      <c r="K393" s="666" t="s">
        <v>1868</v>
      </c>
      <c r="L393" s="668">
        <v>111.9494591125484</v>
      </c>
      <c r="M393" s="668">
        <v>5</v>
      </c>
      <c r="N393" s="669">
        <v>559.74729556274201</v>
      </c>
    </row>
    <row r="394" spans="1:14" ht="14.4" customHeight="1" x14ac:dyDescent="0.3">
      <c r="A394" s="664" t="s">
        <v>527</v>
      </c>
      <c r="B394" s="665" t="s">
        <v>528</v>
      </c>
      <c r="C394" s="666" t="s">
        <v>532</v>
      </c>
      <c r="D394" s="667" t="s">
        <v>3069</v>
      </c>
      <c r="E394" s="666" t="s">
        <v>1833</v>
      </c>
      <c r="F394" s="667" t="s">
        <v>3076</v>
      </c>
      <c r="G394" s="666" t="s">
        <v>1606</v>
      </c>
      <c r="H394" s="666" t="s">
        <v>1869</v>
      </c>
      <c r="I394" s="666" t="s">
        <v>1870</v>
      </c>
      <c r="J394" s="666" t="s">
        <v>1871</v>
      </c>
      <c r="K394" s="666" t="s">
        <v>1844</v>
      </c>
      <c r="L394" s="668">
        <v>135.6</v>
      </c>
      <c r="M394" s="668">
        <v>5</v>
      </c>
      <c r="N394" s="669">
        <v>678</v>
      </c>
    </row>
    <row r="395" spans="1:14" ht="14.4" customHeight="1" x14ac:dyDescent="0.3">
      <c r="A395" s="664" t="s">
        <v>527</v>
      </c>
      <c r="B395" s="665" t="s">
        <v>528</v>
      </c>
      <c r="C395" s="666" t="s">
        <v>532</v>
      </c>
      <c r="D395" s="667" t="s">
        <v>3069</v>
      </c>
      <c r="E395" s="666" t="s">
        <v>1833</v>
      </c>
      <c r="F395" s="667" t="s">
        <v>3076</v>
      </c>
      <c r="G395" s="666" t="s">
        <v>1606</v>
      </c>
      <c r="H395" s="666" t="s">
        <v>1872</v>
      </c>
      <c r="I395" s="666" t="s">
        <v>1873</v>
      </c>
      <c r="J395" s="666" t="s">
        <v>1874</v>
      </c>
      <c r="K395" s="666" t="s">
        <v>1862</v>
      </c>
      <c r="L395" s="668">
        <v>111.95</v>
      </c>
      <c r="M395" s="668">
        <v>2</v>
      </c>
      <c r="N395" s="669">
        <v>223.9</v>
      </c>
    </row>
    <row r="396" spans="1:14" ht="14.4" customHeight="1" x14ac:dyDescent="0.3">
      <c r="A396" s="664" t="s">
        <v>527</v>
      </c>
      <c r="B396" s="665" t="s">
        <v>528</v>
      </c>
      <c r="C396" s="666" t="s">
        <v>532</v>
      </c>
      <c r="D396" s="667" t="s">
        <v>3069</v>
      </c>
      <c r="E396" s="666" t="s">
        <v>1833</v>
      </c>
      <c r="F396" s="667" t="s">
        <v>3076</v>
      </c>
      <c r="G396" s="666" t="s">
        <v>1606</v>
      </c>
      <c r="H396" s="666" t="s">
        <v>1875</v>
      </c>
      <c r="I396" s="666" t="s">
        <v>1875</v>
      </c>
      <c r="J396" s="666" t="s">
        <v>1876</v>
      </c>
      <c r="K396" s="666" t="s">
        <v>1877</v>
      </c>
      <c r="L396" s="668">
        <v>163.66999999999999</v>
      </c>
      <c r="M396" s="668">
        <v>8</v>
      </c>
      <c r="N396" s="669">
        <v>1309.3599999999999</v>
      </c>
    </row>
    <row r="397" spans="1:14" ht="14.4" customHeight="1" x14ac:dyDescent="0.3">
      <c r="A397" s="664" t="s">
        <v>527</v>
      </c>
      <c r="B397" s="665" t="s">
        <v>528</v>
      </c>
      <c r="C397" s="666" t="s">
        <v>532</v>
      </c>
      <c r="D397" s="667" t="s">
        <v>3069</v>
      </c>
      <c r="E397" s="666" t="s">
        <v>1833</v>
      </c>
      <c r="F397" s="667" t="s">
        <v>3076</v>
      </c>
      <c r="G397" s="666" t="s">
        <v>1606</v>
      </c>
      <c r="H397" s="666" t="s">
        <v>1878</v>
      </c>
      <c r="I397" s="666" t="s">
        <v>1878</v>
      </c>
      <c r="J397" s="666" t="s">
        <v>1879</v>
      </c>
      <c r="K397" s="666" t="s">
        <v>1880</v>
      </c>
      <c r="L397" s="668">
        <v>179.26056505567738</v>
      </c>
      <c r="M397" s="668">
        <v>25</v>
      </c>
      <c r="N397" s="669">
        <v>4481.514126391934</v>
      </c>
    </row>
    <row r="398" spans="1:14" ht="14.4" customHeight="1" x14ac:dyDescent="0.3">
      <c r="A398" s="664" t="s">
        <v>527</v>
      </c>
      <c r="B398" s="665" t="s">
        <v>528</v>
      </c>
      <c r="C398" s="666" t="s">
        <v>532</v>
      </c>
      <c r="D398" s="667" t="s">
        <v>3069</v>
      </c>
      <c r="E398" s="666" t="s">
        <v>1833</v>
      </c>
      <c r="F398" s="667" t="s">
        <v>3076</v>
      </c>
      <c r="G398" s="666" t="s">
        <v>1606</v>
      </c>
      <c r="H398" s="666" t="s">
        <v>1881</v>
      </c>
      <c r="I398" s="666" t="s">
        <v>1881</v>
      </c>
      <c r="J398" s="666" t="s">
        <v>1882</v>
      </c>
      <c r="K398" s="666" t="s">
        <v>1877</v>
      </c>
      <c r="L398" s="668">
        <v>145.5</v>
      </c>
      <c r="M398" s="668">
        <v>1</v>
      </c>
      <c r="N398" s="669">
        <v>145.5</v>
      </c>
    </row>
    <row r="399" spans="1:14" ht="14.4" customHeight="1" x14ac:dyDescent="0.3">
      <c r="A399" s="664" t="s">
        <v>527</v>
      </c>
      <c r="B399" s="665" t="s">
        <v>528</v>
      </c>
      <c r="C399" s="666" t="s">
        <v>532</v>
      </c>
      <c r="D399" s="667" t="s">
        <v>3069</v>
      </c>
      <c r="E399" s="666" t="s">
        <v>1833</v>
      </c>
      <c r="F399" s="667" t="s">
        <v>3076</v>
      </c>
      <c r="G399" s="666" t="s">
        <v>1606</v>
      </c>
      <c r="H399" s="666" t="s">
        <v>1883</v>
      </c>
      <c r="I399" s="666" t="s">
        <v>1883</v>
      </c>
      <c r="J399" s="666" t="s">
        <v>1884</v>
      </c>
      <c r="K399" s="666" t="s">
        <v>1836</v>
      </c>
      <c r="L399" s="668">
        <v>30.67</v>
      </c>
      <c r="M399" s="668">
        <v>9</v>
      </c>
      <c r="N399" s="669">
        <v>276.03000000000003</v>
      </c>
    </row>
    <row r="400" spans="1:14" ht="14.4" customHeight="1" x14ac:dyDescent="0.3">
      <c r="A400" s="664" t="s">
        <v>527</v>
      </c>
      <c r="B400" s="665" t="s">
        <v>528</v>
      </c>
      <c r="C400" s="666" t="s">
        <v>532</v>
      </c>
      <c r="D400" s="667" t="s">
        <v>3069</v>
      </c>
      <c r="E400" s="666" t="s">
        <v>1833</v>
      </c>
      <c r="F400" s="667" t="s">
        <v>3076</v>
      </c>
      <c r="G400" s="666" t="s">
        <v>1606</v>
      </c>
      <c r="H400" s="666" t="s">
        <v>1885</v>
      </c>
      <c r="I400" s="666" t="s">
        <v>1886</v>
      </c>
      <c r="J400" s="666" t="s">
        <v>1887</v>
      </c>
      <c r="K400" s="666" t="s">
        <v>1836</v>
      </c>
      <c r="L400" s="668">
        <v>30.669705423276195</v>
      </c>
      <c r="M400" s="668">
        <v>5</v>
      </c>
      <c r="N400" s="669">
        <v>153.34852711638098</v>
      </c>
    </row>
    <row r="401" spans="1:14" ht="14.4" customHeight="1" x14ac:dyDescent="0.3">
      <c r="A401" s="664" t="s">
        <v>527</v>
      </c>
      <c r="B401" s="665" t="s">
        <v>528</v>
      </c>
      <c r="C401" s="666" t="s">
        <v>532</v>
      </c>
      <c r="D401" s="667" t="s">
        <v>3069</v>
      </c>
      <c r="E401" s="666" t="s">
        <v>1833</v>
      </c>
      <c r="F401" s="667" t="s">
        <v>3076</v>
      </c>
      <c r="G401" s="666" t="s">
        <v>1606</v>
      </c>
      <c r="H401" s="666" t="s">
        <v>1888</v>
      </c>
      <c r="I401" s="666" t="s">
        <v>1888</v>
      </c>
      <c r="J401" s="666" t="s">
        <v>1889</v>
      </c>
      <c r="K401" s="666" t="s">
        <v>1844</v>
      </c>
      <c r="L401" s="668">
        <v>135.60000000000002</v>
      </c>
      <c r="M401" s="668">
        <v>6</v>
      </c>
      <c r="N401" s="669">
        <v>813.60000000000014</v>
      </c>
    </row>
    <row r="402" spans="1:14" ht="14.4" customHeight="1" x14ac:dyDescent="0.3">
      <c r="A402" s="664" t="s">
        <v>527</v>
      </c>
      <c r="B402" s="665" t="s">
        <v>528</v>
      </c>
      <c r="C402" s="666" t="s">
        <v>532</v>
      </c>
      <c r="D402" s="667" t="s">
        <v>3069</v>
      </c>
      <c r="E402" s="666" t="s">
        <v>1833</v>
      </c>
      <c r="F402" s="667" t="s">
        <v>3076</v>
      </c>
      <c r="G402" s="666" t="s">
        <v>1606</v>
      </c>
      <c r="H402" s="666" t="s">
        <v>1890</v>
      </c>
      <c r="I402" s="666" t="s">
        <v>1891</v>
      </c>
      <c r="J402" s="666" t="s">
        <v>1892</v>
      </c>
      <c r="K402" s="666" t="s">
        <v>1836</v>
      </c>
      <c r="L402" s="668">
        <v>44.569999999999986</v>
      </c>
      <c r="M402" s="668">
        <v>6</v>
      </c>
      <c r="N402" s="669">
        <v>267.4199999999999</v>
      </c>
    </row>
    <row r="403" spans="1:14" ht="14.4" customHeight="1" x14ac:dyDescent="0.3">
      <c r="A403" s="664" t="s">
        <v>527</v>
      </c>
      <c r="B403" s="665" t="s">
        <v>528</v>
      </c>
      <c r="C403" s="666" t="s">
        <v>532</v>
      </c>
      <c r="D403" s="667" t="s">
        <v>3069</v>
      </c>
      <c r="E403" s="666" t="s">
        <v>1893</v>
      </c>
      <c r="F403" s="667" t="s">
        <v>3077</v>
      </c>
      <c r="G403" s="666" t="s">
        <v>582</v>
      </c>
      <c r="H403" s="666" t="s">
        <v>1894</v>
      </c>
      <c r="I403" s="666" t="s">
        <v>1894</v>
      </c>
      <c r="J403" s="666" t="s">
        <v>1895</v>
      </c>
      <c r="K403" s="666" t="s">
        <v>1896</v>
      </c>
      <c r="L403" s="668">
        <v>57.989999999999995</v>
      </c>
      <c r="M403" s="668">
        <v>1</v>
      </c>
      <c r="N403" s="669">
        <v>57.989999999999995</v>
      </c>
    </row>
    <row r="404" spans="1:14" ht="14.4" customHeight="1" x14ac:dyDescent="0.3">
      <c r="A404" s="664" t="s">
        <v>527</v>
      </c>
      <c r="B404" s="665" t="s">
        <v>528</v>
      </c>
      <c r="C404" s="666" t="s">
        <v>532</v>
      </c>
      <c r="D404" s="667" t="s">
        <v>3069</v>
      </c>
      <c r="E404" s="666" t="s">
        <v>1893</v>
      </c>
      <c r="F404" s="667" t="s">
        <v>3077</v>
      </c>
      <c r="G404" s="666" t="s">
        <v>582</v>
      </c>
      <c r="H404" s="666" t="s">
        <v>1897</v>
      </c>
      <c r="I404" s="666" t="s">
        <v>1898</v>
      </c>
      <c r="J404" s="666" t="s">
        <v>1899</v>
      </c>
      <c r="K404" s="666" t="s">
        <v>1900</v>
      </c>
      <c r="L404" s="668">
        <v>31.360000000000003</v>
      </c>
      <c r="M404" s="668">
        <v>3</v>
      </c>
      <c r="N404" s="669">
        <v>94.080000000000013</v>
      </c>
    </row>
    <row r="405" spans="1:14" ht="14.4" customHeight="1" x14ac:dyDescent="0.3">
      <c r="A405" s="664" t="s">
        <v>527</v>
      </c>
      <c r="B405" s="665" t="s">
        <v>528</v>
      </c>
      <c r="C405" s="666" t="s">
        <v>532</v>
      </c>
      <c r="D405" s="667" t="s">
        <v>3069</v>
      </c>
      <c r="E405" s="666" t="s">
        <v>1893</v>
      </c>
      <c r="F405" s="667" t="s">
        <v>3077</v>
      </c>
      <c r="G405" s="666" t="s">
        <v>582</v>
      </c>
      <c r="H405" s="666" t="s">
        <v>1901</v>
      </c>
      <c r="I405" s="666" t="s">
        <v>1901</v>
      </c>
      <c r="J405" s="666" t="s">
        <v>1902</v>
      </c>
      <c r="K405" s="666" t="s">
        <v>1903</v>
      </c>
      <c r="L405" s="668">
        <v>264</v>
      </c>
      <c r="M405" s="668">
        <v>1</v>
      </c>
      <c r="N405" s="669">
        <v>264</v>
      </c>
    </row>
    <row r="406" spans="1:14" ht="14.4" customHeight="1" x14ac:dyDescent="0.3">
      <c r="A406" s="664" t="s">
        <v>527</v>
      </c>
      <c r="B406" s="665" t="s">
        <v>528</v>
      </c>
      <c r="C406" s="666" t="s">
        <v>532</v>
      </c>
      <c r="D406" s="667" t="s">
        <v>3069</v>
      </c>
      <c r="E406" s="666" t="s">
        <v>1893</v>
      </c>
      <c r="F406" s="667" t="s">
        <v>3077</v>
      </c>
      <c r="G406" s="666" t="s">
        <v>582</v>
      </c>
      <c r="H406" s="666" t="s">
        <v>1904</v>
      </c>
      <c r="I406" s="666" t="s">
        <v>1905</v>
      </c>
      <c r="J406" s="666" t="s">
        <v>1906</v>
      </c>
      <c r="K406" s="666" t="s">
        <v>1907</v>
      </c>
      <c r="L406" s="668">
        <v>130.74740387127088</v>
      </c>
      <c r="M406" s="668">
        <v>44</v>
      </c>
      <c r="N406" s="669">
        <v>5752.885770335919</v>
      </c>
    </row>
    <row r="407" spans="1:14" ht="14.4" customHeight="1" x14ac:dyDescent="0.3">
      <c r="A407" s="664" t="s">
        <v>527</v>
      </c>
      <c r="B407" s="665" t="s">
        <v>528</v>
      </c>
      <c r="C407" s="666" t="s">
        <v>532</v>
      </c>
      <c r="D407" s="667" t="s">
        <v>3069</v>
      </c>
      <c r="E407" s="666" t="s">
        <v>1893</v>
      </c>
      <c r="F407" s="667" t="s">
        <v>3077</v>
      </c>
      <c r="G407" s="666" t="s">
        <v>582</v>
      </c>
      <c r="H407" s="666" t="s">
        <v>1908</v>
      </c>
      <c r="I407" s="666" t="s">
        <v>1909</v>
      </c>
      <c r="J407" s="666" t="s">
        <v>1910</v>
      </c>
      <c r="K407" s="666" t="s">
        <v>1911</v>
      </c>
      <c r="L407" s="668">
        <v>38.130000000000003</v>
      </c>
      <c r="M407" s="668">
        <v>1</v>
      </c>
      <c r="N407" s="669">
        <v>38.130000000000003</v>
      </c>
    </row>
    <row r="408" spans="1:14" ht="14.4" customHeight="1" x14ac:dyDescent="0.3">
      <c r="A408" s="664" t="s">
        <v>527</v>
      </c>
      <c r="B408" s="665" t="s">
        <v>528</v>
      </c>
      <c r="C408" s="666" t="s">
        <v>532</v>
      </c>
      <c r="D408" s="667" t="s">
        <v>3069</v>
      </c>
      <c r="E408" s="666" t="s">
        <v>1893</v>
      </c>
      <c r="F408" s="667" t="s">
        <v>3077</v>
      </c>
      <c r="G408" s="666" t="s">
        <v>582</v>
      </c>
      <c r="H408" s="666" t="s">
        <v>1912</v>
      </c>
      <c r="I408" s="666" t="s">
        <v>1912</v>
      </c>
      <c r="J408" s="666" t="s">
        <v>1913</v>
      </c>
      <c r="K408" s="666" t="s">
        <v>1914</v>
      </c>
      <c r="L408" s="668">
        <v>181.03</v>
      </c>
      <c r="M408" s="668">
        <v>4</v>
      </c>
      <c r="N408" s="669">
        <v>724.12</v>
      </c>
    </row>
    <row r="409" spans="1:14" ht="14.4" customHeight="1" x14ac:dyDescent="0.3">
      <c r="A409" s="664" t="s">
        <v>527</v>
      </c>
      <c r="B409" s="665" t="s">
        <v>528</v>
      </c>
      <c r="C409" s="666" t="s">
        <v>532</v>
      </c>
      <c r="D409" s="667" t="s">
        <v>3069</v>
      </c>
      <c r="E409" s="666" t="s">
        <v>1893</v>
      </c>
      <c r="F409" s="667" t="s">
        <v>3077</v>
      </c>
      <c r="G409" s="666" t="s">
        <v>582</v>
      </c>
      <c r="H409" s="666" t="s">
        <v>1915</v>
      </c>
      <c r="I409" s="666" t="s">
        <v>1915</v>
      </c>
      <c r="J409" s="666" t="s">
        <v>1916</v>
      </c>
      <c r="K409" s="666" t="s">
        <v>1917</v>
      </c>
      <c r="L409" s="668">
        <v>462</v>
      </c>
      <c r="M409" s="668">
        <v>1.5</v>
      </c>
      <c r="N409" s="669">
        <v>693</v>
      </c>
    </row>
    <row r="410" spans="1:14" ht="14.4" customHeight="1" x14ac:dyDescent="0.3">
      <c r="A410" s="664" t="s">
        <v>527</v>
      </c>
      <c r="B410" s="665" t="s">
        <v>528</v>
      </c>
      <c r="C410" s="666" t="s">
        <v>532</v>
      </c>
      <c r="D410" s="667" t="s">
        <v>3069</v>
      </c>
      <c r="E410" s="666" t="s">
        <v>1893</v>
      </c>
      <c r="F410" s="667" t="s">
        <v>3077</v>
      </c>
      <c r="G410" s="666" t="s">
        <v>582</v>
      </c>
      <c r="H410" s="666" t="s">
        <v>1918</v>
      </c>
      <c r="I410" s="666" t="s">
        <v>1918</v>
      </c>
      <c r="J410" s="666" t="s">
        <v>1919</v>
      </c>
      <c r="K410" s="666" t="s">
        <v>1188</v>
      </c>
      <c r="L410" s="668">
        <v>38.359375000000007</v>
      </c>
      <c r="M410" s="668">
        <v>16</v>
      </c>
      <c r="N410" s="669">
        <v>613.75000000000011</v>
      </c>
    </row>
    <row r="411" spans="1:14" ht="14.4" customHeight="1" x14ac:dyDescent="0.3">
      <c r="A411" s="664" t="s">
        <v>527</v>
      </c>
      <c r="B411" s="665" t="s">
        <v>528</v>
      </c>
      <c r="C411" s="666" t="s">
        <v>532</v>
      </c>
      <c r="D411" s="667" t="s">
        <v>3069</v>
      </c>
      <c r="E411" s="666" t="s">
        <v>1893</v>
      </c>
      <c r="F411" s="667" t="s">
        <v>3077</v>
      </c>
      <c r="G411" s="666" t="s">
        <v>582</v>
      </c>
      <c r="H411" s="666" t="s">
        <v>1920</v>
      </c>
      <c r="I411" s="666" t="s">
        <v>1920</v>
      </c>
      <c r="J411" s="666" t="s">
        <v>1921</v>
      </c>
      <c r="K411" s="666" t="s">
        <v>1922</v>
      </c>
      <c r="L411" s="668">
        <v>286</v>
      </c>
      <c r="M411" s="668">
        <v>3.1</v>
      </c>
      <c r="N411" s="669">
        <v>886.6</v>
      </c>
    </row>
    <row r="412" spans="1:14" ht="14.4" customHeight="1" x14ac:dyDescent="0.3">
      <c r="A412" s="664" t="s">
        <v>527</v>
      </c>
      <c r="B412" s="665" t="s">
        <v>528</v>
      </c>
      <c r="C412" s="666" t="s">
        <v>532</v>
      </c>
      <c r="D412" s="667" t="s">
        <v>3069</v>
      </c>
      <c r="E412" s="666" t="s">
        <v>1893</v>
      </c>
      <c r="F412" s="667" t="s">
        <v>3077</v>
      </c>
      <c r="G412" s="666" t="s">
        <v>582</v>
      </c>
      <c r="H412" s="666" t="s">
        <v>1923</v>
      </c>
      <c r="I412" s="666" t="s">
        <v>1923</v>
      </c>
      <c r="J412" s="666" t="s">
        <v>1924</v>
      </c>
      <c r="K412" s="666" t="s">
        <v>1925</v>
      </c>
      <c r="L412" s="668">
        <v>83.999999999999986</v>
      </c>
      <c r="M412" s="668">
        <v>3</v>
      </c>
      <c r="N412" s="669">
        <v>251.99999999999997</v>
      </c>
    </row>
    <row r="413" spans="1:14" ht="14.4" customHeight="1" x14ac:dyDescent="0.3">
      <c r="A413" s="664" t="s">
        <v>527</v>
      </c>
      <c r="B413" s="665" t="s">
        <v>528</v>
      </c>
      <c r="C413" s="666" t="s">
        <v>532</v>
      </c>
      <c r="D413" s="667" t="s">
        <v>3069</v>
      </c>
      <c r="E413" s="666" t="s">
        <v>1893</v>
      </c>
      <c r="F413" s="667" t="s">
        <v>3077</v>
      </c>
      <c r="G413" s="666" t="s">
        <v>582</v>
      </c>
      <c r="H413" s="666" t="s">
        <v>1926</v>
      </c>
      <c r="I413" s="666" t="s">
        <v>1927</v>
      </c>
      <c r="J413" s="666" t="s">
        <v>1928</v>
      </c>
      <c r="K413" s="666" t="s">
        <v>1929</v>
      </c>
      <c r="L413" s="668">
        <v>58.720000000000006</v>
      </c>
      <c r="M413" s="668">
        <v>5</v>
      </c>
      <c r="N413" s="669">
        <v>293.60000000000002</v>
      </c>
    </row>
    <row r="414" spans="1:14" ht="14.4" customHeight="1" x14ac:dyDescent="0.3">
      <c r="A414" s="664" t="s">
        <v>527</v>
      </c>
      <c r="B414" s="665" t="s">
        <v>528</v>
      </c>
      <c r="C414" s="666" t="s">
        <v>532</v>
      </c>
      <c r="D414" s="667" t="s">
        <v>3069</v>
      </c>
      <c r="E414" s="666" t="s">
        <v>1893</v>
      </c>
      <c r="F414" s="667" t="s">
        <v>3077</v>
      </c>
      <c r="G414" s="666" t="s">
        <v>582</v>
      </c>
      <c r="H414" s="666" t="s">
        <v>1930</v>
      </c>
      <c r="I414" s="666" t="s">
        <v>1930</v>
      </c>
      <c r="J414" s="666" t="s">
        <v>1931</v>
      </c>
      <c r="K414" s="666" t="s">
        <v>1610</v>
      </c>
      <c r="L414" s="668">
        <v>90.219999999999985</v>
      </c>
      <c r="M414" s="668">
        <v>3</v>
      </c>
      <c r="N414" s="669">
        <v>270.65999999999997</v>
      </c>
    </row>
    <row r="415" spans="1:14" ht="14.4" customHeight="1" x14ac:dyDescent="0.3">
      <c r="A415" s="664" t="s">
        <v>527</v>
      </c>
      <c r="B415" s="665" t="s">
        <v>528</v>
      </c>
      <c r="C415" s="666" t="s">
        <v>532</v>
      </c>
      <c r="D415" s="667" t="s">
        <v>3069</v>
      </c>
      <c r="E415" s="666" t="s">
        <v>1893</v>
      </c>
      <c r="F415" s="667" t="s">
        <v>3077</v>
      </c>
      <c r="G415" s="666" t="s">
        <v>582</v>
      </c>
      <c r="H415" s="666" t="s">
        <v>1932</v>
      </c>
      <c r="I415" s="666" t="s">
        <v>1932</v>
      </c>
      <c r="J415" s="666" t="s">
        <v>1919</v>
      </c>
      <c r="K415" s="666" t="s">
        <v>1933</v>
      </c>
      <c r="L415" s="668">
        <v>316.02</v>
      </c>
      <c r="M415" s="668">
        <v>2</v>
      </c>
      <c r="N415" s="669">
        <v>632.04</v>
      </c>
    </row>
    <row r="416" spans="1:14" ht="14.4" customHeight="1" x14ac:dyDescent="0.3">
      <c r="A416" s="664" t="s">
        <v>527</v>
      </c>
      <c r="B416" s="665" t="s">
        <v>528</v>
      </c>
      <c r="C416" s="666" t="s">
        <v>532</v>
      </c>
      <c r="D416" s="667" t="s">
        <v>3069</v>
      </c>
      <c r="E416" s="666" t="s">
        <v>1893</v>
      </c>
      <c r="F416" s="667" t="s">
        <v>3077</v>
      </c>
      <c r="G416" s="666" t="s">
        <v>1606</v>
      </c>
      <c r="H416" s="666" t="s">
        <v>1934</v>
      </c>
      <c r="I416" s="666" t="s">
        <v>1935</v>
      </c>
      <c r="J416" s="666" t="s">
        <v>1936</v>
      </c>
      <c r="K416" s="666" t="s">
        <v>1937</v>
      </c>
      <c r="L416" s="668">
        <v>115.94</v>
      </c>
      <c r="M416" s="668">
        <v>9</v>
      </c>
      <c r="N416" s="669">
        <v>1043.46</v>
      </c>
    </row>
    <row r="417" spans="1:14" ht="14.4" customHeight="1" x14ac:dyDescent="0.3">
      <c r="A417" s="664" t="s">
        <v>527</v>
      </c>
      <c r="B417" s="665" t="s">
        <v>528</v>
      </c>
      <c r="C417" s="666" t="s">
        <v>532</v>
      </c>
      <c r="D417" s="667" t="s">
        <v>3069</v>
      </c>
      <c r="E417" s="666" t="s">
        <v>1893</v>
      </c>
      <c r="F417" s="667" t="s">
        <v>3077</v>
      </c>
      <c r="G417" s="666" t="s">
        <v>1606</v>
      </c>
      <c r="H417" s="666" t="s">
        <v>1938</v>
      </c>
      <c r="I417" s="666" t="s">
        <v>1939</v>
      </c>
      <c r="J417" s="666" t="s">
        <v>1940</v>
      </c>
      <c r="K417" s="666" t="s">
        <v>1941</v>
      </c>
      <c r="L417" s="668">
        <v>112.31000000000002</v>
      </c>
      <c r="M417" s="668">
        <v>1</v>
      </c>
      <c r="N417" s="669">
        <v>112.31000000000002</v>
      </c>
    </row>
    <row r="418" spans="1:14" ht="14.4" customHeight="1" x14ac:dyDescent="0.3">
      <c r="A418" s="664" t="s">
        <v>527</v>
      </c>
      <c r="B418" s="665" t="s">
        <v>528</v>
      </c>
      <c r="C418" s="666" t="s">
        <v>532</v>
      </c>
      <c r="D418" s="667" t="s">
        <v>3069</v>
      </c>
      <c r="E418" s="666" t="s">
        <v>1893</v>
      </c>
      <c r="F418" s="667" t="s">
        <v>3077</v>
      </c>
      <c r="G418" s="666" t="s">
        <v>1606</v>
      </c>
      <c r="H418" s="666" t="s">
        <v>1942</v>
      </c>
      <c r="I418" s="666" t="s">
        <v>1943</v>
      </c>
      <c r="J418" s="666" t="s">
        <v>1944</v>
      </c>
      <c r="K418" s="666" t="s">
        <v>1945</v>
      </c>
      <c r="L418" s="668">
        <v>52.880000000000038</v>
      </c>
      <c r="M418" s="668">
        <v>2</v>
      </c>
      <c r="N418" s="669">
        <v>105.76000000000008</v>
      </c>
    </row>
    <row r="419" spans="1:14" ht="14.4" customHeight="1" x14ac:dyDescent="0.3">
      <c r="A419" s="664" t="s">
        <v>527</v>
      </c>
      <c r="B419" s="665" t="s">
        <v>528</v>
      </c>
      <c r="C419" s="666" t="s">
        <v>532</v>
      </c>
      <c r="D419" s="667" t="s">
        <v>3069</v>
      </c>
      <c r="E419" s="666" t="s">
        <v>1893</v>
      </c>
      <c r="F419" s="667" t="s">
        <v>3077</v>
      </c>
      <c r="G419" s="666" t="s">
        <v>1606</v>
      </c>
      <c r="H419" s="666" t="s">
        <v>1946</v>
      </c>
      <c r="I419" s="666" t="s">
        <v>1946</v>
      </c>
      <c r="J419" s="666" t="s">
        <v>1947</v>
      </c>
      <c r="K419" s="666" t="s">
        <v>1948</v>
      </c>
      <c r="L419" s="668">
        <v>938.29999999999984</v>
      </c>
      <c r="M419" s="668">
        <v>1.5</v>
      </c>
      <c r="N419" s="669">
        <v>1407.4499999999998</v>
      </c>
    </row>
    <row r="420" spans="1:14" ht="14.4" customHeight="1" x14ac:dyDescent="0.3">
      <c r="A420" s="664" t="s">
        <v>527</v>
      </c>
      <c r="B420" s="665" t="s">
        <v>528</v>
      </c>
      <c r="C420" s="666" t="s">
        <v>532</v>
      </c>
      <c r="D420" s="667" t="s">
        <v>3069</v>
      </c>
      <c r="E420" s="666" t="s">
        <v>1949</v>
      </c>
      <c r="F420" s="667" t="s">
        <v>3078</v>
      </c>
      <c r="G420" s="666" t="s">
        <v>1606</v>
      </c>
      <c r="H420" s="666" t="s">
        <v>1950</v>
      </c>
      <c r="I420" s="666" t="s">
        <v>1950</v>
      </c>
      <c r="J420" s="666" t="s">
        <v>1951</v>
      </c>
      <c r="K420" s="666" t="s">
        <v>1952</v>
      </c>
      <c r="L420" s="668">
        <v>159.5</v>
      </c>
      <c r="M420" s="668">
        <v>1.7</v>
      </c>
      <c r="N420" s="669">
        <v>271.14999999999998</v>
      </c>
    </row>
    <row r="421" spans="1:14" ht="14.4" customHeight="1" x14ac:dyDescent="0.3">
      <c r="A421" s="664" t="s">
        <v>527</v>
      </c>
      <c r="B421" s="665" t="s">
        <v>528</v>
      </c>
      <c r="C421" s="666" t="s">
        <v>532</v>
      </c>
      <c r="D421" s="667" t="s">
        <v>3069</v>
      </c>
      <c r="E421" s="666" t="s">
        <v>1953</v>
      </c>
      <c r="F421" s="667" t="s">
        <v>3079</v>
      </c>
      <c r="G421" s="666" t="s">
        <v>582</v>
      </c>
      <c r="H421" s="666" t="s">
        <v>1954</v>
      </c>
      <c r="I421" s="666" t="s">
        <v>1955</v>
      </c>
      <c r="J421" s="666" t="s">
        <v>1956</v>
      </c>
      <c r="K421" s="666" t="s">
        <v>1957</v>
      </c>
      <c r="L421" s="668">
        <v>2395.0299999999997</v>
      </c>
      <c r="M421" s="668">
        <v>1</v>
      </c>
      <c r="N421" s="669">
        <v>2395.0299999999997</v>
      </c>
    </row>
    <row r="422" spans="1:14" ht="14.4" customHeight="1" x14ac:dyDescent="0.3">
      <c r="A422" s="664" t="s">
        <v>527</v>
      </c>
      <c r="B422" s="665" t="s">
        <v>528</v>
      </c>
      <c r="C422" s="666" t="s">
        <v>532</v>
      </c>
      <c r="D422" s="667" t="s">
        <v>3069</v>
      </c>
      <c r="E422" s="666" t="s">
        <v>1953</v>
      </c>
      <c r="F422" s="667" t="s">
        <v>3079</v>
      </c>
      <c r="G422" s="666" t="s">
        <v>582</v>
      </c>
      <c r="H422" s="666" t="s">
        <v>1958</v>
      </c>
      <c r="I422" s="666" t="s">
        <v>1959</v>
      </c>
      <c r="J422" s="666" t="s">
        <v>1960</v>
      </c>
      <c r="K422" s="666" t="s">
        <v>1957</v>
      </c>
      <c r="L422" s="668">
        <v>2228.8199999999997</v>
      </c>
      <c r="M422" s="668">
        <v>9</v>
      </c>
      <c r="N422" s="669">
        <v>20059.379999999997</v>
      </c>
    </row>
    <row r="423" spans="1:14" ht="14.4" customHeight="1" x14ac:dyDescent="0.3">
      <c r="A423" s="664" t="s">
        <v>527</v>
      </c>
      <c r="B423" s="665" t="s">
        <v>528</v>
      </c>
      <c r="C423" s="666" t="s">
        <v>532</v>
      </c>
      <c r="D423" s="667" t="s">
        <v>3069</v>
      </c>
      <c r="E423" s="666" t="s">
        <v>1953</v>
      </c>
      <c r="F423" s="667" t="s">
        <v>3079</v>
      </c>
      <c r="G423" s="666" t="s">
        <v>582</v>
      </c>
      <c r="H423" s="666" t="s">
        <v>1961</v>
      </c>
      <c r="I423" s="666" t="s">
        <v>1962</v>
      </c>
      <c r="J423" s="666" t="s">
        <v>1963</v>
      </c>
      <c r="K423" s="666" t="s">
        <v>1964</v>
      </c>
      <c r="L423" s="668">
        <v>1329.46</v>
      </c>
      <c r="M423" s="668">
        <v>2</v>
      </c>
      <c r="N423" s="669">
        <v>2658.92</v>
      </c>
    </row>
    <row r="424" spans="1:14" ht="14.4" customHeight="1" x14ac:dyDescent="0.3">
      <c r="A424" s="664" t="s">
        <v>527</v>
      </c>
      <c r="B424" s="665" t="s">
        <v>528</v>
      </c>
      <c r="C424" s="666" t="s">
        <v>537</v>
      </c>
      <c r="D424" s="667" t="s">
        <v>3070</v>
      </c>
      <c r="E424" s="666" t="s">
        <v>552</v>
      </c>
      <c r="F424" s="667" t="s">
        <v>3075</v>
      </c>
      <c r="G424" s="666"/>
      <c r="H424" s="666" t="s">
        <v>553</v>
      </c>
      <c r="I424" s="666" t="s">
        <v>554</v>
      </c>
      <c r="J424" s="666" t="s">
        <v>555</v>
      </c>
      <c r="K424" s="666" t="s">
        <v>556</v>
      </c>
      <c r="L424" s="668">
        <v>120.32005705829567</v>
      </c>
      <c r="M424" s="668">
        <v>5</v>
      </c>
      <c r="N424" s="669">
        <v>601.60028529147837</v>
      </c>
    </row>
    <row r="425" spans="1:14" ht="14.4" customHeight="1" x14ac:dyDescent="0.3">
      <c r="A425" s="664" t="s">
        <v>527</v>
      </c>
      <c r="B425" s="665" t="s">
        <v>528</v>
      </c>
      <c r="C425" s="666" t="s">
        <v>537</v>
      </c>
      <c r="D425" s="667" t="s">
        <v>3070</v>
      </c>
      <c r="E425" s="666" t="s">
        <v>552</v>
      </c>
      <c r="F425" s="667" t="s">
        <v>3075</v>
      </c>
      <c r="G425" s="666"/>
      <c r="H425" s="666" t="s">
        <v>557</v>
      </c>
      <c r="I425" s="666" t="s">
        <v>558</v>
      </c>
      <c r="J425" s="666" t="s">
        <v>559</v>
      </c>
      <c r="K425" s="666" t="s">
        <v>560</v>
      </c>
      <c r="L425" s="668">
        <v>120.32000000000005</v>
      </c>
      <c r="M425" s="668">
        <v>2</v>
      </c>
      <c r="N425" s="669">
        <v>240.6400000000001</v>
      </c>
    </row>
    <row r="426" spans="1:14" ht="14.4" customHeight="1" x14ac:dyDescent="0.3">
      <c r="A426" s="664" t="s">
        <v>527</v>
      </c>
      <c r="B426" s="665" t="s">
        <v>528</v>
      </c>
      <c r="C426" s="666" t="s">
        <v>537</v>
      </c>
      <c r="D426" s="667" t="s">
        <v>3070</v>
      </c>
      <c r="E426" s="666" t="s">
        <v>552</v>
      </c>
      <c r="F426" s="667" t="s">
        <v>3075</v>
      </c>
      <c r="G426" s="666"/>
      <c r="H426" s="666" t="s">
        <v>561</v>
      </c>
      <c r="I426" s="666" t="s">
        <v>562</v>
      </c>
      <c r="J426" s="666" t="s">
        <v>563</v>
      </c>
      <c r="K426" s="666" t="s">
        <v>564</v>
      </c>
      <c r="L426" s="668">
        <v>43.850000000000009</v>
      </c>
      <c r="M426" s="668">
        <v>2</v>
      </c>
      <c r="N426" s="669">
        <v>87.700000000000017</v>
      </c>
    </row>
    <row r="427" spans="1:14" ht="14.4" customHeight="1" x14ac:dyDescent="0.3">
      <c r="A427" s="664" t="s">
        <v>527</v>
      </c>
      <c r="B427" s="665" t="s">
        <v>528</v>
      </c>
      <c r="C427" s="666" t="s">
        <v>537</v>
      </c>
      <c r="D427" s="667" t="s">
        <v>3070</v>
      </c>
      <c r="E427" s="666" t="s">
        <v>552</v>
      </c>
      <c r="F427" s="667" t="s">
        <v>3075</v>
      </c>
      <c r="G427" s="666"/>
      <c r="H427" s="666" t="s">
        <v>565</v>
      </c>
      <c r="I427" s="666" t="s">
        <v>566</v>
      </c>
      <c r="J427" s="666" t="s">
        <v>567</v>
      </c>
      <c r="K427" s="666" t="s">
        <v>568</v>
      </c>
      <c r="L427" s="668">
        <v>103.56976409372345</v>
      </c>
      <c r="M427" s="668">
        <v>4</v>
      </c>
      <c r="N427" s="669">
        <v>414.2790563748938</v>
      </c>
    </row>
    <row r="428" spans="1:14" ht="14.4" customHeight="1" x14ac:dyDescent="0.3">
      <c r="A428" s="664" t="s">
        <v>527</v>
      </c>
      <c r="B428" s="665" t="s">
        <v>528</v>
      </c>
      <c r="C428" s="666" t="s">
        <v>537</v>
      </c>
      <c r="D428" s="667" t="s">
        <v>3070</v>
      </c>
      <c r="E428" s="666" t="s">
        <v>552</v>
      </c>
      <c r="F428" s="667" t="s">
        <v>3075</v>
      </c>
      <c r="G428" s="666"/>
      <c r="H428" s="666" t="s">
        <v>1965</v>
      </c>
      <c r="I428" s="666" t="s">
        <v>1966</v>
      </c>
      <c r="J428" s="666" t="s">
        <v>1967</v>
      </c>
      <c r="K428" s="666" t="s">
        <v>1968</v>
      </c>
      <c r="L428" s="668">
        <v>32.880000000000003</v>
      </c>
      <c r="M428" s="668">
        <v>1</v>
      </c>
      <c r="N428" s="669">
        <v>32.880000000000003</v>
      </c>
    </row>
    <row r="429" spans="1:14" ht="14.4" customHeight="1" x14ac:dyDescent="0.3">
      <c r="A429" s="664" t="s">
        <v>527</v>
      </c>
      <c r="B429" s="665" t="s">
        <v>528</v>
      </c>
      <c r="C429" s="666" t="s">
        <v>537</v>
      </c>
      <c r="D429" s="667" t="s">
        <v>3070</v>
      </c>
      <c r="E429" s="666" t="s">
        <v>552</v>
      </c>
      <c r="F429" s="667" t="s">
        <v>3075</v>
      </c>
      <c r="G429" s="666"/>
      <c r="H429" s="666" t="s">
        <v>1969</v>
      </c>
      <c r="I429" s="666" t="s">
        <v>1970</v>
      </c>
      <c r="J429" s="666" t="s">
        <v>1971</v>
      </c>
      <c r="K429" s="666" t="s">
        <v>1972</v>
      </c>
      <c r="L429" s="668">
        <v>94.900002786918236</v>
      </c>
      <c r="M429" s="668">
        <v>10</v>
      </c>
      <c r="N429" s="669">
        <v>949.0000278691823</v>
      </c>
    </row>
    <row r="430" spans="1:14" ht="14.4" customHeight="1" x14ac:dyDescent="0.3">
      <c r="A430" s="664" t="s">
        <v>527</v>
      </c>
      <c r="B430" s="665" t="s">
        <v>528</v>
      </c>
      <c r="C430" s="666" t="s">
        <v>537</v>
      </c>
      <c r="D430" s="667" t="s">
        <v>3070</v>
      </c>
      <c r="E430" s="666" t="s">
        <v>552</v>
      </c>
      <c r="F430" s="667" t="s">
        <v>3075</v>
      </c>
      <c r="G430" s="666"/>
      <c r="H430" s="666" t="s">
        <v>1973</v>
      </c>
      <c r="I430" s="666" t="s">
        <v>1974</v>
      </c>
      <c r="J430" s="666" t="s">
        <v>559</v>
      </c>
      <c r="K430" s="666" t="s">
        <v>1975</v>
      </c>
      <c r="L430" s="668">
        <v>186.97042087476549</v>
      </c>
      <c r="M430" s="668">
        <v>2</v>
      </c>
      <c r="N430" s="669">
        <v>373.94084174953099</v>
      </c>
    </row>
    <row r="431" spans="1:14" ht="14.4" customHeight="1" x14ac:dyDescent="0.3">
      <c r="A431" s="664" t="s">
        <v>527</v>
      </c>
      <c r="B431" s="665" t="s">
        <v>528</v>
      </c>
      <c r="C431" s="666" t="s">
        <v>537</v>
      </c>
      <c r="D431" s="667" t="s">
        <v>3070</v>
      </c>
      <c r="E431" s="666" t="s">
        <v>552</v>
      </c>
      <c r="F431" s="667" t="s">
        <v>3075</v>
      </c>
      <c r="G431" s="666"/>
      <c r="H431" s="666" t="s">
        <v>1976</v>
      </c>
      <c r="I431" s="666" t="s">
        <v>1976</v>
      </c>
      <c r="J431" s="666" t="s">
        <v>1977</v>
      </c>
      <c r="K431" s="666" t="s">
        <v>1978</v>
      </c>
      <c r="L431" s="668">
        <v>154.31</v>
      </c>
      <c r="M431" s="668">
        <v>1</v>
      </c>
      <c r="N431" s="669">
        <v>154.31</v>
      </c>
    </row>
    <row r="432" spans="1:14" ht="14.4" customHeight="1" x14ac:dyDescent="0.3">
      <c r="A432" s="664" t="s">
        <v>527</v>
      </c>
      <c r="B432" s="665" t="s">
        <v>528</v>
      </c>
      <c r="C432" s="666" t="s">
        <v>537</v>
      </c>
      <c r="D432" s="667" t="s">
        <v>3070</v>
      </c>
      <c r="E432" s="666" t="s">
        <v>552</v>
      </c>
      <c r="F432" s="667" t="s">
        <v>3075</v>
      </c>
      <c r="G432" s="666" t="s">
        <v>582</v>
      </c>
      <c r="H432" s="666" t="s">
        <v>583</v>
      </c>
      <c r="I432" s="666" t="s">
        <v>583</v>
      </c>
      <c r="J432" s="666" t="s">
        <v>584</v>
      </c>
      <c r="K432" s="666" t="s">
        <v>585</v>
      </c>
      <c r="L432" s="668">
        <v>171.6</v>
      </c>
      <c r="M432" s="668">
        <v>102</v>
      </c>
      <c r="N432" s="669">
        <v>17503.2</v>
      </c>
    </row>
    <row r="433" spans="1:14" ht="14.4" customHeight="1" x14ac:dyDescent="0.3">
      <c r="A433" s="664" t="s">
        <v>527</v>
      </c>
      <c r="B433" s="665" t="s">
        <v>528</v>
      </c>
      <c r="C433" s="666" t="s">
        <v>537</v>
      </c>
      <c r="D433" s="667" t="s">
        <v>3070</v>
      </c>
      <c r="E433" s="666" t="s">
        <v>552</v>
      </c>
      <c r="F433" s="667" t="s">
        <v>3075</v>
      </c>
      <c r="G433" s="666" t="s">
        <v>582</v>
      </c>
      <c r="H433" s="666" t="s">
        <v>586</v>
      </c>
      <c r="I433" s="666" t="s">
        <v>586</v>
      </c>
      <c r="J433" s="666" t="s">
        <v>587</v>
      </c>
      <c r="K433" s="666" t="s">
        <v>588</v>
      </c>
      <c r="L433" s="668">
        <v>173.68999999999997</v>
      </c>
      <c r="M433" s="668">
        <v>6</v>
      </c>
      <c r="N433" s="669">
        <v>1042.1399999999999</v>
      </c>
    </row>
    <row r="434" spans="1:14" ht="14.4" customHeight="1" x14ac:dyDescent="0.3">
      <c r="A434" s="664" t="s">
        <v>527</v>
      </c>
      <c r="B434" s="665" t="s">
        <v>528</v>
      </c>
      <c r="C434" s="666" t="s">
        <v>537</v>
      </c>
      <c r="D434" s="667" t="s">
        <v>3070</v>
      </c>
      <c r="E434" s="666" t="s">
        <v>552</v>
      </c>
      <c r="F434" s="667" t="s">
        <v>3075</v>
      </c>
      <c r="G434" s="666" t="s">
        <v>582</v>
      </c>
      <c r="H434" s="666" t="s">
        <v>589</v>
      </c>
      <c r="I434" s="666" t="s">
        <v>589</v>
      </c>
      <c r="J434" s="666" t="s">
        <v>590</v>
      </c>
      <c r="K434" s="666" t="s">
        <v>588</v>
      </c>
      <c r="L434" s="668">
        <v>143</v>
      </c>
      <c r="M434" s="668">
        <v>3</v>
      </c>
      <c r="N434" s="669">
        <v>429</v>
      </c>
    </row>
    <row r="435" spans="1:14" ht="14.4" customHeight="1" x14ac:dyDescent="0.3">
      <c r="A435" s="664" t="s">
        <v>527</v>
      </c>
      <c r="B435" s="665" t="s">
        <v>528</v>
      </c>
      <c r="C435" s="666" t="s">
        <v>537</v>
      </c>
      <c r="D435" s="667" t="s">
        <v>3070</v>
      </c>
      <c r="E435" s="666" t="s">
        <v>552</v>
      </c>
      <c r="F435" s="667" t="s">
        <v>3075</v>
      </c>
      <c r="G435" s="666" t="s">
        <v>582</v>
      </c>
      <c r="H435" s="666" t="s">
        <v>1979</v>
      </c>
      <c r="I435" s="666" t="s">
        <v>1979</v>
      </c>
      <c r="J435" s="666" t="s">
        <v>1980</v>
      </c>
      <c r="K435" s="666" t="s">
        <v>1981</v>
      </c>
      <c r="L435" s="668">
        <v>862.5707571772391</v>
      </c>
      <c r="M435" s="668">
        <v>3</v>
      </c>
      <c r="N435" s="669">
        <v>2587.7122715317173</v>
      </c>
    </row>
    <row r="436" spans="1:14" ht="14.4" customHeight="1" x14ac:dyDescent="0.3">
      <c r="A436" s="664" t="s">
        <v>527</v>
      </c>
      <c r="B436" s="665" t="s">
        <v>528</v>
      </c>
      <c r="C436" s="666" t="s">
        <v>537</v>
      </c>
      <c r="D436" s="667" t="s">
        <v>3070</v>
      </c>
      <c r="E436" s="666" t="s">
        <v>552</v>
      </c>
      <c r="F436" s="667" t="s">
        <v>3075</v>
      </c>
      <c r="G436" s="666" t="s">
        <v>582</v>
      </c>
      <c r="H436" s="666" t="s">
        <v>591</v>
      </c>
      <c r="I436" s="666" t="s">
        <v>591</v>
      </c>
      <c r="J436" s="666" t="s">
        <v>584</v>
      </c>
      <c r="K436" s="666" t="s">
        <v>592</v>
      </c>
      <c r="L436" s="668">
        <v>92.95</v>
      </c>
      <c r="M436" s="668">
        <v>46</v>
      </c>
      <c r="N436" s="669">
        <v>4275.7</v>
      </c>
    </row>
    <row r="437" spans="1:14" ht="14.4" customHeight="1" x14ac:dyDescent="0.3">
      <c r="A437" s="664" t="s">
        <v>527</v>
      </c>
      <c r="B437" s="665" t="s">
        <v>528</v>
      </c>
      <c r="C437" s="666" t="s">
        <v>537</v>
      </c>
      <c r="D437" s="667" t="s">
        <v>3070</v>
      </c>
      <c r="E437" s="666" t="s">
        <v>552</v>
      </c>
      <c r="F437" s="667" t="s">
        <v>3075</v>
      </c>
      <c r="G437" s="666" t="s">
        <v>582</v>
      </c>
      <c r="H437" s="666" t="s">
        <v>593</v>
      </c>
      <c r="I437" s="666" t="s">
        <v>593</v>
      </c>
      <c r="J437" s="666" t="s">
        <v>584</v>
      </c>
      <c r="K437" s="666" t="s">
        <v>594</v>
      </c>
      <c r="L437" s="668">
        <v>93.5</v>
      </c>
      <c r="M437" s="668">
        <v>32</v>
      </c>
      <c r="N437" s="669">
        <v>2992</v>
      </c>
    </row>
    <row r="438" spans="1:14" ht="14.4" customHeight="1" x14ac:dyDescent="0.3">
      <c r="A438" s="664" t="s">
        <v>527</v>
      </c>
      <c r="B438" s="665" t="s">
        <v>528</v>
      </c>
      <c r="C438" s="666" t="s">
        <v>537</v>
      </c>
      <c r="D438" s="667" t="s">
        <v>3070</v>
      </c>
      <c r="E438" s="666" t="s">
        <v>552</v>
      </c>
      <c r="F438" s="667" t="s">
        <v>3075</v>
      </c>
      <c r="G438" s="666" t="s">
        <v>582</v>
      </c>
      <c r="H438" s="666" t="s">
        <v>599</v>
      </c>
      <c r="I438" s="666" t="s">
        <v>600</v>
      </c>
      <c r="J438" s="666" t="s">
        <v>601</v>
      </c>
      <c r="K438" s="666" t="s">
        <v>602</v>
      </c>
      <c r="L438" s="668">
        <v>41.13</v>
      </c>
      <c r="M438" s="668">
        <v>2</v>
      </c>
      <c r="N438" s="669">
        <v>82.26</v>
      </c>
    </row>
    <row r="439" spans="1:14" ht="14.4" customHeight="1" x14ac:dyDescent="0.3">
      <c r="A439" s="664" t="s">
        <v>527</v>
      </c>
      <c r="B439" s="665" t="s">
        <v>528</v>
      </c>
      <c r="C439" s="666" t="s">
        <v>537</v>
      </c>
      <c r="D439" s="667" t="s">
        <v>3070</v>
      </c>
      <c r="E439" s="666" t="s">
        <v>552</v>
      </c>
      <c r="F439" s="667" t="s">
        <v>3075</v>
      </c>
      <c r="G439" s="666" t="s">
        <v>582</v>
      </c>
      <c r="H439" s="666" t="s">
        <v>603</v>
      </c>
      <c r="I439" s="666" t="s">
        <v>604</v>
      </c>
      <c r="J439" s="666" t="s">
        <v>605</v>
      </c>
      <c r="K439" s="666" t="s">
        <v>606</v>
      </c>
      <c r="L439" s="668">
        <v>87.03</v>
      </c>
      <c r="M439" s="668">
        <v>1</v>
      </c>
      <c r="N439" s="669">
        <v>87.03</v>
      </c>
    </row>
    <row r="440" spans="1:14" ht="14.4" customHeight="1" x14ac:dyDescent="0.3">
      <c r="A440" s="664" t="s">
        <v>527</v>
      </c>
      <c r="B440" s="665" t="s">
        <v>528</v>
      </c>
      <c r="C440" s="666" t="s">
        <v>537</v>
      </c>
      <c r="D440" s="667" t="s">
        <v>3070</v>
      </c>
      <c r="E440" s="666" t="s">
        <v>552</v>
      </c>
      <c r="F440" s="667" t="s">
        <v>3075</v>
      </c>
      <c r="G440" s="666" t="s">
        <v>582</v>
      </c>
      <c r="H440" s="666" t="s">
        <v>611</v>
      </c>
      <c r="I440" s="666" t="s">
        <v>612</v>
      </c>
      <c r="J440" s="666" t="s">
        <v>609</v>
      </c>
      <c r="K440" s="666" t="s">
        <v>613</v>
      </c>
      <c r="L440" s="668">
        <v>100.75999979241995</v>
      </c>
      <c r="M440" s="668">
        <v>76</v>
      </c>
      <c r="N440" s="669">
        <v>7657.759984223916</v>
      </c>
    </row>
    <row r="441" spans="1:14" ht="14.4" customHeight="1" x14ac:dyDescent="0.3">
      <c r="A441" s="664" t="s">
        <v>527</v>
      </c>
      <c r="B441" s="665" t="s">
        <v>528</v>
      </c>
      <c r="C441" s="666" t="s">
        <v>537</v>
      </c>
      <c r="D441" s="667" t="s">
        <v>3070</v>
      </c>
      <c r="E441" s="666" t="s">
        <v>552</v>
      </c>
      <c r="F441" s="667" t="s">
        <v>3075</v>
      </c>
      <c r="G441" s="666" t="s">
        <v>582</v>
      </c>
      <c r="H441" s="666" t="s">
        <v>614</v>
      </c>
      <c r="I441" s="666" t="s">
        <v>615</v>
      </c>
      <c r="J441" s="666" t="s">
        <v>616</v>
      </c>
      <c r="K441" s="666" t="s">
        <v>617</v>
      </c>
      <c r="L441" s="668">
        <v>167.60987173859289</v>
      </c>
      <c r="M441" s="668">
        <v>27</v>
      </c>
      <c r="N441" s="669">
        <v>4525.4665369420081</v>
      </c>
    </row>
    <row r="442" spans="1:14" ht="14.4" customHeight="1" x14ac:dyDescent="0.3">
      <c r="A442" s="664" t="s">
        <v>527</v>
      </c>
      <c r="B442" s="665" t="s">
        <v>528</v>
      </c>
      <c r="C442" s="666" t="s">
        <v>537</v>
      </c>
      <c r="D442" s="667" t="s">
        <v>3070</v>
      </c>
      <c r="E442" s="666" t="s">
        <v>552</v>
      </c>
      <c r="F442" s="667" t="s">
        <v>3075</v>
      </c>
      <c r="G442" s="666" t="s">
        <v>582</v>
      </c>
      <c r="H442" s="666" t="s">
        <v>1982</v>
      </c>
      <c r="I442" s="666" t="s">
        <v>1983</v>
      </c>
      <c r="J442" s="666" t="s">
        <v>1984</v>
      </c>
      <c r="K442" s="666" t="s">
        <v>1985</v>
      </c>
      <c r="L442" s="668">
        <v>64.539999816271163</v>
      </c>
      <c r="M442" s="668">
        <v>11</v>
      </c>
      <c r="N442" s="669">
        <v>709.93999797898277</v>
      </c>
    </row>
    <row r="443" spans="1:14" ht="14.4" customHeight="1" x14ac:dyDescent="0.3">
      <c r="A443" s="664" t="s">
        <v>527</v>
      </c>
      <c r="B443" s="665" t="s">
        <v>528</v>
      </c>
      <c r="C443" s="666" t="s">
        <v>537</v>
      </c>
      <c r="D443" s="667" t="s">
        <v>3070</v>
      </c>
      <c r="E443" s="666" t="s">
        <v>552</v>
      </c>
      <c r="F443" s="667" t="s">
        <v>3075</v>
      </c>
      <c r="G443" s="666" t="s">
        <v>582</v>
      </c>
      <c r="H443" s="666" t="s">
        <v>618</v>
      </c>
      <c r="I443" s="666" t="s">
        <v>619</v>
      </c>
      <c r="J443" s="666" t="s">
        <v>620</v>
      </c>
      <c r="K443" s="666" t="s">
        <v>621</v>
      </c>
      <c r="L443" s="668">
        <v>79.243634951597954</v>
      </c>
      <c r="M443" s="668">
        <v>25</v>
      </c>
      <c r="N443" s="669">
        <v>1981.090873789949</v>
      </c>
    </row>
    <row r="444" spans="1:14" ht="14.4" customHeight="1" x14ac:dyDescent="0.3">
      <c r="A444" s="664" t="s">
        <v>527</v>
      </c>
      <c r="B444" s="665" t="s">
        <v>528</v>
      </c>
      <c r="C444" s="666" t="s">
        <v>537</v>
      </c>
      <c r="D444" s="667" t="s">
        <v>3070</v>
      </c>
      <c r="E444" s="666" t="s">
        <v>552</v>
      </c>
      <c r="F444" s="667" t="s">
        <v>3075</v>
      </c>
      <c r="G444" s="666" t="s">
        <v>582</v>
      </c>
      <c r="H444" s="666" t="s">
        <v>622</v>
      </c>
      <c r="I444" s="666" t="s">
        <v>623</v>
      </c>
      <c r="J444" s="666" t="s">
        <v>624</v>
      </c>
      <c r="K444" s="666" t="s">
        <v>625</v>
      </c>
      <c r="L444" s="668">
        <v>68.883537648126122</v>
      </c>
      <c r="M444" s="668">
        <v>11</v>
      </c>
      <c r="N444" s="669">
        <v>757.71891412938737</v>
      </c>
    </row>
    <row r="445" spans="1:14" ht="14.4" customHeight="1" x14ac:dyDescent="0.3">
      <c r="A445" s="664" t="s">
        <v>527</v>
      </c>
      <c r="B445" s="665" t="s">
        <v>528</v>
      </c>
      <c r="C445" s="666" t="s">
        <v>537</v>
      </c>
      <c r="D445" s="667" t="s">
        <v>3070</v>
      </c>
      <c r="E445" s="666" t="s">
        <v>552</v>
      </c>
      <c r="F445" s="667" t="s">
        <v>3075</v>
      </c>
      <c r="G445" s="666" t="s">
        <v>582</v>
      </c>
      <c r="H445" s="666" t="s">
        <v>630</v>
      </c>
      <c r="I445" s="666" t="s">
        <v>631</v>
      </c>
      <c r="J445" s="666" t="s">
        <v>632</v>
      </c>
      <c r="K445" s="666" t="s">
        <v>633</v>
      </c>
      <c r="L445" s="668">
        <v>63.949998165727266</v>
      </c>
      <c r="M445" s="668">
        <v>5</v>
      </c>
      <c r="N445" s="669">
        <v>319.74999082863633</v>
      </c>
    </row>
    <row r="446" spans="1:14" ht="14.4" customHeight="1" x14ac:dyDescent="0.3">
      <c r="A446" s="664" t="s">
        <v>527</v>
      </c>
      <c r="B446" s="665" t="s">
        <v>528</v>
      </c>
      <c r="C446" s="666" t="s">
        <v>537</v>
      </c>
      <c r="D446" s="667" t="s">
        <v>3070</v>
      </c>
      <c r="E446" s="666" t="s">
        <v>552</v>
      </c>
      <c r="F446" s="667" t="s">
        <v>3075</v>
      </c>
      <c r="G446" s="666" t="s">
        <v>582</v>
      </c>
      <c r="H446" s="666" t="s">
        <v>634</v>
      </c>
      <c r="I446" s="666" t="s">
        <v>635</v>
      </c>
      <c r="J446" s="666" t="s">
        <v>636</v>
      </c>
      <c r="K446" s="666" t="s">
        <v>637</v>
      </c>
      <c r="L446" s="668">
        <v>79.789999999999992</v>
      </c>
      <c r="M446" s="668">
        <v>28</v>
      </c>
      <c r="N446" s="669">
        <v>2234.12</v>
      </c>
    </row>
    <row r="447" spans="1:14" ht="14.4" customHeight="1" x14ac:dyDescent="0.3">
      <c r="A447" s="664" t="s">
        <v>527</v>
      </c>
      <c r="B447" s="665" t="s">
        <v>528</v>
      </c>
      <c r="C447" s="666" t="s">
        <v>537</v>
      </c>
      <c r="D447" s="667" t="s">
        <v>3070</v>
      </c>
      <c r="E447" s="666" t="s">
        <v>552</v>
      </c>
      <c r="F447" s="667" t="s">
        <v>3075</v>
      </c>
      <c r="G447" s="666" t="s">
        <v>582</v>
      </c>
      <c r="H447" s="666" t="s">
        <v>646</v>
      </c>
      <c r="I447" s="666" t="s">
        <v>647</v>
      </c>
      <c r="J447" s="666" t="s">
        <v>648</v>
      </c>
      <c r="K447" s="666" t="s">
        <v>649</v>
      </c>
      <c r="L447" s="668">
        <v>65.910023253346537</v>
      </c>
      <c r="M447" s="668">
        <v>8</v>
      </c>
      <c r="N447" s="669">
        <v>527.2801860267723</v>
      </c>
    </row>
    <row r="448" spans="1:14" ht="14.4" customHeight="1" x14ac:dyDescent="0.3">
      <c r="A448" s="664" t="s">
        <v>527</v>
      </c>
      <c r="B448" s="665" t="s">
        <v>528</v>
      </c>
      <c r="C448" s="666" t="s">
        <v>537</v>
      </c>
      <c r="D448" s="667" t="s">
        <v>3070</v>
      </c>
      <c r="E448" s="666" t="s">
        <v>552</v>
      </c>
      <c r="F448" s="667" t="s">
        <v>3075</v>
      </c>
      <c r="G448" s="666" t="s">
        <v>582</v>
      </c>
      <c r="H448" s="666" t="s">
        <v>650</v>
      </c>
      <c r="I448" s="666" t="s">
        <v>651</v>
      </c>
      <c r="J448" s="666" t="s">
        <v>652</v>
      </c>
      <c r="K448" s="666" t="s">
        <v>653</v>
      </c>
      <c r="L448" s="668">
        <v>27.75</v>
      </c>
      <c r="M448" s="668">
        <v>30</v>
      </c>
      <c r="N448" s="669">
        <v>832.5</v>
      </c>
    </row>
    <row r="449" spans="1:14" ht="14.4" customHeight="1" x14ac:dyDescent="0.3">
      <c r="A449" s="664" t="s">
        <v>527</v>
      </c>
      <c r="B449" s="665" t="s">
        <v>528</v>
      </c>
      <c r="C449" s="666" t="s">
        <v>537</v>
      </c>
      <c r="D449" s="667" t="s">
        <v>3070</v>
      </c>
      <c r="E449" s="666" t="s">
        <v>552</v>
      </c>
      <c r="F449" s="667" t="s">
        <v>3075</v>
      </c>
      <c r="G449" s="666" t="s">
        <v>582</v>
      </c>
      <c r="H449" s="666" t="s">
        <v>658</v>
      </c>
      <c r="I449" s="666" t="s">
        <v>659</v>
      </c>
      <c r="J449" s="666" t="s">
        <v>660</v>
      </c>
      <c r="K449" s="666" t="s">
        <v>602</v>
      </c>
      <c r="L449" s="668">
        <v>40.170000000000037</v>
      </c>
      <c r="M449" s="668">
        <v>2</v>
      </c>
      <c r="N449" s="669">
        <v>80.340000000000074</v>
      </c>
    </row>
    <row r="450" spans="1:14" ht="14.4" customHeight="1" x14ac:dyDescent="0.3">
      <c r="A450" s="664" t="s">
        <v>527</v>
      </c>
      <c r="B450" s="665" t="s">
        <v>528</v>
      </c>
      <c r="C450" s="666" t="s">
        <v>537</v>
      </c>
      <c r="D450" s="667" t="s">
        <v>3070</v>
      </c>
      <c r="E450" s="666" t="s">
        <v>552</v>
      </c>
      <c r="F450" s="667" t="s">
        <v>3075</v>
      </c>
      <c r="G450" s="666" t="s">
        <v>582</v>
      </c>
      <c r="H450" s="666" t="s">
        <v>661</v>
      </c>
      <c r="I450" s="666" t="s">
        <v>662</v>
      </c>
      <c r="J450" s="666" t="s">
        <v>660</v>
      </c>
      <c r="K450" s="666" t="s">
        <v>663</v>
      </c>
      <c r="L450" s="668">
        <v>77.609999999999971</v>
      </c>
      <c r="M450" s="668">
        <v>2</v>
      </c>
      <c r="N450" s="669">
        <v>155.21999999999994</v>
      </c>
    </row>
    <row r="451" spans="1:14" ht="14.4" customHeight="1" x14ac:dyDescent="0.3">
      <c r="A451" s="664" t="s">
        <v>527</v>
      </c>
      <c r="B451" s="665" t="s">
        <v>528</v>
      </c>
      <c r="C451" s="666" t="s">
        <v>537</v>
      </c>
      <c r="D451" s="667" t="s">
        <v>3070</v>
      </c>
      <c r="E451" s="666" t="s">
        <v>552</v>
      </c>
      <c r="F451" s="667" t="s">
        <v>3075</v>
      </c>
      <c r="G451" s="666" t="s">
        <v>582</v>
      </c>
      <c r="H451" s="666" t="s">
        <v>664</v>
      </c>
      <c r="I451" s="666" t="s">
        <v>665</v>
      </c>
      <c r="J451" s="666" t="s">
        <v>666</v>
      </c>
      <c r="K451" s="666" t="s">
        <v>667</v>
      </c>
      <c r="L451" s="668">
        <v>59.39</v>
      </c>
      <c r="M451" s="668">
        <v>7</v>
      </c>
      <c r="N451" s="669">
        <v>415.73</v>
      </c>
    </row>
    <row r="452" spans="1:14" ht="14.4" customHeight="1" x14ac:dyDescent="0.3">
      <c r="A452" s="664" t="s">
        <v>527</v>
      </c>
      <c r="B452" s="665" t="s">
        <v>528</v>
      </c>
      <c r="C452" s="666" t="s">
        <v>537</v>
      </c>
      <c r="D452" s="667" t="s">
        <v>3070</v>
      </c>
      <c r="E452" s="666" t="s">
        <v>552</v>
      </c>
      <c r="F452" s="667" t="s">
        <v>3075</v>
      </c>
      <c r="G452" s="666" t="s">
        <v>582</v>
      </c>
      <c r="H452" s="666" t="s">
        <v>1986</v>
      </c>
      <c r="I452" s="666" t="s">
        <v>1987</v>
      </c>
      <c r="J452" s="666" t="s">
        <v>1988</v>
      </c>
      <c r="K452" s="666" t="s">
        <v>1989</v>
      </c>
      <c r="L452" s="668">
        <v>115.93967683090339</v>
      </c>
      <c r="M452" s="668">
        <v>60</v>
      </c>
      <c r="N452" s="669">
        <v>6956.3806098542036</v>
      </c>
    </row>
    <row r="453" spans="1:14" ht="14.4" customHeight="1" x14ac:dyDescent="0.3">
      <c r="A453" s="664" t="s">
        <v>527</v>
      </c>
      <c r="B453" s="665" t="s">
        <v>528</v>
      </c>
      <c r="C453" s="666" t="s">
        <v>537</v>
      </c>
      <c r="D453" s="667" t="s">
        <v>3070</v>
      </c>
      <c r="E453" s="666" t="s">
        <v>552</v>
      </c>
      <c r="F453" s="667" t="s">
        <v>3075</v>
      </c>
      <c r="G453" s="666" t="s">
        <v>582</v>
      </c>
      <c r="H453" s="666" t="s">
        <v>668</v>
      </c>
      <c r="I453" s="666" t="s">
        <v>669</v>
      </c>
      <c r="J453" s="666" t="s">
        <v>670</v>
      </c>
      <c r="K453" s="666" t="s">
        <v>671</v>
      </c>
      <c r="L453" s="668">
        <v>63.050001261816647</v>
      </c>
      <c r="M453" s="668">
        <v>9</v>
      </c>
      <c r="N453" s="669">
        <v>567.45001135634982</v>
      </c>
    </row>
    <row r="454" spans="1:14" ht="14.4" customHeight="1" x14ac:dyDescent="0.3">
      <c r="A454" s="664" t="s">
        <v>527</v>
      </c>
      <c r="B454" s="665" t="s">
        <v>528</v>
      </c>
      <c r="C454" s="666" t="s">
        <v>537</v>
      </c>
      <c r="D454" s="667" t="s">
        <v>3070</v>
      </c>
      <c r="E454" s="666" t="s">
        <v>552</v>
      </c>
      <c r="F454" s="667" t="s">
        <v>3075</v>
      </c>
      <c r="G454" s="666" t="s">
        <v>582</v>
      </c>
      <c r="H454" s="666" t="s">
        <v>1990</v>
      </c>
      <c r="I454" s="666" t="s">
        <v>1991</v>
      </c>
      <c r="J454" s="666" t="s">
        <v>1992</v>
      </c>
      <c r="K454" s="666" t="s">
        <v>1993</v>
      </c>
      <c r="L454" s="668">
        <v>164.47999999999996</v>
      </c>
      <c r="M454" s="668">
        <v>8</v>
      </c>
      <c r="N454" s="669">
        <v>1315.8399999999997</v>
      </c>
    </row>
    <row r="455" spans="1:14" ht="14.4" customHeight="1" x14ac:dyDescent="0.3">
      <c r="A455" s="664" t="s">
        <v>527</v>
      </c>
      <c r="B455" s="665" t="s">
        <v>528</v>
      </c>
      <c r="C455" s="666" t="s">
        <v>537</v>
      </c>
      <c r="D455" s="667" t="s">
        <v>3070</v>
      </c>
      <c r="E455" s="666" t="s">
        <v>552</v>
      </c>
      <c r="F455" s="667" t="s">
        <v>3075</v>
      </c>
      <c r="G455" s="666" t="s">
        <v>582</v>
      </c>
      <c r="H455" s="666" t="s">
        <v>1994</v>
      </c>
      <c r="I455" s="666" t="s">
        <v>1995</v>
      </c>
      <c r="J455" s="666" t="s">
        <v>716</v>
      </c>
      <c r="K455" s="666" t="s">
        <v>598</v>
      </c>
      <c r="L455" s="668">
        <v>40.140000000000008</v>
      </c>
      <c r="M455" s="668">
        <v>2</v>
      </c>
      <c r="N455" s="669">
        <v>80.280000000000015</v>
      </c>
    </row>
    <row r="456" spans="1:14" ht="14.4" customHeight="1" x14ac:dyDescent="0.3">
      <c r="A456" s="664" t="s">
        <v>527</v>
      </c>
      <c r="B456" s="665" t="s">
        <v>528</v>
      </c>
      <c r="C456" s="666" t="s">
        <v>537</v>
      </c>
      <c r="D456" s="667" t="s">
        <v>3070</v>
      </c>
      <c r="E456" s="666" t="s">
        <v>552</v>
      </c>
      <c r="F456" s="667" t="s">
        <v>3075</v>
      </c>
      <c r="G456" s="666" t="s">
        <v>582</v>
      </c>
      <c r="H456" s="666" t="s">
        <v>672</v>
      </c>
      <c r="I456" s="666" t="s">
        <v>673</v>
      </c>
      <c r="J456" s="666" t="s">
        <v>674</v>
      </c>
      <c r="K456" s="666" t="s">
        <v>629</v>
      </c>
      <c r="L456" s="668">
        <v>66.149691698215733</v>
      </c>
      <c r="M456" s="668">
        <v>12</v>
      </c>
      <c r="N456" s="669">
        <v>793.79630037858874</v>
      </c>
    </row>
    <row r="457" spans="1:14" ht="14.4" customHeight="1" x14ac:dyDescent="0.3">
      <c r="A457" s="664" t="s">
        <v>527</v>
      </c>
      <c r="B457" s="665" t="s">
        <v>528</v>
      </c>
      <c r="C457" s="666" t="s">
        <v>537</v>
      </c>
      <c r="D457" s="667" t="s">
        <v>3070</v>
      </c>
      <c r="E457" s="666" t="s">
        <v>552</v>
      </c>
      <c r="F457" s="667" t="s">
        <v>3075</v>
      </c>
      <c r="G457" s="666" t="s">
        <v>582</v>
      </c>
      <c r="H457" s="666" t="s">
        <v>675</v>
      </c>
      <c r="I457" s="666" t="s">
        <v>676</v>
      </c>
      <c r="J457" s="666" t="s">
        <v>677</v>
      </c>
      <c r="K457" s="666" t="s">
        <v>678</v>
      </c>
      <c r="L457" s="668">
        <v>58.320000000000007</v>
      </c>
      <c r="M457" s="668">
        <v>5</v>
      </c>
      <c r="N457" s="669">
        <v>291.60000000000002</v>
      </c>
    </row>
    <row r="458" spans="1:14" ht="14.4" customHeight="1" x14ac:dyDescent="0.3">
      <c r="A458" s="664" t="s">
        <v>527</v>
      </c>
      <c r="B458" s="665" t="s">
        <v>528</v>
      </c>
      <c r="C458" s="666" t="s">
        <v>537</v>
      </c>
      <c r="D458" s="667" t="s">
        <v>3070</v>
      </c>
      <c r="E458" s="666" t="s">
        <v>552</v>
      </c>
      <c r="F458" s="667" t="s">
        <v>3075</v>
      </c>
      <c r="G458" s="666" t="s">
        <v>582</v>
      </c>
      <c r="H458" s="666" t="s">
        <v>679</v>
      </c>
      <c r="I458" s="666" t="s">
        <v>680</v>
      </c>
      <c r="J458" s="666" t="s">
        <v>681</v>
      </c>
      <c r="K458" s="666" t="s">
        <v>682</v>
      </c>
      <c r="L458" s="668">
        <v>56.880121516318432</v>
      </c>
      <c r="M458" s="668">
        <v>21</v>
      </c>
      <c r="N458" s="669">
        <v>1194.4825518426871</v>
      </c>
    </row>
    <row r="459" spans="1:14" ht="14.4" customHeight="1" x14ac:dyDescent="0.3">
      <c r="A459" s="664" t="s">
        <v>527</v>
      </c>
      <c r="B459" s="665" t="s">
        <v>528</v>
      </c>
      <c r="C459" s="666" t="s">
        <v>537</v>
      </c>
      <c r="D459" s="667" t="s">
        <v>3070</v>
      </c>
      <c r="E459" s="666" t="s">
        <v>552</v>
      </c>
      <c r="F459" s="667" t="s">
        <v>3075</v>
      </c>
      <c r="G459" s="666" t="s">
        <v>582</v>
      </c>
      <c r="H459" s="666" t="s">
        <v>683</v>
      </c>
      <c r="I459" s="666" t="s">
        <v>684</v>
      </c>
      <c r="J459" s="666" t="s">
        <v>685</v>
      </c>
      <c r="K459" s="666" t="s">
        <v>686</v>
      </c>
      <c r="L459" s="668">
        <v>119.86008667628438</v>
      </c>
      <c r="M459" s="668">
        <v>9</v>
      </c>
      <c r="N459" s="669">
        <v>1078.7407800865594</v>
      </c>
    </row>
    <row r="460" spans="1:14" ht="14.4" customHeight="1" x14ac:dyDescent="0.3">
      <c r="A460" s="664" t="s">
        <v>527</v>
      </c>
      <c r="B460" s="665" t="s">
        <v>528</v>
      </c>
      <c r="C460" s="666" t="s">
        <v>537</v>
      </c>
      <c r="D460" s="667" t="s">
        <v>3070</v>
      </c>
      <c r="E460" s="666" t="s">
        <v>552</v>
      </c>
      <c r="F460" s="667" t="s">
        <v>3075</v>
      </c>
      <c r="G460" s="666" t="s">
        <v>582</v>
      </c>
      <c r="H460" s="666" t="s">
        <v>687</v>
      </c>
      <c r="I460" s="666" t="s">
        <v>688</v>
      </c>
      <c r="J460" s="666" t="s">
        <v>689</v>
      </c>
      <c r="K460" s="666" t="s">
        <v>690</v>
      </c>
      <c r="L460" s="668">
        <v>40.67</v>
      </c>
      <c r="M460" s="668">
        <v>5</v>
      </c>
      <c r="N460" s="669">
        <v>203.35000000000002</v>
      </c>
    </row>
    <row r="461" spans="1:14" ht="14.4" customHeight="1" x14ac:dyDescent="0.3">
      <c r="A461" s="664" t="s">
        <v>527</v>
      </c>
      <c r="B461" s="665" t="s">
        <v>528</v>
      </c>
      <c r="C461" s="666" t="s">
        <v>537</v>
      </c>
      <c r="D461" s="667" t="s">
        <v>3070</v>
      </c>
      <c r="E461" s="666" t="s">
        <v>552</v>
      </c>
      <c r="F461" s="667" t="s">
        <v>3075</v>
      </c>
      <c r="G461" s="666" t="s">
        <v>582</v>
      </c>
      <c r="H461" s="666" t="s">
        <v>691</v>
      </c>
      <c r="I461" s="666" t="s">
        <v>692</v>
      </c>
      <c r="J461" s="666" t="s">
        <v>693</v>
      </c>
      <c r="K461" s="666" t="s">
        <v>694</v>
      </c>
      <c r="L461" s="668">
        <v>64.27</v>
      </c>
      <c r="M461" s="668">
        <v>4</v>
      </c>
      <c r="N461" s="669">
        <v>257.08</v>
      </c>
    </row>
    <row r="462" spans="1:14" ht="14.4" customHeight="1" x14ac:dyDescent="0.3">
      <c r="A462" s="664" t="s">
        <v>527</v>
      </c>
      <c r="B462" s="665" t="s">
        <v>528</v>
      </c>
      <c r="C462" s="666" t="s">
        <v>537</v>
      </c>
      <c r="D462" s="667" t="s">
        <v>3070</v>
      </c>
      <c r="E462" s="666" t="s">
        <v>552</v>
      </c>
      <c r="F462" s="667" t="s">
        <v>3075</v>
      </c>
      <c r="G462" s="666" t="s">
        <v>582</v>
      </c>
      <c r="H462" s="666" t="s">
        <v>1996</v>
      </c>
      <c r="I462" s="666" t="s">
        <v>1997</v>
      </c>
      <c r="J462" s="666" t="s">
        <v>1565</v>
      </c>
      <c r="K462" s="666" t="s">
        <v>1998</v>
      </c>
      <c r="L462" s="668">
        <v>605.03000000000009</v>
      </c>
      <c r="M462" s="668">
        <v>1</v>
      </c>
      <c r="N462" s="669">
        <v>605.03000000000009</v>
      </c>
    </row>
    <row r="463" spans="1:14" ht="14.4" customHeight="1" x14ac:dyDescent="0.3">
      <c r="A463" s="664" t="s">
        <v>527</v>
      </c>
      <c r="B463" s="665" t="s">
        <v>528</v>
      </c>
      <c r="C463" s="666" t="s">
        <v>537</v>
      </c>
      <c r="D463" s="667" t="s">
        <v>3070</v>
      </c>
      <c r="E463" s="666" t="s">
        <v>552</v>
      </c>
      <c r="F463" s="667" t="s">
        <v>3075</v>
      </c>
      <c r="G463" s="666" t="s">
        <v>582</v>
      </c>
      <c r="H463" s="666" t="s">
        <v>695</v>
      </c>
      <c r="I463" s="666" t="s">
        <v>696</v>
      </c>
      <c r="J463" s="666" t="s">
        <v>697</v>
      </c>
      <c r="K463" s="666" t="s">
        <v>698</v>
      </c>
      <c r="L463" s="668">
        <v>283.55991218491539</v>
      </c>
      <c r="M463" s="668">
        <v>19</v>
      </c>
      <c r="N463" s="669">
        <v>5387.6383315133926</v>
      </c>
    </row>
    <row r="464" spans="1:14" ht="14.4" customHeight="1" x14ac:dyDescent="0.3">
      <c r="A464" s="664" t="s">
        <v>527</v>
      </c>
      <c r="B464" s="665" t="s">
        <v>528</v>
      </c>
      <c r="C464" s="666" t="s">
        <v>537</v>
      </c>
      <c r="D464" s="667" t="s">
        <v>3070</v>
      </c>
      <c r="E464" s="666" t="s">
        <v>552</v>
      </c>
      <c r="F464" s="667" t="s">
        <v>3075</v>
      </c>
      <c r="G464" s="666" t="s">
        <v>582</v>
      </c>
      <c r="H464" s="666" t="s">
        <v>1999</v>
      </c>
      <c r="I464" s="666" t="s">
        <v>2000</v>
      </c>
      <c r="J464" s="666" t="s">
        <v>2001</v>
      </c>
      <c r="K464" s="666" t="s">
        <v>2002</v>
      </c>
      <c r="L464" s="668">
        <v>80.230000000000018</v>
      </c>
      <c r="M464" s="668">
        <v>1</v>
      </c>
      <c r="N464" s="669">
        <v>80.230000000000018</v>
      </c>
    </row>
    <row r="465" spans="1:14" ht="14.4" customHeight="1" x14ac:dyDescent="0.3">
      <c r="A465" s="664" t="s">
        <v>527</v>
      </c>
      <c r="B465" s="665" t="s">
        <v>528</v>
      </c>
      <c r="C465" s="666" t="s">
        <v>537</v>
      </c>
      <c r="D465" s="667" t="s">
        <v>3070</v>
      </c>
      <c r="E465" s="666" t="s">
        <v>552</v>
      </c>
      <c r="F465" s="667" t="s">
        <v>3075</v>
      </c>
      <c r="G465" s="666" t="s">
        <v>582</v>
      </c>
      <c r="H465" s="666" t="s">
        <v>2003</v>
      </c>
      <c r="I465" s="666" t="s">
        <v>2004</v>
      </c>
      <c r="J465" s="666" t="s">
        <v>2005</v>
      </c>
      <c r="K465" s="666" t="s">
        <v>2006</v>
      </c>
      <c r="L465" s="668">
        <v>126.52017861206626</v>
      </c>
      <c r="M465" s="668">
        <v>3</v>
      </c>
      <c r="N465" s="669">
        <v>379.56053583619877</v>
      </c>
    </row>
    <row r="466" spans="1:14" ht="14.4" customHeight="1" x14ac:dyDescent="0.3">
      <c r="A466" s="664" t="s">
        <v>527</v>
      </c>
      <c r="B466" s="665" t="s">
        <v>528</v>
      </c>
      <c r="C466" s="666" t="s">
        <v>537</v>
      </c>
      <c r="D466" s="667" t="s">
        <v>3070</v>
      </c>
      <c r="E466" s="666" t="s">
        <v>552</v>
      </c>
      <c r="F466" s="667" t="s">
        <v>3075</v>
      </c>
      <c r="G466" s="666" t="s">
        <v>582</v>
      </c>
      <c r="H466" s="666" t="s">
        <v>2007</v>
      </c>
      <c r="I466" s="666" t="s">
        <v>2008</v>
      </c>
      <c r="J466" s="666" t="s">
        <v>2009</v>
      </c>
      <c r="K466" s="666" t="s">
        <v>2010</v>
      </c>
      <c r="L466" s="668">
        <v>130.45999999999995</v>
      </c>
      <c r="M466" s="668">
        <v>1</v>
      </c>
      <c r="N466" s="669">
        <v>130.45999999999995</v>
      </c>
    </row>
    <row r="467" spans="1:14" ht="14.4" customHeight="1" x14ac:dyDescent="0.3">
      <c r="A467" s="664" t="s">
        <v>527</v>
      </c>
      <c r="B467" s="665" t="s">
        <v>528</v>
      </c>
      <c r="C467" s="666" t="s">
        <v>537</v>
      </c>
      <c r="D467" s="667" t="s">
        <v>3070</v>
      </c>
      <c r="E467" s="666" t="s">
        <v>552</v>
      </c>
      <c r="F467" s="667" t="s">
        <v>3075</v>
      </c>
      <c r="G467" s="666" t="s">
        <v>582</v>
      </c>
      <c r="H467" s="666" t="s">
        <v>2011</v>
      </c>
      <c r="I467" s="666" t="s">
        <v>2012</v>
      </c>
      <c r="J467" s="666" t="s">
        <v>2013</v>
      </c>
      <c r="K467" s="666" t="s">
        <v>2014</v>
      </c>
      <c r="L467" s="668">
        <v>75.770078228728934</v>
      </c>
      <c r="M467" s="668">
        <v>1</v>
      </c>
      <c r="N467" s="669">
        <v>75.770078228728934</v>
      </c>
    </row>
    <row r="468" spans="1:14" ht="14.4" customHeight="1" x14ac:dyDescent="0.3">
      <c r="A468" s="664" t="s">
        <v>527</v>
      </c>
      <c r="B468" s="665" t="s">
        <v>528</v>
      </c>
      <c r="C468" s="666" t="s">
        <v>537</v>
      </c>
      <c r="D468" s="667" t="s">
        <v>3070</v>
      </c>
      <c r="E468" s="666" t="s">
        <v>552</v>
      </c>
      <c r="F468" s="667" t="s">
        <v>3075</v>
      </c>
      <c r="G468" s="666" t="s">
        <v>582</v>
      </c>
      <c r="H468" s="666" t="s">
        <v>703</v>
      </c>
      <c r="I468" s="666" t="s">
        <v>704</v>
      </c>
      <c r="J468" s="666" t="s">
        <v>705</v>
      </c>
      <c r="K468" s="666" t="s">
        <v>706</v>
      </c>
      <c r="L468" s="668">
        <v>41.240000000000009</v>
      </c>
      <c r="M468" s="668">
        <v>2</v>
      </c>
      <c r="N468" s="669">
        <v>82.480000000000018</v>
      </c>
    </row>
    <row r="469" spans="1:14" ht="14.4" customHeight="1" x14ac:dyDescent="0.3">
      <c r="A469" s="664" t="s">
        <v>527</v>
      </c>
      <c r="B469" s="665" t="s">
        <v>528</v>
      </c>
      <c r="C469" s="666" t="s">
        <v>537</v>
      </c>
      <c r="D469" s="667" t="s">
        <v>3070</v>
      </c>
      <c r="E469" s="666" t="s">
        <v>552</v>
      </c>
      <c r="F469" s="667" t="s">
        <v>3075</v>
      </c>
      <c r="G469" s="666" t="s">
        <v>582</v>
      </c>
      <c r="H469" s="666" t="s">
        <v>707</v>
      </c>
      <c r="I469" s="666" t="s">
        <v>708</v>
      </c>
      <c r="J469" s="666" t="s">
        <v>709</v>
      </c>
      <c r="K469" s="666" t="s">
        <v>710</v>
      </c>
      <c r="L469" s="668">
        <v>93.442550983199467</v>
      </c>
      <c r="M469" s="668">
        <v>15</v>
      </c>
      <c r="N469" s="669">
        <v>1401.638264747992</v>
      </c>
    </row>
    <row r="470" spans="1:14" ht="14.4" customHeight="1" x14ac:dyDescent="0.3">
      <c r="A470" s="664" t="s">
        <v>527</v>
      </c>
      <c r="B470" s="665" t="s">
        <v>528</v>
      </c>
      <c r="C470" s="666" t="s">
        <v>537</v>
      </c>
      <c r="D470" s="667" t="s">
        <v>3070</v>
      </c>
      <c r="E470" s="666" t="s">
        <v>552</v>
      </c>
      <c r="F470" s="667" t="s">
        <v>3075</v>
      </c>
      <c r="G470" s="666" t="s">
        <v>582</v>
      </c>
      <c r="H470" s="666" t="s">
        <v>2015</v>
      </c>
      <c r="I470" s="666" t="s">
        <v>2016</v>
      </c>
      <c r="J470" s="666" t="s">
        <v>1015</v>
      </c>
      <c r="K470" s="666" t="s">
        <v>2017</v>
      </c>
      <c r="L470" s="668">
        <v>105.05999999999999</v>
      </c>
      <c r="M470" s="668">
        <v>3</v>
      </c>
      <c r="N470" s="669">
        <v>315.17999999999995</v>
      </c>
    </row>
    <row r="471" spans="1:14" ht="14.4" customHeight="1" x14ac:dyDescent="0.3">
      <c r="A471" s="664" t="s">
        <v>527</v>
      </c>
      <c r="B471" s="665" t="s">
        <v>528</v>
      </c>
      <c r="C471" s="666" t="s">
        <v>537</v>
      </c>
      <c r="D471" s="667" t="s">
        <v>3070</v>
      </c>
      <c r="E471" s="666" t="s">
        <v>552</v>
      </c>
      <c r="F471" s="667" t="s">
        <v>3075</v>
      </c>
      <c r="G471" s="666" t="s">
        <v>582</v>
      </c>
      <c r="H471" s="666" t="s">
        <v>711</v>
      </c>
      <c r="I471" s="666" t="s">
        <v>711</v>
      </c>
      <c r="J471" s="666" t="s">
        <v>712</v>
      </c>
      <c r="K471" s="666" t="s">
        <v>713</v>
      </c>
      <c r="L471" s="668">
        <v>36.530000000000008</v>
      </c>
      <c r="M471" s="668">
        <v>130</v>
      </c>
      <c r="N471" s="669">
        <v>4748.9000000000015</v>
      </c>
    </row>
    <row r="472" spans="1:14" ht="14.4" customHeight="1" x14ac:dyDescent="0.3">
      <c r="A472" s="664" t="s">
        <v>527</v>
      </c>
      <c r="B472" s="665" t="s">
        <v>528</v>
      </c>
      <c r="C472" s="666" t="s">
        <v>537</v>
      </c>
      <c r="D472" s="667" t="s">
        <v>3070</v>
      </c>
      <c r="E472" s="666" t="s">
        <v>552</v>
      </c>
      <c r="F472" s="667" t="s">
        <v>3075</v>
      </c>
      <c r="G472" s="666" t="s">
        <v>582</v>
      </c>
      <c r="H472" s="666" t="s">
        <v>2018</v>
      </c>
      <c r="I472" s="666" t="s">
        <v>2019</v>
      </c>
      <c r="J472" s="666" t="s">
        <v>2020</v>
      </c>
      <c r="K472" s="666" t="s">
        <v>1483</v>
      </c>
      <c r="L472" s="668">
        <v>200.26</v>
      </c>
      <c r="M472" s="668">
        <v>1</v>
      </c>
      <c r="N472" s="669">
        <v>200.26</v>
      </c>
    </row>
    <row r="473" spans="1:14" ht="14.4" customHeight="1" x14ac:dyDescent="0.3">
      <c r="A473" s="664" t="s">
        <v>527</v>
      </c>
      <c r="B473" s="665" t="s">
        <v>528</v>
      </c>
      <c r="C473" s="666" t="s">
        <v>537</v>
      </c>
      <c r="D473" s="667" t="s">
        <v>3070</v>
      </c>
      <c r="E473" s="666" t="s">
        <v>552</v>
      </c>
      <c r="F473" s="667" t="s">
        <v>3075</v>
      </c>
      <c r="G473" s="666" t="s">
        <v>582</v>
      </c>
      <c r="H473" s="666" t="s">
        <v>2021</v>
      </c>
      <c r="I473" s="666" t="s">
        <v>2022</v>
      </c>
      <c r="J473" s="666" t="s">
        <v>2023</v>
      </c>
      <c r="K473" s="666" t="s">
        <v>2024</v>
      </c>
      <c r="L473" s="668">
        <v>253.61000000000007</v>
      </c>
      <c r="M473" s="668">
        <v>1</v>
      </c>
      <c r="N473" s="669">
        <v>253.61000000000007</v>
      </c>
    </row>
    <row r="474" spans="1:14" ht="14.4" customHeight="1" x14ac:dyDescent="0.3">
      <c r="A474" s="664" t="s">
        <v>527</v>
      </c>
      <c r="B474" s="665" t="s">
        <v>528</v>
      </c>
      <c r="C474" s="666" t="s">
        <v>537</v>
      </c>
      <c r="D474" s="667" t="s">
        <v>3070</v>
      </c>
      <c r="E474" s="666" t="s">
        <v>552</v>
      </c>
      <c r="F474" s="667" t="s">
        <v>3075</v>
      </c>
      <c r="G474" s="666" t="s">
        <v>582</v>
      </c>
      <c r="H474" s="666" t="s">
        <v>2025</v>
      </c>
      <c r="I474" s="666" t="s">
        <v>2026</v>
      </c>
      <c r="J474" s="666" t="s">
        <v>2027</v>
      </c>
      <c r="K474" s="666" t="s">
        <v>1483</v>
      </c>
      <c r="L474" s="668">
        <v>253.52500000000001</v>
      </c>
      <c r="M474" s="668">
        <v>2</v>
      </c>
      <c r="N474" s="669">
        <v>507.05</v>
      </c>
    </row>
    <row r="475" spans="1:14" ht="14.4" customHeight="1" x14ac:dyDescent="0.3">
      <c r="A475" s="664" t="s">
        <v>527</v>
      </c>
      <c r="B475" s="665" t="s">
        <v>528</v>
      </c>
      <c r="C475" s="666" t="s">
        <v>537</v>
      </c>
      <c r="D475" s="667" t="s">
        <v>3070</v>
      </c>
      <c r="E475" s="666" t="s">
        <v>552</v>
      </c>
      <c r="F475" s="667" t="s">
        <v>3075</v>
      </c>
      <c r="G475" s="666" t="s">
        <v>582</v>
      </c>
      <c r="H475" s="666" t="s">
        <v>714</v>
      </c>
      <c r="I475" s="666" t="s">
        <v>715</v>
      </c>
      <c r="J475" s="666" t="s">
        <v>716</v>
      </c>
      <c r="K475" s="666" t="s">
        <v>717</v>
      </c>
      <c r="L475" s="668">
        <v>157.71</v>
      </c>
      <c r="M475" s="668">
        <v>2</v>
      </c>
      <c r="N475" s="669">
        <v>315.42</v>
      </c>
    </row>
    <row r="476" spans="1:14" ht="14.4" customHeight="1" x14ac:dyDescent="0.3">
      <c r="A476" s="664" t="s">
        <v>527</v>
      </c>
      <c r="B476" s="665" t="s">
        <v>528</v>
      </c>
      <c r="C476" s="666" t="s">
        <v>537</v>
      </c>
      <c r="D476" s="667" t="s">
        <v>3070</v>
      </c>
      <c r="E476" s="666" t="s">
        <v>552</v>
      </c>
      <c r="F476" s="667" t="s">
        <v>3075</v>
      </c>
      <c r="G476" s="666" t="s">
        <v>582</v>
      </c>
      <c r="H476" s="666" t="s">
        <v>2028</v>
      </c>
      <c r="I476" s="666" t="s">
        <v>2029</v>
      </c>
      <c r="J476" s="666" t="s">
        <v>2030</v>
      </c>
      <c r="K476" s="666" t="s">
        <v>2031</v>
      </c>
      <c r="L476" s="668">
        <v>55.250004056302217</v>
      </c>
      <c r="M476" s="668">
        <v>2</v>
      </c>
      <c r="N476" s="669">
        <v>110.50000811260443</v>
      </c>
    </row>
    <row r="477" spans="1:14" ht="14.4" customHeight="1" x14ac:dyDescent="0.3">
      <c r="A477" s="664" t="s">
        <v>527</v>
      </c>
      <c r="B477" s="665" t="s">
        <v>528</v>
      </c>
      <c r="C477" s="666" t="s">
        <v>537</v>
      </c>
      <c r="D477" s="667" t="s">
        <v>3070</v>
      </c>
      <c r="E477" s="666" t="s">
        <v>552</v>
      </c>
      <c r="F477" s="667" t="s">
        <v>3075</v>
      </c>
      <c r="G477" s="666" t="s">
        <v>582</v>
      </c>
      <c r="H477" s="666" t="s">
        <v>718</v>
      </c>
      <c r="I477" s="666" t="s">
        <v>719</v>
      </c>
      <c r="J477" s="666" t="s">
        <v>720</v>
      </c>
      <c r="K477" s="666" t="s">
        <v>721</v>
      </c>
      <c r="L477" s="668">
        <v>73.790000000000006</v>
      </c>
      <c r="M477" s="668">
        <v>2</v>
      </c>
      <c r="N477" s="669">
        <v>147.58000000000001</v>
      </c>
    </row>
    <row r="478" spans="1:14" ht="14.4" customHeight="1" x14ac:dyDescent="0.3">
      <c r="A478" s="664" t="s">
        <v>527</v>
      </c>
      <c r="B478" s="665" t="s">
        <v>528</v>
      </c>
      <c r="C478" s="666" t="s">
        <v>537</v>
      </c>
      <c r="D478" s="667" t="s">
        <v>3070</v>
      </c>
      <c r="E478" s="666" t="s">
        <v>552</v>
      </c>
      <c r="F478" s="667" t="s">
        <v>3075</v>
      </c>
      <c r="G478" s="666" t="s">
        <v>582</v>
      </c>
      <c r="H478" s="666" t="s">
        <v>722</v>
      </c>
      <c r="I478" s="666" t="s">
        <v>723</v>
      </c>
      <c r="J478" s="666" t="s">
        <v>724</v>
      </c>
      <c r="K478" s="666" t="s">
        <v>725</v>
      </c>
      <c r="L478" s="668">
        <v>161.78</v>
      </c>
      <c r="M478" s="668">
        <v>1</v>
      </c>
      <c r="N478" s="669">
        <v>161.78</v>
      </c>
    </row>
    <row r="479" spans="1:14" ht="14.4" customHeight="1" x14ac:dyDescent="0.3">
      <c r="A479" s="664" t="s">
        <v>527</v>
      </c>
      <c r="B479" s="665" t="s">
        <v>528</v>
      </c>
      <c r="C479" s="666" t="s">
        <v>537</v>
      </c>
      <c r="D479" s="667" t="s">
        <v>3070</v>
      </c>
      <c r="E479" s="666" t="s">
        <v>552</v>
      </c>
      <c r="F479" s="667" t="s">
        <v>3075</v>
      </c>
      <c r="G479" s="666" t="s">
        <v>582</v>
      </c>
      <c r="H479" s="666" t="s">
        <v>730</v>
      </c>
      <c r="I479" s="666" t="s">
        <v>731</v>
      </c>
      <c r="J479" s="666" t="s">
        <v>732</v>
      </c>
      <c r="K479" s="666" t="s">
        <v>733</v>
      </c>
      <c r="L479" s="668">
        <v>96.980000000000047</v>
      </c>
      <c r="M479" s="668">
        <v>2</v>
      </c>
      <c r="N479" s="669">
        <v>193.96000000000009</v>
      </c>
    </row>
    <row r="480" spans="1:14" ht="14.4" customHeight="1" x14ac:dyDescent="0.3">
      <c r="A480" s="664" t="s">
        <v>527</v>
      </c>
      <c r="B480" s="665" t="s">
        <v>528</v>
      </c>
      <c r="C480" s="666" t="s">
        <v>537</v>
      </c>
      <c r="D480" s="667" t="s">
        <v>3070</v>
      </c>
      <c r="E480" s="666" t="s">
        <v>552</v>
      </c>
      <c r="F480" s="667" t="s">
        <v>3075</v>
      </c>
      <c r="G480" s="666" t="s">
        <v>582</v>
      </c>
      <c r="H480" s="666" t="s">
        <v>734</v>
      </c>
      <c r="I480" s="666" t="s">
        <v>735</v>
      </c>
      <c r="J480" s="666" t="s">
        <v>736</v>
      </c>
      <c r="K480" s="666" t="s">
        <v>737</v>
      </c>
      <c r="L480" s="668">
        <v>270.61</v>
      </c>
      <c r="M480" s="668">
        <v>3</v>
      </c>
      <c r="N480" s="669">
        <v>811.83</v>
      </c>
    </row>
    <row r="481" spans="1:14" ht="14.4" customHeight="1" x14ac:dyDescent="0.3">
      <c r="A481" s="664" t="s">
        <v>527</v>
      </c>
      <c r="B481" s="665" t="s">
        <v>528</v>
      </c>
      <c r="C481" s="666" t="s">
        <v>537</v>
      </c>
      <c r="D481" s="667" t="s">
        <v>3070</v>
      </c>
      <c r="E481" s="666" t="s">
        <v>552</v>
      </c>
      <c r="F481" s="667" t="s">
        <v>3075</v>
      </c>
      <c r="G481" s="666" t="s">
        <v>582</v>
      </c>
      <c r="H481" s="666" t="s">
        <v>738</v>
      </c>
      <c r="I481" s="666" t="s">
        <v>739</v>
      </c>
      <c r="J481" s="666" t="s">
        <v>740</v>
      </c>
      <c r="K481" s="666" t="s">
        <v>737</v>
      </c>
      <c r="L481" s="668">
        <v>270.78666666666669</v>
      </c>
      <c r="M481" s="668">
        <v>3</v>
      </c>
      <c r="N481" s="669">
        <v>812.36</v>
      </c>
    </row>
    <row r="482" spans="1:14" ht="14.4" customHeight="1" x14ac:dyDescent="0.3">
      <c r="A482" s="664" t="s">
        <v>527</v>
      </c>
      <c r="B482" s="665" t="s">
        <v>528</v>
      </c>
      <c r="C482" s="666" t="s">
        <v>537</v>
      </c>
      <c r="D482" s="667" t="s">
        <v>3070</v>
      </c>
      <c r="E482" s="666" t="s">
        <v>552</v>
      </c>
      <c r="F482" s="667" t="s">
        <v>3075</v>
      </c>
      <c r="G482" s="666" t="s">
        <v>582</v>
      </c>
      <c r="H482" s="666" t="s">
        <v>2032</v>
      </c>
      <c r="I482" s="666" t="s">
        <v>2033</v>
      </c>
      <c r="J482" s="666" t="s">
        <v>2034</v>
      </c>
      <c r="K482" s="666" t="s">
        <v>2035</v>
      </c>
      <c r="L482" s="668">
        <v>69.515000000000015</v>
      </c>
      <c r="M482" s="668">
        <v>2</v>
      </c>
      <c r="N482" s="669">
        <v>139.03000000000003</v>
      </c>
    </row>
    <row r="483" spans="1:14" ht="14.4" customHeight="1" x14ac:dyDescent="0.3">
      <c r="A483" s="664" t="s">
        <v>527</v>
      </c>
      <c r="B483" s="665" t="s">
        <v>528</v>
      </c>
      <c r="C483" s="666" t="s">
        <v>537</v>
      </c>
      <c r="D483" s="667" t="s">
        <v>3070</v>
      </c>
      <c r="E483" s="666" t="s">
        <v>552</v>
      </c>
      <c r="F483" s="667" t="s">
        <v>3075</v>
      </c>
      <c r="G483" s="666" t="s">
        <v>582</v>
      </c>
      <c r="H483" s="666" t="s">
        <v>2036</v>
      </c>
      <c r="I483" s="666" t="s">
        <v>2037</v>
      </c>
      <c r="J483" s="666" t="s">
        <v>2038</v>
      </c>
      <c r="K483" s="666" t="s">
        <v>2039</v>
      </c>
      <c r="L483" s="668">
        <v>56.489999999999988</v>
      </c>
      <c r="M483" s="668">
        <v>3</v>
      </c>
      <c r="N483" s="669">
        <v>169.46999999999997</v>
      </c>
    </row>
    <row r="484" spans="1:14" ht="14.4" customHeight="1" x14ac:dyDescent="0.3">
      <c r="A484" s="664" t="s">
        <v>527</v>
      </c>
      <c r="B484" s="665" t="s">
        <v>528</v>
      </c>
      <c r="C484" s="666" t="s">
        <v>537</v>
      </c>
      <c r="D484" s="667" t="s">
        <v>3070</v>
      </c>
      <c r="E484" s="666" t="s">
        <v>552</v>
      </c>
      <c r="F484" s="667" t="s">
        <v>3075</v>
      </c>
      <c r="G484" s="666" t="s">
        <v>582</v>
      </c>
      <c r="H484" s="666" t="s">
        <v>745</v>
      </c>
      <c r="I484" s="666" t="s">
        <v>746</v>
      </c>
      <c r="J484" s="666" t="s">
        <v>747</v>
      </c>
      <c r="K484" s="666" t="s">
        <v>748</v>
      </c>
      <c r="L484" s="668">
        <v>71.170150709224899</v>
      </c>
      <c r="M484" s="668">
        <v>2</v>
      </c>
      <c r="N484" s="669">
        <v>142.3403014184498</v>
      </c>
    </row>
    <row r="485" spans="1:14" ht="14.4" customHeight="1" x14ac:dyDescent="0.3">
      <c r="A485" s="664" t="s">
        <v>527</v>
      </c>
      <c r="B485" s="665" t="s">
        <v>528</v>
      </c>
      <c r="C485" s="666" t="s">
        <v>537</v>
      </c>
      <c r="D485" s="667" t="s">
        <v>3070</v>
      </c>
      <c r="E485" s="666" t="s">
        <v>552</v>
      </c>
      <c r="F485" s="667" t="s">
        <v>3075</v>
      </c>
      <c r="G485" s="666" t="s">
        <v>582</v>
      </c>
      <c r="H485" s="666" t="s">
        <v>2040</v>
      </c>
      <c r="I485" s="666" t="s">
        <v>2041</v>
      </c>
      <c r="J485" s="666" t="s">
        <v>2042</v>
      </c>
      <c r="K485" s="666" t="s">
        <v>2043</v>
      </c>
      <c r="L485" s="668">
        <v>159.46967503946192</v>
      </c>
      <c r="M485" s="668">
        <v>2</v>
      </c>
      <c r="N485" s="669">
        <v>318.93935007892384</v>
      </c>
    </row>
    <row r="486" spans="1:14" ht="14.4" customHeight="1" x14ac:dyDescent="0.3">
      <c r="A486" s="664" t="s">
        <v>527</v>
      </c>
      <c r="B486" s="665" t="s">
        <v>528</v>
      </c>
      <c r="C486" s="666" t="s">
        <v>537</v>
      </c>
      <c r="D486" s="667" t="s">
        <v>3070</v>
      </c>
      <c r="E486" s="666" t="s">
        <v>552</v>
      </c>
      <c r="F486" s="667" t="s">
        <v>3075</v>
      </c>
      <c r="G486" s="666" t="s">
        <v>582</v>
      </c>
      <c r="H486" s="666" t="s">
        <v>753</v>
      </c>
      <c r="I486" s="666" t="s">
        <v>754</v>
      </c>
      <c r="J486" s="666" t="s">
        <v>755</v>
      </c>
      <c r="K486" s="666" t="s">
        <v>756</v>
      </c>
      <c r="L486" s="668">
        <v>8.5800299982276726</v>
      </c>
      <c r="M486" s="668">
        <v>18</v>
      </c>
      <c r="N486" s="669">
        <v>154.44053996809811</v>
      </c>
    </row>
    <row r="487" spans="1:14" ht="14.4" customHeight="1" x14ac:dyDescent="0.3">
      <c r="A487" s="664" t="s">
        <v>527</v>
      </c>
      <c r="B487" s="665" t="s">
        <v>528</v>
      </c>
      <c r="C487" s="666" t="s">
        <v>537</v>
      </c>
      <c r="D487" s="667" t="s">
        <v>3070</v>
      </c>
      <c r="E487" s="666" t="s">
        <v>552</v>
      </c>
      <c r="F487" s="667" t="s">
        <v>3075</v>
      </c>
      <c r="G487" s="666" t="s">
        <v>582</v>
      </c>
      <c r="H487" s="666" t="s">
        <v>2044</v>
      </c>
      <c r="I487" s="666" t="s">
        <v>2045</v>
      </c>
      <c r="J487" s="666" t="s">
        <v>2046</v>
      </c>
      <c r="K487" s="666" t="s">
        <v>2047</v>
      </c>
      <c r="L487" s="668">
        <v>38.980082543846926</v>
      </c>
      <c r="M487" s="668">
        <v>8</v>
      </c>
      <c r="N487" s="669">
        <v>311.84066035077541</v>
      </c>
    </row>
    <row r="488" spans="1:14" ht="14.4" customHeight="1" x14ac:dyDescent="0.3">
      <c r="A488" s="664" t="s">
        <v>527</v>
      </c>
      <c r="B488" s="665" t="s">
        <v>528</v>
      </c>
      <c r="C488" s="666" t="s">
        <v>537</v>
      </c>
      <c r="D488" s="667" t="s">
        <v>3070</v>
      </c>
      <c r="E488" s="666" t="s">
        <v>552</v>
      </c>
      <c r="F488" s="667" t="s">
        <v>3075</v>
      </c>
      <c r="G488" s="666" t="s">
        <v>582</v>
      </c>
      <c r="H488" s="666" t="s">
        <v>757</v>
      </c>
      <c r="I488" s="666" t="s">
        <v>758</v>
      </c>
      <c r="J488" s="666" t="s">
        <v>681</v>
      </c>
      <c r="K488" s="666" t="s">
        <v>759</v>
      </c>
      <c r="L488" s="668">
        <v>44.590158607227714</v>
      </c>
      <c r="M488" s="668">
        <v>85</v>
      </c>
      <c r="N488" s="669">
        <v>3790.163481614356</v>
      </c>
    </row>
    <row r="489" spans="1:14" ht="14.4" customHeight="1" x14ac:dyDescent="0.3">
      <c r="A489" s="664" t="s">
        <v>527</v>
      </c>
      <c r="B489" s="665" t="s">
        <v>528</v>
      </c>
      <c r="C489" s="666" t="s">
        <v>537</v>
      </c>
      <c r="D489" s="667" t="s">
        <v>3070</v>
      </c>
      <c r="E489" s="666" t="s">
        <v>552</v>
      </c>
      <c r="F489" s="667" t="s">
        <v>3075</v>
      </c>
      <c r="G489" s="666" t="s">
        <v>582</v>
      </c>
      <c r="H489" s="666" t="s">
        <v>772</v>
      </c>
      <c r="I489" s="666" t="s">
        <v>773</v>
      </c>
      <c r="J489" s="666" t="s">
        <v>774</v>
      </c>
      <c r="K489" s="666" t="s">
        <v>775</v>
      </c>
      <c r="L489" s="668">
        <v>61.859999999999978</v>
      </c>
      <c r="M489" s="668">
        <v>8</v>
      </c>
      <c r="N489" s="669">
        <v>494.87999999999982</v>
      </c>
    </row>
    <row r="490" spans="1:14" ht="14.4" customHeight="1" x14ac:dyDescent="0.3">
      <c r="A490" s="664" t="s">
        <v>527</v>
      </c>
      <c r="B490" s="665" t="s">
        <v>528</v>
      </c>
      <c r="C490" s="666" t="s">
        <v>537</v>
      </c>
      <c r="D490" s="667" t="s">
        <v>3070</v>
      </c>
      <c r="E490" s="666" t="s">
        <v>552</v>
      </c>
      <c r="F490" s="667" t="s">
        <v>3075</v>
      </c>
      <c r="G490" s="666" t="s">
        <v>582</v>
      </c>
      <c r="H490" s="666" t="s">
        <v>776</v>
      </c>
      <c r="I490" s="666" t="s">
        <v>777</v>
      </c>
      <c r="J490" s="666" t="s">
        <v>778</v>
      </c>
      <c r="K490" s="666" t="s">
        <v>779</v>
      </c>
      <c r="L490" s="668">
        <v>73.508235119600243</v>
      </c>
      <c r="M490" s="668">
        <v>17</v>
      </c>
      <c r="N490" s="669">
        <v>1249.6399970332041</v>
      </c>
    </row>
    <row r="491" spans="1:14" ht="14.4" customHeight="1" x14ac:dyDescent="0.3">
      <c r="A491" s="664" t="s">
        <v>527</v>
      </c>
      <c r="B491" s="665" t="s">
        <v>528</v>
      </c>
      <c r="C491" s="666" t="s">
        <v>537</v>
      </c>
      <c r="D491" s="667" t="s">
        <v>3070</v>
      </c>
      <c r="E491" s="666" t="s">
        <v>552</v>
      </c>
      <c r="F491" s="667" t="s">
        <v>3075</v>
      </c>
      <c r="G491" s="666" t="s">
        <v>582</v>
      </c>
      <c r="H491" s="666" t="s">
        <v>780</v>
      </c>
      <c r="I491" s="666" t="s">
        <v>781</v>
      </c>
      <c r="J491" s="666" t="s">
        <v>782</v>
      </c>
      <c r="K491" s="666" t="s">
        <v>783</v>
      </c>
      <c r="L491" s="668">
        <v>101.09987244910658</v>
      </c>
      <c r="M491" s="668">
        <v>7</v>
      </c>
      <c r="N491" s="669">
        <v>707.69910714374612</v>
      </c>
    </row>
    <row r="492" spans="1:14" ht="14.4" customHeight="1" x14ac:dyDescent="0.3">
      <c r="A492" s="664" t="s">
        <v>527</v>
      </c>
      <c r="B492" s="665" t="s">
        <v>528</v>
      </c>
      <c r="C492" s="666" t="s">
        <v>537</v>
      </c>
      <c r="D492" s="667" t="s">
        <v>3070</v>
      </c>
      <c r="E492" s="666" t="s">
        <v>552</v>
      </c>
      <c r="F492" s="667" t="s">
        <v>3075</v>
      </c>
      <c r="G492" s="666" t="s">
        <v>582</v>
      </c>
      <c r="H492" s="666" t="s">
        <v>2048</v>
      </c>
      <c r="I492" s="666" t="s">
        <v>2049</v>
      </c>
      <c r="J492" s="666" t="s">
        <v>2050</v>
      </c>
      <c r="K492" s="666" t="s">
        <v>1968</v>
      </c>
      <c r="L492" s="668">
        <v>98.209999999999965</v>
      </c>
      <c r="M492" s="668">
        <v>1</v>
      </c>
      <c r="N492" s="669">
        <v>98.209999999999965</v>
      </c>
    </row>
    <row r="493" spans="1:14" ht="14.4" customHeight="1" x14ac:dyDescent="0.3">
      <c r="A493" s="664" t="s">
        <v>527</v>
      </c>
      <c r="B493" s="665" t="s">
        <v>528</v>
      </c>
      <c r="C493" s="666" t="s">
        <v>537</v>
      </c>
      <c r="D493" s="667" t="s">
        <v>3070</v>
      </c>
      <c r="E493" s="666" t="s">
        <v>552</v>
      </c>
      <c r="F493" s="667" t="s">
        <v>3075</v>
      </c>
      <c r="G493" s="666" t="s">
        <v>582</v>
      </c>
      <c r="H493" s="666" t="s">
        <v>788</v>
      </c>
      <c r="I493" s="666" t="s">
        <v>789</v>
      </c>
      <c r="J493" s="666" t="s">
        <v>790</v>
      </c>
      <c r="K493" s="666" t="s">
        <v>791</v>
      </c>
      <c r="L493" s="668">
        <v>95.770033898421048</v>
      </c>
      <c r="M493" s="668">
        <v>4</v>
      </c>
      <c r="N493" s="669">
        <v>383.08013559368419</v>
      </c>
    </row>
    <row r="494" spans="1:14" ht="14.4" customHeight="1" x14ac:dyDescent="0.3">
      <c r="A494" s="664" t="s">
        <v>527</v>
      </c>
      <c r="B494" s="665" t="s">
        <v>528</v>
      </c>
      <c r="C494" s="666" t="s">
        <v>537</v>
      </c>
      <c r="D494" s="667" t="s">
        <v>3070</v>
      </c>
      <c r="E494" s="666" t="s">
        <v>552</v>
      </c>
      <c r="F494" s="667" t="s">
        <v>3075</v>
      </c>
      <c r="G494" s="666" t="s">
        <v>582</v>
      </c>
      <c r="H494" s="666" t="s">
        <v>792</v>
      </c>
      <c r="I494" s="666" t="s">
        <v>793</v>
      </c>
      <c r="J494" s="666" t="s">
        <v>794</v>
      </c>
      <c r="K494" s="666" t="s">
        <v>795</v>
      </c>
      <c r="L494" s="668">
        <v>82.569999999999979</v>
      </c>
      <c r="M494" s="668">
        <v>3</v>
      </c>
      <c r="N494" s="669">
        <v>247.70999999999992</v>
      </c>
    </row>
    <row r="495" spans="1:14" ht="14.4" customHeight="1" x14ac:dyDescent="0.3">
      <c r="A495" s="664" t="s">
        <v>527</v>
      </c>
      <c r="B495" s="665" t="s">
        <v>528</v>
      </c>
      <c r="C495" s="666" t="s">
        <v>537</v>
      </c>
      <c r="D495" s="667" t="s">
        <v>3070</v>
      </c>
      <c r="E495" s="666" t="s">
        <v>552</v>
      </c>
      <c r="F495" s="667" t="s">
        <v>3075</v>
      </c>
      <c r="G495" s="666" t="s">
        <v>582</v>
      </c>
      <c r="H495" s="666" t="s">
        <v>796</v>
      </c>
      <c r="I495" s="666" t="s">
        <v>797</v>
      </c>
      <c r="J495" s="666" t="s">
        <v>798</v>
      </c>
      <c r="K495" s="666" t="s">
        <v>799</v>
      </c>
      <c r="L495" s="668">
        <v>117.4100313332427</v>
      </c>
      <c r="M495" s="668">
        <v>28</v>
      </c>
      <c r="N495" s="669">
        <v>3287.4808773307955</v>
      </c>
    </row>
    <row r="496" spans="1:14" ht="14.4" customHeight="1" x14ac:dyDescent="0.3">
      <c r="A496" s="664" t="s">
        <v>527</v>
      </c>
      <c r="B496" s="665" t="s">
        <v>528</v>
      </c>
      <c r="C496" s="666" t="s">
        <v>537</v>
      </c>
      <c r="D496" s="667" t="s">
        <v>3070</v>
      </c>
      <c r="E496" s="666" t="s">
        <v>552</v>
      </c>
      <c r="F496" s="667" t="s">
        <v>3075</v>
      </c>
      <c r="G496" s="666" t="s">
        <v>582</v>
      </c>
      <c r="H496" s="666" t="s">
        <v>800</v>
      </c>
      <c r="I496" s="666" t="s">
        <v>801</v>
      </c>
      <c r="J496" s="666" t="s">
        <v>802</v>
      </c>
      <c r="K496" s="666" t="s">
        <v>803</v>
      </c>
      <c r="L496" s="668">
        <v>71.139999999999986</v>
      </c>
      <c r="M496" s="668">
        <v>2</v>
      </c>
      <c r="N496" s="669">
        <v>142.27999999999997</v>
      </c>
    </row>
    <row r="497" spans="1:14" ht="14.4" customHeight="1" x14ac:dyDescent="0.3">
      <c r="A497" s="664" t="s">
        <v>527</v>
      </c>
      <c r="B497" s="665" t="s">
        <v>528</v>
      </c>
      <c r="C497" s="666" t="s">
        <v>537</v>
      </c>
      <c r="D497" s="667" t="s">
        <v>3070</v>
      </c>
      <c r="E497" s="666" t="s">
        <v>552</v>
      </c>
      <c r="F497" s="667" t="s">
        <v>3075</v>
      </c>
      <c r="G497" s="666" t="s">
        <v>582</v>
      </c>
      <c r="H497" s="666" t="s">
        <v>2051</v>
      </c>
      <c r="I497" s="666" t="s">
        <v>2052</v>
      </c>
      <c r="J497" s="666" t="s">
        <v>2053</v>
      </c>
      <c r="K497" s="666" t="s">
        <v>2054</v>
      </c>
      <c r="L497" s="668">
        <v>61.839999999999989</v>
      </c>
      <c r="M497" s="668">
        <v>1</v>
      </c>
      <c r="N497" s="669">
        <v>61.839999999999989</v>
      </c>
    </row>
    <row r="498" spans="1:14" ht="14.4" customHeight="1" x14ac:dyDescent="0.3">
      <c r="A498" s="664" t="s">
        <v>527</v>
      </c>
      <c r="B498" s="665" t="s">
        <v>528</v>
      </c>
      <c r="C498" s="666" t="s">
        <v>537</v>
      </c>
      <c r="D498" s="667" t="s">
        <v>3070</v>
      </c>
      <c r="E498" s="666" t="s">
        <v>552</v>
      </c>
      <c r="F498" s="667" t="s">
        <v>3075</v>
      </c>
      <c r="G498" s="666" t="s">
        <v>582</v>
      </c>
      <c r="H498" s="666" t="s">
        <v>2055</v>
      </c>
      <c r="I498" s="666" t="s">
        <v>2056</v>
      </c>
      <c r="J498" s="666" t="s">
        <v>2057</v>
      </c>
      <c r="K498" s="666" t="s">
        <v>2058</v>
      </c>
      <c r="L498" s="668">
        <v>125.2242857142857</v>
      </c>
      <c r="M498" s="668">
        <v>7</v>
      </c>
      <c r="N498" s="669">
        <v>876.56999999999994</v>
      </c>
    </row>
    <row r="499" spans="1:14" ht="14.4" customHeight="1" x14ac:dyDescent="0.3">
      <c r="A499" s="664" t="s">
        <v>527</v>
      </c>
      <c r="B499" s="665" t="s">
        <v>528</v>
      </c>
      <c r="C499" s="666" t="s">
        <v>537</v>
      </c>
      <c r="D499" s="667" t="s">
        <v>3070</v>
      </c>
      <c r="E499" s="666" t="s">
        <v>552</v>
      </c>
      <c r="F499" s="667" t="s">
        <v>3075</v>
      </c>
      <c r="G499" s="666" t="s">
        <v>582</v>
      </c>
      <c r="H499" s="666" t="s">
        <v>804</v>
      </c>
      <c r="I499" s="666" t="s">
        <v>805</v>
      </c>
      <c r="J499" s="666" t="s">
        <v>806</v>
      </c>
      <c r="K499" s="666" t="s">
        <v>807</v>
      </c>
      <c r="L499" s="668">
        <v>176.61999944692889</v>
      </c>
      <c r="M499" s="668">
        <v>15</v>
      </c>
      <c r="N499" s="669">
        <v>2649.2999917039333</v>
      </c>
    </row>
    <row r="500" spans="1:14" ht="14.4" customHeight="1" x14ac:dyDescent="0.3">
      <c r="A500" s="664" t="s">
        <v>527</v>
      </c>
      <c r="B500" s="665" t="s">
        <v>528</v>
      </c>
      <c r="C500" s="666" t="s">
        <v>537</v>
      </c>
      <c r="D500" s="667" t="s">
        <v>3070</v>
      </c>
      <c r="E500" s="666" t="s">
        <v>552</v>
      </c>
      <c r="F500" s="667" t="s">
        <v>3075</v>
      </c>
      <c r="G500" s="666" t="s">
        <v>582</v>
      </c>
      <c r="H500" s="666" t="s">
        <v>808</v>
      </c>
      <c r="I500" s="666" t="s">
        <v>809</v>
      </c>
      <c r="J500" s="666" t="s">
        <v>810</v>
      </c>
      <c r="K500" s="666" t="s">
        <v>811</v>
      </c>
      <c r="L500" s="668">
        <v>23.594000000000005</v>
      </c>
      <c r="M500" s="668">
        <v>5</v>
      </c>
      <c r="N500" s="669">
        <v>117.97000000000003</v>
      </c>
    </row>
    <row r="501" spans="1:14" ht="14.4" customHeight="1" x14ac:dyDescent="0.3">
      <c r="A501" s="664" t="s">
        <v>527</v>
      </c>
      <c r="B501" s="665" t="s">
        <v>528</v>
      </c>
      <c r="C501" s="666" t="s">
        <v>537</v>
      </c>
      <c r="D501" s="667" t="s">
        <v>3070</v>
      </c>
      <c r="E501" s="666" t="s">
        <v>552</v>
      </c>
      <c r="F501" s="667" t="s">
        <v>3075</v>
      </c>
      <c r="G501" s="666" t="s">
        <v>582</v>
      </c>
      <c r="H501" s="666" t="s">
        <v>812</v>
      </c>
      <c r="I501" s="666" t="s">
        <v>813</v>
      </c>
      <c r="J501" s="666" t="s">
        <v>814</v>
      </c>
      <c r="K501" s="666" t="s">
        <v>815</v>
      </c>
      <c r="L501" s="668">
        <v>61.099803931627143</v>
      </c>
      <c r="M501" s="668">
        <v>88</v>
      </c>
      <c r="N501" s="669">
        <v>5376.7827459831888</v>
      </c>
    </row>
    <row r="502" spans="1:14" ht="14.4" customHeight="1" x14ac:dyDescent="0.3">
      <c r="A502" s="664" t="s">
        <v>527</v>
      </c>
      <c r="B502" s="665" t="s">
        <v>528</v>
      </c>
      <c r="C502" s="666" t="s">
        <v>537</v>
      </c>
      <c r="D502" s="667" t="s">
        <v>3070</v>
      </c>
      <c r="E502" s="666" t="s">
        <v>552</v>
      </c>
      <c r="F502" s="667" t="s">
        <v>3075</v>
      </c>
      <c r="G502" s="666" t="s">
        <v>582</v>
      </c>
      <c r="H502" s="666" t="s">
        <v>2059</v>
      </c>
      <c r="I502" s="666" t="s">
        <v>2060</v>
      </c>
      <c r="J502" s="666" t="s">
        <v>2061</v>
      </c>
      <c r="K502" s="666" t="s">
        <v>2062</v>
      </c>
      <c r="L502" s="668">
        <v>130.78999999999985</v>
      </c>
      <c r="M502" s="668">
        <v>2</v>
      </c>
      <c r="N502" s="669">
        <v>261.5799999999997</v>
      </c>
    </row>
    <row r="503" spans="1:14" ht="14.4" customHeight="1" x14ac:dyDescent="0.3">
      <c r="A503" s="664" t="s">
        <v>527</v>
      </c>
      <c r="B503" s="665" t="s">
        <v>528</v>
      </c>
      <c r="C503" s="666" t="s">
        <v>537</v>
      </c>
      <c r="D503" s="667" t="s">
        <v>3070</v>
      </c>
      <c r="E503" s="666" t="s">
        <v>552</v>
      </c>
      <c r="F503" s="667" t="s">
        <v>3075</v>
      </c>
      <c r="G503" s="666" t="s">
        <v>582</v>
      </c>
      <c r="H503" s="666" t="s">
        <v>2063</v>
      </c>
      <c r="I503" s="666" t="s">
        <v>2064</v>
      </c>
      <c r="J503" s="666" t="s">
        <v>2065</v>
      </c>
      <c r="K503" s="666" t="s">
        <v>2066</v>
      </c>
      <c r="L503" s="668">
        <v>70.389999999999972</v>
      </c>
      <c r="M503" s="668">
        <v>4</v>
      </c>
      <c r="N503" s="669">
        <v>281.55999999999989</v>
      </c>
    </row>
    <row r="504" spans="1:14" ht="14.4" customHeight="1" x14ac:dyDescent="0.3">
      <c r="A504" s="664" t="s">
        <v>527</v>
      </c>
      <c r="B504" s="665" t="s">
        <v>528</v>
      </c>
      <c r="C504" s="666" t="s">
        <v>537</v>
      </c>
      <c r="D504" s="667" t="s">
        <v>3070</v>
      </c>
      <c r="E504" s="666" t="s">
        <v>552</v>
      </c>
      <c r="F504" s="667" t="s">
        <v>3075</v>
      </c>
      <c r="G504" s="666" t="s">
        <v>582</v>
      </c>
      <c r="H504" s="666" t="s">
        <v>816</v>
      </c>
      <c r="I504" s="666" t="s">
        <v>817</v>
      </c>
      <c r="J504" s="666" t="s">
        <v>818</v>
      </c>
      <c r="K504" s="666" t="s">
        <v>819</v>
      </c>
      <c r="L504" s="668">
        <v>28.918000000000003</v>
      </c>
      <c r="M504" s="668">
        <v>130</v>
      </c>
      <c r="N504" s="669">
        <v>3759.34</v>
      </c>
    </row>
    <row r="505" spans="1:14" ht="14.4" customHeight="1" x14ac:dyDescent="0.3">
      <c r="A505" s="664" t="s">
        <v>527</v>
      </c>
      <c r="B505" s="665" t="s">
        <v>528</v>
      </c>
      <c r="C505" s="666" t="s">
        <v>537</v>
      </c>
      <c r="D505" s="667" t="s">
        <v>3070</v>
      </c>
      <c r="E505" s="666" t="s">
        <v>552</v>
      </c>
      <c r="F505" s="667" t="s">
        <v>3075</v>
      </c>
      <c r="G505" s="666" t="s">
        <v>582</v>
      </c>
      <c r="H505" s="666" t="s">
        <v>820</v>
      </c>
      <c r="I505" s="666" t="s">
        <v>821</v>
      </c>
      <c r="J505" s="666" t="s">
        <v>822</v>
      </c>
      <c r="K505" s="666" t="s">
        <v>823</v>
      </c>
      <c r="L505" s="668">
        <v>123.34315789473686</v>
      </c>
      <c r="M505" s="668">
        <v>19</v>
      </c>
      <c r="N505" s="669">
        <v>2343.5200000000004</v>
      </c>
    </row>
    <row r="506" spans="1:14" ht="14.4" customHeight="1" x14ac:dyDescent="0.3">
      <c r="A506" s="664" t="s">
        <v>527</v>
      </c>
      <c r="B506" s="665" t="s">
        <v>528</v>
      </c>
      <c r="C506" s="666" t="s">
        <v>537</v>
      </c>
      <c r="D506" s="667" t="s">
        <v>3070</v>
      </c>
      <c r="E506" s="666" t="s">
        <v>552</v>
      </c>
      <c r="F506" s="667" t="s">
        <v>3075</v>
      </c>
      <c r="G506" s="666" t="s">
        <v>582</v>
      </c>
      <c r="H506" s="666" t="s">
        <v>824</v>
      </c>
      <c r="I506" s="666" t="s">
        <v>825</v>
      </c>
      <c r="J506" s="666" t="s">
        <v>826</v>
      </c>
      <c r="K506" s="666" t="s">
        <v>827</v>
      </c>
      <c r="L506" s="668">
        <v>124.42387274270253</v>
      </c>
      <c r="M506" s="668">
        <v>15</v>
      </c>
      <c r="N506" s="669">
        <v>1866.3580911405379</v>
      </c>
    </row>
    <row r="507" spans="1:14" ht="14.4" customHeight="1" x14ac:dyDescent="0.3">
      <c r="A507" s="664" t="s">
        <v>527</v>
      </c>
      <c r="B507" s="665" t="s">
        <v>528</v>
      </c>
      <c r="C507" s="666" t="s">
        <v>537</v>
      </c>
      <c r="D507" s="667" t="s">
        <v>3070</v>
      </c>
      <c r="E507" s="666" t="s">
        <v>552</v>
      </c>
      <c r="F507" s="667" t="s">
        <v>3075</v>
      </c>
      <c r="G507" s="666" t="s">
        <v>582</v>
      </c>
      <c r="H507" s="666" t="s">
        <v>828</v>
      </c>
      <c r="I507" s="666" t="s">
        <v>829</v>
      </c>
      <c r="J507" s="666" t="s">
        <v>826</v>
      </c>
      <c r="K507" s="666" t="s">
        <v>830</v>
      </c>
      <c r="L507" s="668">
        <v>140.59</v>
      </c>
      <c r="M507" s="668">
        <v>18</v>
      </c>
      <c r="N507" s="669">
        <v>2530.62</v>
      </c>
    </row>
    <row r="508" spans="1:14" ht="14.4" customHeight="1" x14ac:dyDescent="0.3">
      <c r="A508" s="664" t="s">
        <v>527</v>
      </c>
      <c r="B508" s="665" t="s">
        <v>528</v>
      </c>
      <c r="C508" s="666" t="s">
        <v>537</v>
      </c>
      <c r="D508" s="667" t="s">
        <v>3070</v>
      </c>
      <c r="E508" s="666" t="s">
        <v>552</v>
      </c>
      <c r="F508" s="667" t="s">
        <v>3075</v>
      </c>
      <c r="G508" s="666" t="s">
        <v>582</v>
      </c>
      <c r="H508" s="666" t="s">
        <v>831</v>
      </c>
      <c r="I508" s="666" t="s">
        <v>832</v>
      </c>
      <c r="J508" s="666" t="s">
        <v>833</v>
      </c>
      <c r="K508" s="666" t="s">
        <v>834</v>
      </c>
      <c r="L508" s="668">
        <v>96.699999454033744</v>
      </c>
      <c r="M508" s="668">
        <v>4</v>
      </c>
      <c r="N508" s="669">
        <v>386.79999781613498</v>
      </c>
    </row>
    <row r="509" spans="1:14" ht="14.4" customHeight="1" x14ac:dyDescent="0.3">
      <c r="A509" s="664" t="s">
        <v>527</v>
      </c>
      <c r="B509" s="665" t="s">
        <v>528</v>
      </c>
      <c r="C509" s="666" t="s">
        <v>537</v>
      </c>
      <c r="D509" s="667" t="s">
        <v>3070</v>
      </c>
      <c r="E509" s="666" t="s">
        <v>552</v>
      </c>
      <c r="F509" s="667" t="s">
        <v>3075</v>
      </c>
      <c r="G509" s="666" t="s">
        <v>582</v>
      </c>
      <c r="H509" s="666" t="s">
        <v>2067</v>
      </c>
      <c r="I509" s="666" t="s">
        <v>2067</v>
      </c>
      <c r="J509" s="666" t="s">
        <v>2068</v>
      </c>
      <c r="K509" s="666" t="s">
        <v>2069</v>
      </c>
      <c r="L509" s="668">
        <v>133.31000978725154</v>
      </c>
      <c r="M509" s="668">
        <v>2</v>
      </c>
      <c r="N509" s="669">
        <v>266.62001957450309</v>
      </c>
    </row>
    <row r="510" spans="1:14" ht="14.4" customHeight="1" x14ac:dyDescent="0.3">
      <c r="A510" s="664" t="s">
        <v>527</v>
      </c>
      <c r="B510" s="665" t="s">
        <v>528</v>
      </c>
      <c r="C510" s="666" t="s">
        <v>537</v>
      </c>
      <c r="D510" s="667" t="s">
        <v>3070</v>
      </c>
      <c r="E510" s="666" t="s">
        <v>552</v>
      </c>
      <c r="F510" s="667" t="s">
        <v>3075</v>
      </c>
      <c r="G510" s="666" t="s">
        <v>582</v>
      </c>
      <c r="H510" s="666" t="s">
        <v>839</v>
      </c>
      <c r="I510" s="666" t="s">
        <v>839</v>
      </c>
      <c r="J510" s="666" t="s">
        <v>693</v>
      </c>
      <c r="K510" s="666" t="s">
        <v>840</v>
      </c>
      <c r="L510" s="668">
        <v>107.93500000000002</v>
      </c>
      <c r="M510" s="668">
        <v>8</v>
      </c>
      <c r="N510" s="669">
        <v>863.48000000000013</v>
      </c>
    </row>
    <row r="511" spans="1:14" ht="14.4" customHeight="1" x14ac:dyDescent="0.3">
      <c r="A511" s="664" t="s">
        <v>527</v>
      </c>
      <c r="B511" s="665" t="s">
        <v>528</v>
      </c>
      <c r="C511" s="666" t="s">
        <v>537</v>
      </c>
      <c r="D511" s="667" t="s">
        <v>3070</v>
      </c>
      <c r="E511" s="666" t="s">
        <v>552</v>
      </c>
      <c r="F511" s="667" t="s">
        <v>3075</v>
      </c>
      <c r="G511" s="666" t="s">
        <v>582</v>
      </c>
      <c r="H511" s="666" t="s">
        <v>841</v>
      </c>
      <c r="I511" s="666" t="s">
        <v>842</v>
      </c>
      <c r="J511" s="666" t="s">
        <v>843</v>
      </c>
      <c r="K511" s="666" t="s">
        <v>844</v>
      </c>
      <c r="L511" s="668">
        <v>41.724705882352943</v>
      </c>
      <c r="M511" s="668">
        <v>17</v>
      </c>
      <c r="N511" s="669">
        <v>709.32</v>
      </c>
    </row>
    <row r="512" spans="1:14" ht="14.4" customHeight="1" x14ac:dyDescent="0.3">
      <c r="A512" s="664" t="s">
        <v>527</v>
      </c>
      <c r="B512" s="665" t="s">
        <v>528</v>
      </c>
      <c r="C512" s="666" t="s">
        <v>537</v>
      </c>
      <c r="D512" s="667" t="s">
        <v>3070</v>
      </c>
      <c r="E512" s="666" t="s">
        <v>552</v>
      </c>
      <c r="F512" s="667" t="s">
        <v>3075</v>
      </c>
      <c r="G512" s="666" t="s">
        <v>582</v>
      </c>
      <c r="H512" s="666" t="s">
        <v>845</v>
      </c>
      <c r="I512" s="666" t="s">
        <v>846</v>
      </c>
      <c r="J512" s="666" t="s">
        <v>843</v>
      </c>
      <c r="K512" s="666" t="s">
        <v>847</v>
      </c>
      <c r="L512" s="668">
        <v>210.02</v>
      </c>
      <c r="M512" s="668">
        <v>12</v>
      </c>
      <c r="N512" s="669">
        <v>2520.2400000000002</v>
      </c>
    </row>
    <row r="513" spans="1:14" ht="14.4" customHeight="1" x14ac:dyDescent="0.3">
      <c r="A513" s="664" t="s">
        <v>527</v>
      </c>
      <c r="B513" s="665" t="s">
        <v>528</v>
      </c>
      <c r="C513" s="666" t="s">
        <v>537</v>
      </c>
      <c r="D513" s="667" t="s">
        <v>3070</v>
      </c>
      <c r="E513" s="666" t="s">
        <v>552</v>
      </c>
      <c r="F513" s="667" t="s">
        <v>3075</v>
      </c>
      <c r="G513" s="666" t="s">
        <v>582</v>
      </c>
      <c r="H513" s="666" t="s">
        <v>852</v>
      </c>
      <c r="I513" s="666" t="s">
        <v>853</v>
      </c>
      <c r="J513" s="666" t="s">
        <v>854</v>
      </c>
      <c r="K513" s="666" t="s">
        <v>855</v>
      </c>
      <c r="L513" s="668">
        <v>375.79947175072448</v>
      </c>
      <c r="M513" s="668">
        <v>8</v>
      </c>
      <c r="N513" s="669">
        <v>3006.3957740057958</v>
      </c>
    </row>
    <row r="514" spans="1:14" ht="14.4" customHeight="1" x14ac:dyDescent="0.3">
      <c r="A514" s="664" t="s">
        <v>527</v>
      </c>
      <c r="B514" s="665" t="s">
        <v>528</v>
      </c>
      <c r="C514" s="666" t="s">
        <v>537</v>
      </c>
      <c r="D514" s="667" t="s">
        <v>3070</v>
      </c>
      <c r="E514" s="666" t="s">
        <v>552</v>
      </c>
      <c r="F514" s="667" t="s">
        <v>3075</v>
      </c>
      <c r="G514" s="666" t="s">
        <v>582</v>
      </c>
      <c r="H514" s="666" t="s">
        <v>2070</v>
      </c>
      <c r="I514" s="666" t="s">
        <v>2071</v>
      </c>
      <c r="J514" s="666" t="s">
        <v>2072</v>
      </c>
      <c r="K514" s="666" t="s">
        <v>1703</v>
      </c>
      <c r="L514" s="668">
        <v>39.29</v>
      </c>
      <c r="M514" s="668">
        <v>1</v>
      </c>
      <c r="N514" s="669">
        <v>39.29</v>
      </c>
    </row>
    <row r="515" spans="1:14" ht="14.4" customHeight="1" x14ac:dyDescent="0.3">
      <c r="A515" s="664" t="s">
        <v>527</v>
      </c>
      <c r="B515" s="665" t="s">
        <v>528</v>
      </c>
      <c r="C515" s="666" t="s">
        <v>537</v>
      </c>
      <c r="D515" s="667" t="s">
        <v>3070</v>
      </c>
      <c r="E515" s="666" t="s">
        <v>552</v>
      </c>
      <c r="F515" s="667" t="s">
        <v>3075</v>
      </c>
      <c r="G515" s="666" t="s">
        <v>582</v>
      </c>
      <c r="H515" s="666" t="s">
        <v>856</v>
      </c>
      <c r="I515" s="666" t="s">
        <v>857</v>
      </c>
      <c r="J515" s="666" t="s">
        <v>858</v>
      </c>
      <c r="K515" s="666" t="s">
        <v>859</v>
      </c>
      <c r="L515" s="668">
        <v>37.766666666666659</v>
      </c>
      <c r="M515" s="668">
        <v>6</v>
      </c>
      <c r="N515" s="669">
        <v>226.59999999999997</v>
      </c>
    </row>
    <row r="516" spans="1:14" ht="14.4" customHeight="1" x14ac:dyDescent="0.3">
      <c r="A516" s="664" t="s">
        <v>527</v>
      </c>
      <c r="B516" s="665" t="s">
        <v>528</v>
      </c>
      <c r="C516" s="666" t="s">
        <v>537</v>
      </c>
      <c r="D516" s="667" t="s">
        <v>3070</v>
      </c>
      <c r="E516" s="666" t="s">
        <v>552</v>
      </c>
      <c r="F516" s="667" t="s">
        <v>3075</v>
      </c>
      <c r="G516" s="666" t="s">
        <v>582</v>
      </c>
      <c r="H516" s="666" t="s">
        <v>860</v>
      </c>
      <c r="I516" s="666" t="s">
        <v>861</v>
      </c>
      <c r="J516" s="666" t="s">
        <v>862</v>
      </c>
      <c r="K516" s="666" t="s">
        <v>863</v>
      </c>
      <c r="L516" s="668">
        <v>111.37684744757887</v>
      </c>
      <c r="M516" s="668">
        <v>39</v>
      </c>
      <c r="N516" s="669">
        <v>4343.6970504555757</v>
      </c>
    </row>
    <row r="517" spans="1:14" ht="14.4" customHeight="1" x14ac:dyDescent="0.3">
      <c r="A517" s="664" t="s">
        <v>527</v>
      </c>
      <c r="B517" s="665" t="s">
        <v>528</v>
      </c>
      <c r="C517" s="666" t="s">
        <v>537</v>
      </c>
      <c r="D517" s="667" t="s">
        <v>3070</v>
      </c>
      <c r="E517" s="666" t="s">
        <v>552</v>
      </c>
      <c r="F517" s="667" t="s">
        <v>3075</v>
      </c>
      <c r="G517" s="666" t="s">
        <v>582</v>
      </c>
      <c r="H517" s="666" t="s">
        <v>864</v>
      </c>
      <c r="I517" s="666" t="s">
        <v>865</v>
      </c>
      <c r="J517" s="666" t="s">
        <v>866</v>
      </c>
      <c r="K517" s="666" t="s">
        <v>867</v>
      </c>
      <c r="L517" s="668">
        <v>45.619763361752042</v>
      </c>
      <c r="M517" s="668">
        <v>5</v>
      </c>
      <c r="N517" s="669">
        <v>228.0988168087602</v>
      </c>
    </row>
    <row r="518" spans="1:14" ht="14.4" customHeight="1" x14ac:dyDescent="0.3">
      <c r="A518" s="664" t="s">
        <v>527</v>
      </c>
      <c r="B518" s="665" t="s">
        <v>528</v>
      </c>
      <c r="C518" s="666" t="s">
        <v>537</v>
      </c>
      <c r="D518" s="667" t="s">
        <v>3070</v>
      </c>
      <c r="E518" s="666" t="s">
        <v>552</v>
      </c>
      <c r="F518" s="667" t="s">
        <v>3075</v>
      </c>
      <c r="G518" s="666" t="s">
        <v>582</v>
      </c>
      <c r="H518" s="666" t="s">
        <v>2073</v>
      </c>
      <c r="I518" s="666" t="s">
        <v>2074</v>
      </c>
      <c r="J518" s="666" t="s">
        <v>2075</v>
      </c>
      <c r="K518" s="666" t="s">
        <v>2076</v>
      </c>
      <c r="L518" s="668">
        <v>122.61000000000003</v>
      </c>
      <c r="M518" s="668">
        <v>1</v>
      </c>
      <c r="N518" s="669">
        <v>122.61000000000003</v>
      </c>
    </row>
    <row r="519" spans="1:14" ht="14.4" customHeight="1" x14ac:dyDescent="0.3">
      <c r="A519" s="664" t="s">
        <v>527</v>
      </c>
      <c r="B519" s="665" t="s">
        <v>528</v>
      </c>
      <c r="C519" s="666" t="s">
        <v>537</v>
      </c>
      <c r="D519" s="667" t="s">
        <v>3070</v>
      </c>
      <c r="E519" s="666" t="s">
        <v>552</v>
      </c>
      <c r="F519" s="667" t="s">
        <v>3075</v>
      </c>
      <c r="G519" s="666" t="s">
        <v>582</v>
      </c>
      <c r="H519" s="666" t="s">
        <v>2077</v>
      </c>
      <c r="I519" s="666" t="s">
        <v>2078</v>
      </c>
      <c r="J519" s="666" t="s">
        <v>697</v>
      </c>
      <c r="K519" s="666" t="s">
        <v>2079</v>
      </c>
      <c r="L519" s="668">
        <v>159.84000000000003</v>
      </c>
      <c r="M519" s="668">
        <v>4</v>
      </c>
      <c r="N519" s="669">
        <v>639.36000000000013</v>
      </c>
    </row>
    <row r="520" spans="1:14" ht="14.4" customHeight="1" x14ac:dyDescent="0.3">
      <c r="A520" s="664" t="s">
        <v>527</v>
      </c>
      <c r="B520" s="665" t="s">
        <v>528</v>
      </c>
      <c r="C520" s="666" t="s">
        <v>537</v>
      </c>
      <c r="D520" s="667" t="s">
        <v>3070</v>
      </c>
      <c r="E520" s="666" t="s">
        <v>552</v>
      </c>
      <c r="F520" s="667" t="s">
        <v>3075</v>
      </c>
      <c r="G520" s="666" t="s">
        <v>582</v>
      </c>
      <c r="H520" s="666" t="s">
        <v>868</v>
      </c>
      <c r="I520" s="666" t="s">
        <v>869</v>
      </c>
      <c r="J520" s="666" t="s">
        <v>870</v>
      </c>
      <c r="K520" s="666" t="s">
        <v>871</v>
      </c>
      <c r="L520" s="668">
        <v>9.2948099791622347</v>
      </c>
      <c r="M520" s="668">
        <v>46</v>
      </c>
      <c r="N520" s="669">
        <v>427.56125904146279</v>
      </c>
    </row>
    <row r="521" spans="1:14" ht="14.4" customHeight="1" x14ac:dyDescent="0.3">
      <c r="A521" s="664" t="s">
        <v>527</v>
      </c>
      <c r="B521" s="665" t="s">
        <v>528</v>
      </c>
      <c r="C521" s="666" t="s">
        <v>537</v>
      </c>
      <c r="D521" s="667" t="s">
        <v>3070</v>
      </c>
      <c r="E521" s="666" t="s">
        <v>552</v>
      </c>
      <c r="F521" s="667" t="s">
        <v>3075</v>
      </c>
      <c r="G521" s="666" t="s">
        <v>582</v>
      </c>
      <c r="H521" s="666" t="s">
        <v>872</v>
      </c>
      <c r="I521" s="666" t="s">
        <v>873</v>
      </c>
      <c r="J521" s="666" t="s">
        <v>874</v>
      </c>
      <c r="K521" s="666" t="s">
        <v>767</v>
      </c>
      <c r="L521" s="668">
        <v>60.439642685621806</v>
      </c>
      <c r="M521" s="668">
        <v>8</v>
      </c>
      <c r="N521" s="669">
        <v>483.51714148497445</v>
      </c>
    </row>
    <row r="522" spans="1:14" ht="14.4" customHeight="1" x14ac:dyDescent="0.3">
      <c r="A522" s="664" t="s">
        <v>527</v>
      </c>
      <c r="B522" s="665" t="s">
        <v>528</v>
      </c>
      <c r="C522" s="666" t="s">
        <v>537</v>
      </c>
      <c r="D522" s="667" t="s">
        <v>3070</v>
      </c>
      <c r="E522" s="666" t="s">
        <v>552</v>
      </c>
      <c r="F522" s="667" t="s">
        <v>3075</v>
      </c>
      <c r="G522" s="666" t="s">
        <v>582</v>
      </c>
      <c r="H522" s="666" t="s">
        <v>875</v>
      </c>
      <c r="I522" s="666" t="s">
        <v>876</v>
      </c>
      <c r="J522" s="666" t="s">
        <v>877</v>
      </c>
      <c r="K522" s="666" t="s">
        <v>878</v>
      </c>
      <c r="L522" s="668">
        <v>26.279999999999983</v>
      </c>
      <c r="M522" s="668">
        <v>3</v>
      </c>
      <c r="N522" s="669">
        <v>78.839999999999947</v>
      </c>
    </row>
    <row r="523" spans="1:14" ht="14.4" customHeight="1" x14ac:dyDescent="0.3">
      <c r="A523" s="664" t="s">
        <v>527</v>
      </c>
      <c r="B523" s="665" t="s">
        <v>528</v>
      </c>
      <c r="C523" s="666" t="s">
        <v>537</v>
      </c>
      <c r="D523" s="667" t="s">
        <v>3070</v>
      </c>
      <c r="E523" s="666" t="s">
        <v>552</v>
      </c>
      <c r="F523" s="667" t="s">
        <v>3075</v>
      </c>
      <c r="G523" s="666" t="s">
        <v>582</v>
      </c>
      <c r="H523" s="666" t="s">
        <v>2080</v>
      </c>
      <c r="I523" s="666" t="s">
        <v>2080</v>
      </c>
      <c r="J523" s="666" t="s">
        <v>1076</v>
      </c>
      <c r="K523" s="666" t="s">
        <v>2081</v>
      </c>
      <c r="L523" s="668">
        <v>318.41000000000008</v>
      </c>
      <c r="M523" s="668">
        <v>2</v>
      </c>
      <c r="N523" s="669">
        <v>636.82000000000016</v>
      </c>
    </row>
    <row r="524" spans="1:14" ht="14.4" customHeight="1" x14ac:dyDescent="0.3">
      <c r="A524" s="664" t="s">
        <v>527</v>
      </c>
      <c r="B524" s="665" t="s">
        <v>528</v>
      </c>
      <c r="C524" s="666" t="s">
        <v>537</v>
      </c>
      <c r="D524" s="667" t="s">
        <v>3070</v>
      </c>
      <c r="E524" s="666" t="s">
        <v>552</v>
      </c>
      <c r="F524" s="667" t="s">
        <v>3075</v>
      </c>
      <c r="G524" s="666" t="s">
        <v>582</v>
      </c>
      <c r="H524" s="666" t="s">
        <v>879</v>
      </c>
      <c r="I524" s="666" t="s">
        <v>880</v>
      </c>
      <c r="J524" s="666" t="s">
        <v>881</v>
      </c>
      <c r="K524" s="666" t="s">
        <v>882</v>
      </c>
      <c r="L524" s="668">
        <v>151.87756167389543</v>
      </c>
      <c r="M524" s="668">
        <v>24</v>
      </c>
      <c r="N524" s="669">
        <v>3645.0614801734901</v>
      </c>
    </row>
    <row r="525" spans="1:14" ht="14.4" customHeight="1" x14ac:dyDescent="0.3">
      <c r="A525" s="664" t="s">
        <v>527</v>
      </c>
      <c r="B525" s="665" t="s">
        <v>528</v>
      </c>
      <c r="C525" s="666" t="s">
        <v>537</v>
      </c>
      <c r="D525" s="667" t="s">
        <v>3070</v>
      </c>
      <c r="E525" s="666" t="s">
        <v>552</v>
      </c>
      <c r="F525" s="667" t="s">
        <v>3075</v>
      </c>
      <c r="G525" s="666" t="s">
        <v>582</v>
      </c>
      <c r="H525" s="666" t="s">
        <v>2082</v>
      </c>
      <c r="I525" s="666" t="s">
        <v>884</v>
      </c>
      <c r="J525" s="666" t="s">
        <v>2083</v>
      </c>
      <c r="K525" s="666"/>
      <c r="L525" s="668">
        <v>218.19999999999996</v>
      </c>
      <c r="M525" s="668">
        <v>2</v>
      </c>
      <c r="N525" s="669">
        <v>436.39999999999992</v>
      </c>
    </row>
    <row r="526" spans="1:14" ht="14.4" customHeight="1" x14ac:dyDescent="0.3">
      <c r="A526" s="664" t="s">
        <v>527</v>
      </c>
      <c r="B526" s="665" t="s">
        <v>528</v>
      </c>
      <c r="C526" s="666" t="s">
        <v>537</v>
      </c>
      <c r="D526" s="667" t="s">
        <v>3070</v>
      </c>
      <c r="E526" s="666" t="s">
        <v>552</v>
      </c>
      <c r="F526" s="667" t="s">
        <v>3075</v>
      </c>
      <c r="G526" s="666" t="s">
        <v>582</v>
      </c>
      <c r="H526" s="666" t="s">
        <v>888</v>
      </c>
      <c r="I526" s="666" t="s">
        <v>884</v>
      </c>
      <c r="J526" s="666" t="s">
        <v>889</v>
      </c>
      <c r="K526" s="666" t="s">
        <v>890</v>
      </c>
      <c r="L526" s="668">
        <v>40.229999999999961</v>
      </c>
      <c r="M526" s="668">
        <v>2</v>
      </c>
      <c r="N526" s="669">
        <v>80.459999999999923</v>
      </c>
    </row>
    <row r="527" spans="1:14" ht="14.4" customHeight="1" x14ac:dyDescent="0.3">
      <c r="A527" s="664" t="s">
        <v>527</v>
      </c>
      <c r="B527" s="665" t="s">
        <v>528</v>
      </c>
      <c r="C527" s="666" t="s">
        <v>537</v>
      </c>
      <c r="D527" s="667" t="s">
        <v>3070</v>
      </c>
      <c r="E527" s="666" t="s">
        <v>552</v>
      </c>
      <c r="F527" s="667" t="s">
        <v>3075</v>
      </c>
      <c r="G527" s="666" t="s">
        <v>582</v>
      </c>
      <c r="H527" s="666" t="s">
        <v>891</v>
      </c>
      <c r="I527" s="666" t="s">
        <v>884</v>
      </c>
      <c r="J527" s="666" t="s">
        <v>892</v>
      </c>
      <c r="K527" s="666"/>
      <c r="L527" s="668">
        <v>139.072</v>
      </c>
      <c r="M527" s="668">
        <v>5</v>
      </c>
      <c r="N527" s="669">
        <v>695.36</v>
      </c>
    </row>
    <row r="528" spans="1:14" ht="14.4" customHeight="1" x14ac:dyDescent="0.3">
      <c r="A528" s="664" t="s">
        <v>527</v>
      </c>
      <c r="B528" s="665" t="s">
        <v>528</v>
      </c>
      <c r="C528" s="666" t="s">
        <v>537</v>
      </c>
      <c r="D528" s="667" t="s">
        <v>3070</v>
      </c>
      <c r="E528" s="666" t="s">
        <v>552</v>
      </c>
      <c r="F528" s="667" t="s">
        <v>3075</v>
      </c>
      <c r="G528" s="666" t="s">
        <v>582</v>
      </c>
      <c r="H528" s="666" t="s">
        <v>893</v>
      </c>
      <c r="I528" s="666" t="s">
        <v>884</v>
      </c>
      <c r="J528" s="666" t="s">
        <v>894</v>
      </c>
      <c r="K528" s="666"/>
      <c r="L528" s="668">
        <v>98.206040217843494</v>
      </c>
      <c r="M528" s="668">
        <v>98</v>
      </c>
      <c r="N528" s="669">
        <v>9624.191941348663</v>
      </c>
    </row>
    <row r="529" spans="1:14" ht="14.4" customHeight="1" x14ac:dyDescent="0.3">
      <c r="A529" s="664" t="s">
        <v>527</v>
      </c>
      <c r="B529" s="665" t="s">
        <v>528</v>
      </c>
      <c r="C529" s="666" t="s">
        <v>537</v>
      </c>
      <c r="D529" s="667" t="s">
        <v>3070</v>
      </c>
      <c r="E529" s="666" t="s">
        <v>552</v>
      </c>
      <c r="F529" s="667" t="s">
        <v>3075</v>
      </c>
      <c r="G529" s="666" t="s">
        <v>582</v>
      </c>
      <c r="H529" s="666" t="s">
        <v>895</v>
      </c>
      <c r="I529" s="666" t="s">
        <v>896</v>
      </c>
      <c r="J529" s="666" t="s">
        <v>897</v>
      </c>
      <c r="K529" s="666" t="s">
        <v>898</v>
      </c>
      <c r="L529" s="668">
        <v>72.300000000000026</v>
      </c>
      <c r="M529" s="668">
        <v>2</v>
      </c>
      <c r="N529" s="669">
        <v>144.60000000000005</v>
      </c>
    </row>
    <row r="530" spans="1:14" ht="14.4" customHeight="1" x14ac:dyDescent="0.3">
      <c r="A530" s="664" t="s">
        <v>527</v>
      </c>
      <c r="B530" s="665" t="s">
        <v>528</v>
      </c>
      <c r="C530" s="666" t="s">
        <v>537</v>
      </c>
      <c r="D530" s="667" t="s">
        <v>3070</v>
      </c>
      <c r="E530" s="666" t="s">
        <v>552</v>
      </c>
      <c r="F530" s="667" t="s">
        <v>3075</v>
      </c>
      <c r="G530" s="666" t="s">
        <v>582</v>
      </c>
      <c r="H530" s="666" t="s">
        <v>2084</v>
      </c>
      <c r="I530" s="666" t="s">
        <v>2085</v>
      </c>
      <c r="J530" s="666" t="s">
        <v>877</v>
      </c>
      <c r="K530" s="666" t="s">
        <v>2086</v>
      </c>
      <c r="L530" s="668">
        <v>58.249390600347454</v>
      </c>
      <c r="M530" s="668">
        <v>5</v>
      </c>
      <c r="N530" s="669">
        <v>291.24695300173727</v>
      </c>
    </row>
    <row r="531" spans="1:14" ht="14.4" customHeight="1" x14ac:dyDescent="0.3">
      <c r="A531" s="664" t="s">
        <v>527</v>
      </c>
      <c r="B531" s="665" t="s">
        <v>528</v>
      </c>
      <c r="C531" s="666" t="s">
        <v>537</v>
      </c>
      <c r="D531" s="667" t="s">
        <v>3070</v>
      </c>
      <c r="E531" s="666" t="s">
        <v>552</v>
      </c>
      <c r="F531" s="667" t="s">
        <v>3075</v>
      </c>
      <c r="G531" s="666" t="s">
        <v>582</v>
      </c>
      <c r="H531" s="666" t="s">
        <v>902</v>
      </c>
      <c r="I531" s="666" t="s">
        <v>903</v>
      </c>
      <c r="J531" s="666" t="s">
        <v>904</v>
      </c>
      <c r="K531" s="666" t="s">
        <v>905</v>
      </c>
      <c r="L531" s="668">
        <v>66.961904024740193</v>
      </c>
      <c r="M531" s="668">
        <v>43</v>
      </c>
      <c r="N531" s="669">
        <v>2879.3618730638282</v>
      </c>
    </row>
    <row r="532" spans="1:14" ht="14.4" customHeight="1" x14ac:dyDescent="0.3">
      <c r="A532" s="664" t="s">
        <v>527</v>
      </c>
      <c r="B532" s="665" t="s">
        <v>528</v>
      </c>
      <c r="C532" s="666" t="s">
        <v>537</v>
      </c>
      <c r="D532" s="667" t="s">
        <v>3070</v>
      </c>
      <c r="E532" s="666" t="s">
        <v>552</v>
      </c>
      <c r="F532" s="667" t="s">
        <v>3075</v>
      </c>
      <c r="G532" s="666" t="s">
        <v>582</v>
      </c>
      <c r="H532" s="666" t="s">
        <v>906</v>
      </c>
      <c r="I532" s="666" t="s">
        <v>907</v>
      </c>
      <c r="J532" s="666" t="s">
        <v>908</v>
      </c>
      <c r="K532" s="666" t="s">
        <v>909</v>
      </c>
      <c r="L532" s="668">
        <v>93.655000000000001</v>
      </c>
      <c r="M532" s="668">
        <v>2</v>
      </c>
      <c r="N532" s="669">
        <v>187.31</v>
      </c>
    </row>
    <row r="533" spans="1:14" ht="14.4" customHeight="1" x14ac:dyDescent="0.3">
      <c r="A533" s="664" t="s">
        <v>527</v>
      </c>
      <c r="B533" s="665" t="s">
        <v>528</v>
      </c>
      <c r="C533" s="666" t="s">
        <v>537</v>
      </c>
      <c r="D533" s="667" t="s">
        <v>3070</v>
      </c>
      <c r="E533" s="666" t="s">
        <v>552</v>
      </c>
      <c r="F533" s="667" t="s">
        <v>3075</v>
      </c>
      <c r="G533" s="666" t="s">
        <v>582</v>
      </c>
      <c r="H533" s="666" t="s">
        <v>910</v>
      </c>
      <c r="I533" s="666" t="s">
        <v>911</v>
      </c>
      <c r="J533" s="666" t="s">
        <v>912</v>
      </c>
      <c r="K533" s="666" t="s">
        <v>913</v>
      </c>
      <c r="L533" s="668">
        <v>112.96005250355719</v>
      </c>
      <c r="M533" s="668">
        <v>30</v>
      </c>
      <c r="N533" s="669">
        <v>3388.801575106716</v>
      </c>
    </row>
    <row r="534" spans="1:14" ht="14.4" customHeight="1" x14ac:dyDescent="0.3">
      <c r="A534" s="664" t="s">
        <v>527</v>
      </c>
      <c r="B534" s="665" t="s">
        <v>528</v>
      </c>
      <c r="C534" s="666" t="s">
        <v>537</v>
      </c>
      <c r="D534" s="667" t="s">
        <v>3070</v>
      </c>
      <c r="E534" s="666" t="s">
        <v>552</v>
      </c>
      <c r="F534" s="667" t="s">
        <v>3075</v>
      </c>
      <c r="G534" s="666" t="s">
        <v>582</v>
      </c>
      <c r="H534" s="666" t="s">
        <v>914</v>
      </c>
      <c r="I534" s="666" t="s">
        <v>915</v>
      </c>
      <c r="J534" s="666" t="s">
        <v>916</v>
      </c>
      <c r="K534" s="666" t="s">
        <v>917</v>
      </c>
      <c r="L534" s="668">
        <v>31.750042025998756</v>
      </c>
      <c r="M534" s="668">
        <v>5</v>
      </c>
      <c r="N534" s="669">
        <v>158.75021012999377</v>
      </c>
    </row>
    <row r="535" spans="1:14" ht="14.4" customHeight="1" x14ac:dyDescent="0.3">
      <c r="A535" s="664" t="s">
        <v>527</v>
      </c>
      <c r="B535" s="665" t="s">
        <v>528</v>
      </c>
      <c r="C535" s="666" t="s">
        <v>537</v>
      </c>
      <c r="D535" s="667" t="s">
        <v>3070</v>
      </c>
      <c r="E535" s="666" t="s">
        <v>552</v>
      </c>
      <c r="F535" s="667" t="s">
        <v>3075</v>
      </c>
      <c r="G535" s="666" t="s">
        <v>582</v>
      </c>
      <c r="H535" s="666" t="s">
        <v>918</v>
      </c>
      <c r="I535" s="666" t="s">
        <v>919</v>
      </c>
      <c r="J535" s="666" t="s">
        <v>920</v>
      </c>
      <c r="K535" s="666" t="s">
        <v>921</v>
      </c>
      <c r="L535" s="668">
        <v>34.330000954914276</v>
      </c>
      <c r="M535" s="668">
        <v>3</v>
      </c>
      <c r="N535" s="669">
        <v>102.99000286474282</v>
      </c>
    </row>
    <row r="536" spans="1:14" ht="14.4" customHeight="1" x14ac:dyDescent="0.3">
      <c r="A536" s="664" t="s">
        <v>527</v>
      </c>
      <c r="B536" s="665" t="s">
        <v>528</v>
      </c>
      <c r="C536" s="666" t="s">
        <v>537</v>
      </c>
      <c r="D536" s="667" t="s">
        <v>3070</v>
      </c>
      <c r="E536" s="666" t="s">
        <v>552</v>
      </c>
      <c r="F536" s="667" t="s">
        <v>3075</v>
      </c>
      <c r="G536" s="666" t="s">
        <v>582</v>
      </c>
      <c r="H536" s="666" t="s">
        <v>2087</v>
      </c>
      <c r="I536" s="666" t="s">
        <v>2088</v>
      </c>
      <c r="J536" s="666" t="s">
        <v>2089</v>
      </c>
      <c r="K536" s="666" t="s">
        <v>2090</v>
      </c>
      <c r="L536" s="668">
        <v>130.30340700192002</v>
      </c>
      <c r="M536" s="668">
        <v>9</v>
      </c>
      <c r="N536" s="669">
        <v>1172.7306630172802</v>
      </c>
    </row>
    <row r="537" spans="1:14" ht="14.4" customHeight="1" x14ac:dyDescent="0.3">
      <c r="A537" s="664" t="s">
        <v>527</v>
      </c>
      <c r="B537" s="665" t="s">
        <v>528</v>
      </c>
      <c r="C537" s="666" t="s">
        <v>537</v>
      </c>
      <c r="D537" s="667" t="s">
        <v>3070</v>
      </c>
      <c r="E537" s="666" t="s">
        <v>552</v>
      </c>
      <c r="F537" s="667" t="s">
        <v>3075</v>
      </c>
      <c r="G537" s="666" t="s">
        <v>582</v>
      </c>
      <c r="H537" s="666" t="s">
        <v>926</v>
      </c>
      <c r="I537" s="666" t="s">
        <v>927</v>
      </c>
      <c r="J537" s="666" t="s">
        <v>928</v>
      </c>
      <c r="K537" s="666" t="s">
        <v>929</v>
      </c>
      <c r="L537" s="668">
        <v>40.579999999999991</v>
      </c>
      <c r="M537" s="668">
        <v>3</v>
      </c>
      <c r="N537" s="669">
        <v>121.73999999999998</v>
      </c>
    </row>
    <row r="538" spans="1:14" ht="14.4" customHeight="1" x14ac:dyDescent="0.3">
      <c r="A538" s="664" t="s">
        <v>527</v>
      </c>
      <c r="B538" s="665" t="s">
        <v>528</v>
      </c>
      <c r="C538" s="666" t="s">
        <v>537</v>
      </c>
      <c r="D538" s="667" t="s">
        <v>3070</v>
      </c>
      <c r="E538" s="666" t="s">
        <v>552</v>
      </c>
      <c r="F538" s="667" t="s">
        <v>3075</v>
      </c>
      <c r="G538" s="666" t="s">
        <v>582</v>
      </c>
      <c r="H538" s="666" t="s">
        <v>2091</v>
      </c>
      <c r="I538" s="666" t="s">
        <v>2092</v>
      </c>
      <c r="J538" s="666" t="s">
        <v>2093</v>
      </c>
      <c r="K538" s="666" t="s">
        <v>2094</v>
      </c>
      <c r="L538" s="668">
        <v>109.46</v>
      </c>
      <c r="M538" s="668">
        <v>2</v>
      </c>
      <c r="N538" s="669">
        <v>218.92</v>
      </c>
    </row>
    <row r="539" spans="1:14" ht="14.4" customHeight="1" x14ac:dyDescent="0.3">
      <c r="A539" s="664" t="s">
        <v>527</v>
      </c>
      <c r="B539" s="665" t="s">
        <v>528</v>
      </c>
      <c r="C539" s="666" t="s">
        <v>537</v>
      </c>
      <c r="D539" s="667" t="s">
        <v>3070</v>
      </c>
      <c r="E539" s="666" t="s">
        <v>552</v>
      </c>
      <c r="F539" s="667" t="s">
        <v>3075</v>
      </c>
      <c r="G539" s="666" t="s">
        <v>582</v>
      </c>
      <c r="H539" s="666" t="s">
        <v>2095</v>
      </c>
      <c r="I539" s="666" t="s">
        <v>2096</v>
      </c>
      <c r="J539" s="666" t="s">
        <v>2093</v>
      </c>
      <c r="K539" s="666" t="s">
        <v>2097</v>
      </c>
      <c r="L539" s="668">
        <v>45.190000477116108</v>
      </c>
      <c r="M539" s="668">
        <v>24</v>
      </c>
      <c r="N539" s="669">
        <v>1084.5600114507865</v>
      </c>
    </row>
    <row r="540" spans="1:14" ht="14.4" customHeight="1" x14ac:dyDescent="0.3">
      <c r="A540" s="664" t="s">
        <v>527</v>
      </c>
      <c r="B540" s="665" t="s">
        <v>528</v>
      </c>
      <c r="C540" s="666" t="s">
        <v>537</v>
      </c>
      <c r="D540" s="667" t="s">
        <v>3070</v>
      </c>
      <c r="E540" s="666" t="s">
        <v>552</v>
      </c>
      <c r="F540" s="667" t="s">
        <v>3075</v>
      </c>
      <c r="G540" s="666" t="s">
        <v>582</v>
      </c>
      <c r="H540" s="666" t="s">
        <v>934</v>
      </c>
      <c r="I540" s="666" t="s">
        <v>935</v>
      </c>
      <c r="J540" s="666" t="s">
        <v>743</v>
      </c>
      <c r="K540" s="666" t="s">
        <v>936</v>
      </c>
      <c r="L540" s="668">
        <v>70.239999999999995</v>
      </c>
      <c r="M540" s="668">
        <v>4</v>
      </c>
      <c r="N540" s="669">
        <v>280.95999999999998</v>
      </c>
    </row>
    <row r="541" spans="1:14" ht="14.4" customHeight="1" x14ac:dyDescent="0.3">
      <c r="A541" s="664" t="s">
        <v>527</v>
      </c>
      <c r="B541" s="665" t="s">
        <v>528</v>
      </c>
      <c r="C541" s="666" t="s">
        <v>537</v>
      </c>
      <c r="D541" s="667" t="s">
        <v>3070</v>
      </c>
      <c r="E541" s="666" t="s">
        <v>552</v>
      </c>
      <c r="F541" s="667" t="s">
        <v>3075</v>
      </c>
      <c r="G541" s="666" t="s">
        <v>582</v>
      </c>
      <c r="H541" s="666" t="s">
        <v>2098</v>
      </c>
      <c r="I541" s="666" t="s">
        <v>2099</v>
      </c>
      <c r="J541" s="666" t="s">
        <v>2100</v>
      </c>
      <c r="K541" s="666" t="s">
        <v>2101</v>
      </c>
      <c r="L541" s="668">
        <v>171.98999307277703</v>
      </c>
      <c r="M541" s="668">
        <v>1</v>
      </c>
      <c r="N541" s="669">
        <v>171.98999307277703</v>
      </c>
    </row>
    <row r="542" spans="1:14" ht="14.4" customHeight="1" x14ac:dyDescent="0.3">
      <c r="A542" s="664" t="s">
        <v>527</v>
      </c>
      <c r="B542" s="665" t="s">
        <v>528</v>
      </c>
      <c r="C542" s="666" t="s">
        <v>537</v>
      </c>
      <c r="D542" s="667" t="s">
        <v>3070</v>
      </c>
      <c r="E542" s="666" t="s">
        <v>552</v>
      </c>
      <c r="F542" s="667" t="s">
        <v>3075</v>
      </c>
      <c r="G542" s="666" t="s">
        <v>582</v>
      </c>
      <c r="H542" s="666" t="s">
        <v>2102</v>
      </c>
      <c r="I542" s="666" t="s">
        <v>2103</v>
      </c>
      <c r="J542" s="666" t="s">
        <v>943</v>
      </c>
      <c r="K542" s="666" t="s">
        <v>2104</v>
      </c>
      <c r="L542" s="668">
        <v>18.488965497819773</v>
      </c>
      <c r="M542" s="668">
        <v>87</v>
      </c>
      <c r="N542" s="669">
        <v>1608.5399983103202</v>
      </c>
    </row>
    <row r="543" spans="1:14" ht="14.4" customHeight="1" x14ac:dyDescent="0.3">
      <c r="A543" s="664" t="s">
        <v>527</v>
      </c>
      <c r="B543" s="665" t="s">
        <v>528</v>
      </c>
      <c r="C543" s="666" t="s">
        <v>537</v>
      </c>
      <c r="D543" s="667" t="s">
        <v>3070</v>
      </c>
      <c r="E543" s="666" t="s">
        <v>552</v>
      </c>
      <c r="F543" s="667" t="s">
        <v>3075</v>
      </c>
      <c r="G543" s="666" t="s">
        <v>582</v>
      </c>
      <c r="H543" s="666" t="s">
        <v>937</v>
      </c>
      <c r="I543" s="666" t="s">
        <v>938</v>
      </c>
      <c r="J543" s="666" t="s">
        <v>939</v>
      </c>
      <c r="K543" s="666" t="s">
        <v>940</v>
      </c>
      <c r="L543" s="668">
        <v>34.670000000000016</v>
      </c>
      <c r="M543" s="668">
        <v>2</v>
      </c>
      <c r="N543" s="669">
        <v>69.340000000000032</v>
      </c>
    </row>
    <row r="544" spans="1:14" ht="14.4" customHeight="1" x14ac:dyDescent="0.3">
      <c r="A544" s="664" t="s">
        <v>527</v>
      </c>
      <c r="B544" s="665" t="s">
        <v>528</v>
      </c>
      <c r="C544" s="666" t="s">
        <v>537</v>
      </c>
      <c r="D544" s="667" t="s">
        <v>3070</v>
      </c>
      <c r="E544" s="666" t="s">
        <v>552</v>
      </c>
      <c r="F544" s="667" t="s">
        <v>3075</v>
      </c>
      <c r="G544" s="666" t="s">
        <v>582</v>
      </c>
      <c r="H544" s="666" t="s">
        <v>2105</v>
      </c>
      <c r="I544" s="666" t="s">
        <v>2106</v>
      </c>
      <c r="J544" s="666" t="s">
        <v>2107</v>
      </c>
      <c r="K544" s="666" t="s">
        <v>1402</v>
      </c>
      <c r="L544" s="668">
        <v>115.66999999999999</v>
      </c>
      <c r="M544" s="668">
        <v>2</v>
      </c>
      <c r="N544" s="669">
        <v>231.33999999999997</v>
      </c>
    </row>
    <row r="545" spans="1:14" ht="14.4" customHeight="1" x14ac:dyDescent="0.3">
      <c r="A545" s="664" t="s">
        <v>527</v>
      </c>
      <c r="B545" s="665" t="s">
        <v>528</v>
      </c>
      <c r="C545" s="666" t="s">
        <v>537</v>
      </c>
      <c r="D545" s="667" t="s">
        <v>3070</v>
      </c>
      <c r="E545" s="666" t="s">
        <v>552</v>
      </c>
      <c r="F545" s="667" t="s">
        <v>3075</v>
      </c>
      <c r="G545" s="666" t="s">
        <v>582</v>
      </c>
      <c r="H545" s="666" t="s">
        <v>941</v>
      </c>
      <c r="I545" s="666" t="s">
        <v>942</v>
      </c>
      <c r="J545" s="666" t="s">
        <v>943</v>
      </c>
      <c r="K545" s="666" t="s">
        <v>944</v>
      </c>
      <c r="L545" s="668">
        <v>27.025714285714294</v>
      </c>
      <c r="M545" s="668">
        <v>14</v>
      </c>
      <c r="N545" s="669">
        <v>378.36000000000013</v>
      </c>
    </row>
    <row r="546" spans="1:14" ht="14.4" customHeight="1" x14ac:dyDescent="0.3">
      <c r="A546" s="664" t="s">
        <v>527</v>
      </c>
      <c r="B546" s="665" t="s">
        <v>528</v>
      </c>
      <c r="C546" s="666" t="s">
        <v>537</v>
      </c>
      <c r="D546" s="667" t="s">
        <v>3070</v>
      </c>
      <c r="E546" s="666" t="s">
        <v>552</v>
      </c>
      <c r="F546" s="667" t="s">
        <v>3075</v>
      </c>
      <c r="G546" s="666" t="s">
        <v>582</v>
      </c>
      <c r="H546" s="666" t="s">
        <v>2108</v>
      </c>
      <c r="I546" s="666" t="s">
        <v>2109</v>
      </c>
      <c r="J546" s="666" t="s">
        <v>2110</v>
      </c>
      <c r="K546" s="666" t="s">
        <v>2111</v>
      </c>
      <c r="L546" s="668">
        <v>40.519999999999989</v>
      </c>
      <c r="M546" s="668">
        <v>1</v>
      </c>
      <c r="N546" s="669">
        <v>40.519999999999989</v>
      </c>
    </row>
    <row r="547" spans="1:14" ht="14.4" customHeight="1" x14ac:dyDescent="0.3">
      <c r="A547" s="664" t="s">
        <v>527</v>
      </c>
      <c r="B547" s="665" t="s">
        <v>528</v>
      </c>
      <c r="C547" s="666" t="s">
        <v>537</v>
      </c>
      <c r="D547" s="667" t="s">
        <v>3070</v>
      </c>
      <c r="E547" s="666" t="s">
        <v>552</v>
      </c>
      <c r="F547" s="667" t="s">
        <v>3075</v>
      </c>
      <c r="G547" s="666" t="s">
        <v>582</v>
      </c>
      <c r="H547" s="666" t="s">
        <v>2112</v>
      </c>
      <c r="I547" s="666" t="s">
        <v>2113</v>
      </c>
      <c r="J547" s="666" t="s">
        <v>2114</v>
      </c>
      <c r="K547" s="666" t="s">
        <v>1483</v>
      </c>
      <c r="L547" s="668">
        <v>265.47000000000003</v>
      </c>
      <c r="M547" s="668">
        <v>2</v>
      </c>
      <c r="N547" s="669">
        <v>530.94000000000005</v>
      </c>
    </row>
    <row r="548" spans="1:14" ht="14.4" customHeight="1" x14ac:dyDescent="0.3">
      <c r="A548" s="664" t="s">
        <v>527</v>
      </c>
      <c r="B548" s="665" t="s">
        <v>528</v>
      </c>
      <c r="C548" s="666" t="s">
        <v>537</v>
      </c>
      <c r="D548" s="667" t="s">
        <v>3070</v>
      </c>
      <c r="E548" s="666" t="s">
        <v>552</v>
      </c>
      <c r="F548" s="667" t="s">
        <v>3075</v>
      </c>
      <c r="G548" s="666" t="s">
        <v>582</v>
      </c>
      <c r="H548" s="666" t="s">
        <v>2115</v>
      </c>
      <c r="I548" s="666" t="s">
        <v>2116</v>
      </c>
      <c r="J548" s="666" t="s">
        <v>2117</v>
      </c>
      <c r="K548" s="666" t="s">
        <v>1041</v>
      </c>
      <c r="L548" s="668">
        <v>126.40999999999995</v>
      </c>
      <c r="M548" s="668">
        <v>1</v>
      </c>
      <c r="N548" s="669">
        <v>126.40999999999995</v>
      </c>
    </row>
    <row r="549" spans="1:14" ht="14.4" customHeight="1" x14ac:dyDescent="0.3">
      <c r="A549" s="664" t="s">
        <v>527</v>
      </c>
      <c r="B549" s="665" t="s">
        <v>528</v>
      </c>
      <c r="C549" s="666" t="s">
        <v>537</v>
      </c>
      <c r="D549" s="667" t="s">
        <v>3070</v>
      </c>
      <c r="E549" s="666" t="s">
        <v>552</v>
      </c>
      <c r="F549" s="667" t="s">
        <v>3075</v>
      </c>
      <c r="G549" s="666" t="s">
        <v>582</v>
      </c>
      <c r="H549" s="666" t="s">
        <v>949</v>
      </c>
      <c r="I549" s="666" t="s">
        <v>884</v>
      </c>
      <c r="J549" s="666" t="s">
        <v>950</v>
      </c>
      <c r="K549" s="666"/>
      <c r="L549" s="668">
        <v>191.13128340055349</v>
      </c>
      <c r="M549" s="668">
        <v>6</v>
      </c>
      <c r="N549" s="669">
        <v>1146.787700403321</v>
      </c>
    </row>
    <row r="550" spans="1:14" ht="14.4" customHeight="1" x14ac:dyDescent="0.3">
      <c r="A550" s="664" t="s">
        <v>527</v>
      </c>
      <c r="B550" s="665" t="s">
        <v>528</v>
      </c>
      <c r="C550" s="666" t="s">
        <v>537</v>
      </c>
      <c r="D550" s="667" t="s">
        <v>3070</v>
      </c>
      <c r="E550" s="666" t="s">
        <v>552</v>
      </c>
      <c r="F550" s="667" t="s">
        <v>3075</v>
      </c>
      <c r="G550" s="666" t="s">
        <v>582</v>
      </c>
      <c r="H550" s="666" t="s">
        <v>951</v>
      </c>
      <c r="I550" s="666" t="s">
        <v>884</v>
      </c>
      <c r="J550" s="666" t="s">
        <v>952</v>
      </c>
      <c r="K550" s="666"/>
      <c r="L550" s="668">
        <v>154.50454545454545</v>
      </c>
      <c r="M550" s="668">
        <v>11</v>
      </c>
      <c r="N550" s="669">
        <v>1699.55</v>
      </c>
    </row>
    <row r="551" spans="1:14" ht="14.4" customHeight="1" x14ac:dyDescent="0.3">
      <c r="A551" s="664" t="s">
        <v>527</v>
      </c>
      <c r="B551" s="665" t="s">
        <v>528</v>
      </c>
      <c r="C551" s="666" t="s">
        <v>537</v>
      </c>
      <c r="D551" s="667" t="s">
        <v>3070</v>
      </c>
      <c r="E551" s="666" t="s">
        <v>552</v>
      </c>
      <c r="F551" s="667" t="s">
        <v>3075</v>
      </c>
      <c r="G551" s="666" t="s">
        <v>582</v>
      </c>
      <c r="H551" s="666" t="s">
        <v>2118</v>
      </c>
      <c r="I551" s="666" t="s">
        <v>2118</v>
      </c>
      <c r="J551" s="666" t="s">
        <v>2119</v>
      </c>
      <c r="K551" s="666" t="s">
        <v>2120</v>
      </c>
      <c r="L551" s="668">
        <v>90.292000000000002</v>
      </c>
      <c r="M551" s="668">
        <v>5</v>
      </c>
      <c r="N551" s="669">
        <v>451.46</v>
      </c>
    </row>
    <row r="552" spans="1:14" ht="14.4" customHeight="1" x14ac:dyDescent="0.3">
      <c r="A552" s="664" t="s">
        <v>527</v>
      </c>
      <c r="B552" s="665" t="s">
        <v>528</v>
      </c>
      <c r="C552" s="666" t="s">
        <v>537</v>
      </c>
      <c r="D552" s="667" t="s">
        <v>3070</v>
      </c>
      <c r="E552" s="666" t="s">
        <v>552</v>
      </c>
      <c r="F552" s="667" t="s">
        <v>3075</v>
      </c>
      <c r="G552" s="666" t="s">
        <v>582</v>
      </c>
      <c r="H552" s="666" t="s">
        <v>957</v>
      </c>
      <c r="I552" s="666" t="s">
        <v>957</v>
      </c>
      <c r="J552" s="666" t="s">
        <v>584</v>
      </c>
      <c r="K552" s="666" t="s">
        <v>958</v>
      </c>
      <c r="L552" s="668">
        <v>192.50034935903918</v>
      </c>
      <c r="M552" s="668">
        <v>19</v>
      </c>
      <c r="N552" s="669">
        <v>3657.5066378217443</v>
      </c>
    </row>
    <row r="553" spans="1:14" ht="14.4" customHeight="1" x14ac:dyDescent="0.3">
      <c r="A553" s="664" t="s">
        <v>527</v>
      </c>
      <c r="B553" s="665" t="s">
        <v>528</v>
      </c>
      <c r="C553" s="666" t="s">
        <v>537</v>
      </c>
      <c r="D553" s="667" t="s">
        <v>3070</v>
      </c>
      <c r="E553" s="666" t="s">
        <v>552</v>
      </c>
      <c r="F553" s="667" t="s">
        <v>3075</v>
      </c>
      <c r="G553" s="666" t="s">
        <v>582</v>
      </c>
      <c r="H553" s="666" t="s">
        <v>962</v>
      </c>
      <c r="I553" s="666" t="s">
        <v>963</v>
      </c>
      <c r="J553" s="666" t="s">
        <v>620</v>
      </c>
      <c r="K553" s="666" t="s">
        <v>964</v>
      </c>
      <c r="L553" s="668">
        <v>42.169999999999995</v>
      </c>
      <c r="M553" s="668">
        <v>3</v>
      </c>
      <c r="N553" s="669">
        <v>126.50999999999999</v>
      </c>
    </row>
    <row r="554" spans="1:14" ht="14.4" customHeight="1" x14ac:dyDescent="0.3">
      <c r="A554" s="664" t="s">
        <v>527</v>
      </c>
      <c r="B554" s="665" t="s">
        <v>528</v>
      </c>
      <c r="C554" s="666" t="s">
        <v>537</v>
      </c>
      <c r="D554" s="667" t="s">
        <v>3070</v>
      </c>
      <c r="E554" s="666" t="s">
        <v>552</v>
      </c>
      <c r="F554" s="667" t="s">
        <v>3075</v>
      </c>
      <c r="G554" s="666" t="s">
        <v>582</v>
      </c>
      <c r="H554" s="666" t="s">
        <v>965</v>
      </c>
      <c r="I554" s="666" t="s">
        <v>966</v>
      </c>
      <c r="J554" s="666" t="s">
        <v>967</v>
      </c>
      <c r="K554" s="666" t="s">
        <v>968</v>
      </c>
      <c r="L554" s="668">
        <v>60.28</v>
      </c>
      <c r="M554" s="668">
        <v>3</v>
      </c>
      <c r="N554" s="669">
        <v>180.84</v>
      </c>
    </row>
    <row r="555" spans="1:14" ht="14.4" customHeight="1" x14ac:dyDescent="0.3">
      <c r="A555" s="664" t="s">
        <v>527</v>
      </c>
      <c r="B555" s="665" t="s">
        <v>528</v>
      </c>
      <c r="C555" s="666" t="s">
        <v>537</v>
      </c>
      <c r="D555" s="667" t="s">
        <v>3070</v>
      </c>
      <c r="E555" s="666" t="s">
        <v>552</v>
      </c>
      <c r="F555" s="667" t="s">
        <v>3075</v>
      </c>
      <c r="G555" s="666" t="s">
        <v>582</v>
      </c>
      <c r="H555" s="666" t="s">
        <v>2121</v>
      </c>
      <c r="I555" s="666" t="s">
        <v>2122</v>
      </c>
      <c r="J555" s="666" t="s">
        <v>2123</v>
      </c>
      <c r="K555" s="666" t="s">
        <v>2124</v>
      </c>
      <c r="L555" s="668">
        <v>77.77</v>
      </c>
      <c r="M555" s="668">
        <v>2</v>
      </c>
      <c r="N555" s="669">
        <v>155.54</v>
      </c>
    </row>
    <row r="556" spans="1:14" ht="14.4" customHeight="1" x14ac:dyDescent="0.3">
      <c r="A556" s="664" t="s">
        <v>527</v>
      </c>
      <c r="B556" s="665" t="s">
        <v>528</v>
      </c>
      <c r="C556" s="666" t="s">
        <v>537</v>
      </c>
      <c r="D556" s="667" t="s">
        <v>3070</v>
      </c>
      <c r="E556" s="666" t="s">
        <v>552</v>
      </c>
      <c r="F556" s="667" t="s">
        <v>3075</v>
      </c>
      <c r="G556" s="666" t="s">
        <v>582</v>
      </c>
      <c r="H556" s="666" t="s">
        <v>2125</v>
      </c>
      <c r="I556" s="666" t="s">
        <v>2126</v>
      </c>
      <c r="J556" s="666" t="s">
        <v>2127</v>
      </c>
      <c r="K556" s="666" t="s">
        <v>2128</v>
      </c>
      <c r="L556" s="668">
        <v>71.449791278707195</v>
      </c>
      <c r="M556" s="668">
        <v>1</v>
      </c>
      <c r="N556" s="669">
        <v>71.449791278707195</v>
      </c>
    </row>
    <row r="557" spans="1:14" ht="14.4" customHeight="1" x14ac:dyDescent="0.3">
      <c r="A557" s="664" t="s">
        <v>527</v>
      </c>
      <c r="B557" s="665" t="s">
        <v>528</v>
      </c>
      <c r="C557" s="666" t="s">
        <v>537</v>
      </c>
      <c r="D557" s="667" t="s">
        <v>3070</v>
      </c>
      <c r="E557" s="666" t="s">
        <v>552</v>
      </c>
      <c r="F557" s="667" t="s">
        <v>3075</v>
      </c>
      <c r="G557" s="666" t="s">
        <v>582</v>
      </c>
      <c r="H557" s="666" t="s">
        <v>2129</v>
      </c>
      <c r="I557" s="666" t="s">
        <v>2130</v>
      </c>
      <c r="J557" s="666" t="s">
        <v>2131</v>
      </c>
      <c r="K557" s="666" t="s">
        <v>2132</v>
      </c>
      <c r="L557" s="668">
        <v>66.540000000000049</v>
      </c>
      <c r="M557" s="668">
        <v>1</v>
      </c>
      <c r="N557" s="669">
        <v>66.540000000000049</v>
      </c>
    </row>
    <row r="558" spans="1:14" ht="14.4" customHeight="1" x14ac:dyDescent="0.3">
      <c r="A558" s="664" t="s">
        <v>527</v>
      </c>
      <c r="B558" s="665" t="s">
        <v>528</v>
      </c>
      <c r="C558" s="666" t="s">
        <v>537</v>
      </c>
      <c r="D558" s="667" t="s">
        <v>3070</v>
      </c>
      <c r="E558" s="666" t="s">
        <v>552</v>
      </c>
      <c r="F558" s="667" t="s">
        <v>3075</v>
      </c>
      <c r="G558" s="666" t="s">
        <v>582</v>
      </c>
      <c r="H558" s="666" t="s">
        <v>2133</v>
      </c>
      <c r="I558" s="666" t="s">
        <v>2134</v>
      </c>
      <c r="J558" s="666" t="s">
        <v>2135</v>
      </c>
      <c r="K558" s="666" t="s">
        <v>2136</v>
      </c>
      <c r="L558" s="668">
        <v>102.48959039308238</v>
      </c>
      <c r="M558" s="668">
        <v>1</v>
      </c>
      <c r="N558" s="669">
        <v>102.48959039308238</v>
      </c>
    </row>
    <row r="559" spans="1:14" ht="14.4" customHeight="1" x14ac:dyDescent="0.3">
      <c r="A559" s="664" t="s">
        <v>527</v>
      </c>
      <c r="B559" s="665" t="s">
        <v>528</v>
      </c>
      <c r="C559" s="666" t="s">
        <v>537</v>
      </c>
      <c r="D559" s="667" t="s">
        <v>3070</v>
      </c>
      <c r="E559" s="666" t="s">
        <v>552</v>
      </c>
      <c r="F559" s="667" t="s">
        <v>3075</v>
      </c>
      <c r="G559" s="666" t="s">
        <v>582</v>
      </c>
      <c r="H559" s="666" t="s">
        <v>2137</v>
      </c>
      <c r="I559" s="666" t="s">
        <v>2138</v>
      </c>
      <c r="J559" s="666" t="s">
        <v>2139</v>
      </c>
      <c r="K559" s="666" t="s">
        <v>2140</v>
      </c>
      <c r="L559" s="668">
        <v>195.79999999999995</v>
      </c>
      <c r="M559" s="668">
        <v>1</v>
      </c>
      <c r="N559" s="669">
        <v>195.79999999999995</v>
      </c>
    </row>
    <row r="560" spans="1:14" ht="14.4" customHeight="1" x14ac:dyDescent="0.3">
      <c r="A560" s="664" t="s">
        <v>527</v>
      </c>
      <c r="B560" s="665" t="s">
        <v>528</v>
      </c>
      <c r="C560" s="666" t="s">
        <v>537</v>
      </c>
      <c r="D560" s="667" t="s">
        <v>3070</v>
      </c>
      <c r="E560" s="666" t="s">
        <v>552</v>
      </c>
      <c r="F560" s="667" t="s">
        <v>3075</v>
      </c>
      <c r="G560" s="666" t="s">
        <v>582</v>
      </c>
      <c r="H560" s="666" t="s">
        <v>2141</v>
      </c>
      <c r="I560" s="666" t="s">
        <v>2142</v>
      </c>
      <c r="J560" s="666" t="s">
        <v>2143</v>
      </c>
      <c r="K560" s="666" t="s">
        <v>2144</v>
      </c>
      <c r="L560" s="668">
        <v>56.610001699399845</v>
      </c>
      <c r="M560" s="668">
        <v>2</v>
      </c>
      <c r="N560" s="669">
        <v>113.22000339879969</v>
      </c>
    </row>
    <row r="561" spans="1:14" ht="14.4" customHeight="1" x14ac:dyDescent="0.3">
      <c r="A561" s="664" t="s">
        <v>527</v>
      </c>
      <c r="B561" s="665" t="s">
        <v>528</v>
      </c>
      <c r="C561" s="666" t="s">
        <v>537</v>
      </c>
      <c r="D561" s="667" t="s">
        <v>3070</v>
      </c>
      <c r="E561" s="666" t="s">
        <v>552</v>
      </c>
      <c r="F561" s="667" t="s">
        <v>3075</v>
      </c>
      <c r="G561" s="666" t="s">
        <v>582</v>
      </c>
      <c r="H561" s="666" t="s">
        <v>2145</v>
      </c>
      <c r="I561" s="666" t="s">
        <v>2146</v>
      </c>
      <c r="J561" s="666" t="s">
        <v>2147</v>
      </c>
      <c r="K561" s="666" t="s">
        <v>2148</v>
      </c>
      <c r="L561" s="668">
        <v>14.100000000000012</v>
      </c>
      <c r="M561" s="668">
        <v>2</v>
      </c>
      <c r="N561" s="669">
        <v>28.200000000000024</v>
      </c>
    </row>
    <row r="562" spans="1:14" ht="14.4" customHeight="1" x14ac:dyDescent="0.3">
      <c r="A562" s="664" t="s">
        <v>527</v>
      </c>
      <c r="B562" s="665" t="s">
        <v>528</v>
      </c>
      <c r="C562" s="666" t="s">
        <v>537</v>
      </c>
      <c r="D562" s="667" t="s">
        <v>3070</v>
      </c>
      <c r="E562" s="666" t="s">
        <v>552</v>
      </c>
      <c r="F562" s="667" t="s">
        <v>3075</v>
      </c>
      <c r="G562" s="666" t="s">
        <v>582</v>
      </c>
      <c r="H562" s="666" t="s">
        <v>2149</v>
      </c>
      <c r="I562" s="666" t="s">
        <v>2150</v>
      </c>
      <c r="J562" s="666" t="s">
        <v>2151</v>
      </c>
      <c r="K562" s="666" t="s">
        <v>2152</v>
      </c>
      <c r="L562" s="668">
        <v>241.75999999999996</v>
      </c>
      <c r="M562" s="668">
        <v>1</v>
      </c>
      <c r="N562" s="669">
        <v>241.75999999999996</v>
      </c>
    </row>
    <row r="563" spans="1:14" ht="14.4" customHeight="1" x14ac:dyDescent="0.3">
      <c r="A563" s="664" t="s">
        <v>527</v>
      </c>
      <c r="B563" s="665" t="s">
        <v>528</v>
      </c>
      <c r="C563" s="666" t="s">
        <v>537</v>
      </c>
      <c r="D563" s="667" t="s">
        <v>3070</v>
      </c>
      <c r="E563" s="666" t="s">
        <v>552</v>
      </c>
      <c r="F563" s="667" t="s">
        <v>3075</v>
      </c>
      <c r="G563" s="666" t="s">
        <v>582</v>
      </c>
      <c r="H563" s="666" t="s">
        <v>2153</v>
      </c>
      <c r="I563" s="666" t="s">
        <v>2154</v>
      </c>
      <c r="J563" s="666" t="s">
        <v>2155</v>
      </c>
      <c r="K563" s="666" t="s">
        <v>2156</v>
      </c>
      <c r="L563" s="668">
        <v>91.109999999999914</v>
      </c>
      <c r="M563" s="668">
        <v>1</v>
      </c>
      <c r="N563" s="669">
        <v>91.109999999999914</v>
      </c>
    </row>
    <row r="564" spans="1:14" ht="14.4" customHeight="1" x14ac:dyDescent="0.3">
      <c r="A564" s="664" t="s">
        <v>527</v>
      </c>
      <c r="B564" s="665" t="s">
        <v>528</v>
      </c>
      <c r="C564" s="666" t="s">
        <v>537</v>
      </c>
      <c r="D564" s="667" t="s">
        <v>3070</v>
      </c>
      <c r="E564" s="666" t="s">
        <v>552</v>
      </c>
      <c r="F564" s="667" t="s">
        <v>3075</v>
      </c>
      <c r="G564" s="666" t="s">
        <v>582</v>
      </c>
      <c r="H564" s="666" t="s">
        <v>2157</v>
      </c>
      <c r="I564" s="666" t="s">
        <v>2158</v>
      </c>
      <c r="J564" s="666" t="s">
        <v>2159</v>
      </c>
      <c r="K564" s="666" t="s">
        <v>2152</v>
      </c>
      <c r="L564" s="668">
        <v>60.360000000000028</v>
      </c>
      <c r="M564" s="668">
        <v>1</v>
      </c>
      <c r="N564" s="669">
        <v>60.360000000000028</v>
      </c>
    </row>
    <row r="565" spans="1:14" ht="14.4" customHeight="1" x14ac:dyDescent="0.3">
      <c r="A565" s="664" t="s">
        <v>527</v>
      </c>
      <c r="B565" s="665" t="s">
        <v>528</v>
      </c>
      <c r="C565" s="666" t="s">
        <v>537</v>
      </c>
      <c r="D565" s="667" t="s">
        <v>3070</v>
      </c>
      <c r="E565" s="666" t="s">
        <v>552</v>
      </c>
      <c r="F565" s="667" t="s">
        <v>3075</v>
      </c>
      <c r="G565" s="666" t="s">
        <v>582</v>
      </c>
      <c r="H565" s="666" t="s">
        <v>2160</v>
      </c>
      <c r="I565" s="666" t="s">
        <v>2161</v>
      </c>
      <c r="J565" s="666" t="s">
        <v>1146</v>
      </c>
      <c r="K565" s="666" t="s">
        <v>2162</v>
      </c>
      <c r="L565" s="668">
        <v>188.88</v>
      </c>
      <c r="M565" s="668">
        <v>3</v>
      </c>
      <c r="N565" s="669">
        <v>566.64</v>
      </c>
    </row>
    <row r="566" spans="1:14" ht="14.4" customHeight="1" x14ac:dyDescent="0.3">
      <c r="A566" s="664" t="s">
        <v>527</v>
      </c>
      <c r="B566" s="665" t="s">
        <v>528</v>
      </c>
      <c r="C566" s="666" t="s">
        <v>537</v>
      </c>
      <c r="D566" s="667" t="s">
        <v>3070</v>
      </c>
      <c r="E566" s="666" t="s">
        <v>552</v>
      </c>
      <c r="F566" s="667" t="s">
        <v>3075</v>
      </c>
      <c r="G566" s="666" t="s">
        <v>582</v>
      </c>
      <c r="H566" s="666" t="s">
        <v>995</v>
      </c>
      <c r="I566" s="666" t="s">
        <v>996</v>
      </c>
      <c r="J566" s="666" t="s">
        <v>997</v>
      </c>
      <c r="K566" s="666" t="s">
        <v>998</v>
      </c>
      <c r="L566" s="668">
        <v>371.4088888888889</v>
      </c>
      <c r="M566" s="668">
        <v>9</v>
      </c>
      <c r="N566" s="669">
        <v>3342.68</v>
      </c>
    </row>
    <row r="567" spans="1:14" ht="14.4" customHeight="1" x14ac:dyDescent="0.3">
      <c r="A567" s="664" t="s">
        <v>527</v>
      </c>
      <c r="B567" s="665" t="s">
        <v>528</v>
      </c>
      <c r="C567" s="666" t="s">
        <v>537</v>
      </c>
      <c r="D567" s="667" t="s">
        <v>3070</v>
      </c>
      <c r="E567" s="666" t="s">
        <v>552</v>
      </c>
      <c r="F567" s="667" t="s">
        <v>3075</v>
      </c>
      <c r="G567" s="666" t="s">
        <v>582</v>
      </c>
      <c r="H567" s="666" t="s">
        <v>999</v>
      </c>
      <c r="I567" s="666" t="s">
        <v>1000</v>
      </c>
      <c r="J567" s="666" t="s">
        <v>1001</v>
      </c>
      <c r="K567" s="666" t="s">
        <v>1002</v>
      </c>
      <c r="L567" s="668">
        <v>102.76000000000006</v>
      </c>
      <c r="M567" s="668">
        <v>2</v>
      </c>
      <c r="N567" s="669">
        <v>205.52000000000012</v>
      </c>
    </row>
    <row r="568" spans="1:14" ht="14.4" customHeight="1" x14ac:dyDescent="0.3">
      <c r="A568" s="664" t="s">
        <v>527</v>
      </c>
      <c r="B568" s="665" t="s">
        <v>528</v>
      </c>
      <c r="C568" s="666" t="s">
        <v>537</v>
      </c>
      <c r="D568" s="667" t="s">
        <v>3070</v>
      </c>
      <c r="E568" s="666" t="s">
        <v>552</v>
      </c>
      <c r="F568" s="667" t="s">
        <v>3075</v>
      </c>
      <c r="G568" s="666" t="s">
        <v>582</v>
      </c>
      <c r="H568" s="666" t="s">
        <v>1007</v>
      </c>
      <c r="I568" s="666" t="s">
        <v>1007</v>
      </c>
      <c r="J568" s="666" t="s">
        <v>1008</v>
      </c>
      <c r="K568" s="666" t="s">
        <v>1009</v>
      </c>
      <c r="L568" s="668">
        <v>240.91003537389204</v>
      </c>
      <c r="M568" s="668">
        <v>1</v>
      </c>
      <c r="N568" s="669">
        <v>240.91003537389204</v>
      </c>
    </row>
    <row r="569" spans="1:14" ht="14.4" customHeight="1" x14ac:dyDescent="0.3">
      <c r="A569" s="664" t="s">
        <v>527</v>
      </c>
      <c r="B569" s="665" t="s">
        <v>528</v>
      </c>
      <c r="C569" s="666" t="s">
        <v>537</v>
      </c>
      <c r="D569" s="667" t="s">
        <v>3070</v>
      </c>
      <c r="E569" s="666" t="s">
        <v>552</v>
      </c>
      <c r="F569" s="667" t="s">
        <v>3075</v>
      </c>
      <c r="G569" s="666" t="s">
        <v>582</v>
      </c>
      <c r="H569" s="666" t="s">
        <v>2163</v>
      </c>
      <c r="I569" s="666" t="s">
        <v>2164</v>
      </c>
      <c r="J569" s="666" t="s">
        <v>2165</v>
      </c>
      <c r="K569" s="666" t="s">
        <v>2166</v>
      </c>
      <c r="L569" s="668">
        <v>577.42999999999995</v>
      </c>
      <c r="M569" s="668">
        <v>2</v>
      </c>
      <c r="N569" s="669">
        <v>1154.8599999999999</v>
      </c>
    </row>
    <row r="570" spans="1:14" ht="14.4" customHeight="1" x14ac:dyDescent="0.3">
      <c r="A570" s="664" t="s">
        <v>527</v>
      </c>
      <c r="B570" s="665" t="s">
        <v>528</v>
      </c>
      <c r="C570" s="666" t="s">
        <v>537</v>
      </c>
      <c r="D570" s="667" t="s">
        <v>3070</v>
      </c>
      <c r="E570" s="666" t="s">
        <v>552</v>
      </c>
      <c r="F570" s="667" t="s">
        <v>3075</v>
      </c>
      <c r="G570" s="666" t="s">
        <v>582</v>
      </c>
      <c r="H570" s="666" t="s">
        <v>2167</v>
      </c>
      <c r="I570" s="666" t="s">
        <v>2168</v>
      </c>
      <c r="J570" s="666" t="s">
        <v>2169</v>
      </c>
      <c r="K570" s="666" t="s">
        <v>2170</v>
      </c>
      <c r="L570" s="668">
        <v>49.140119466460931</v>
      </c>
      <c r="M570" s="668">
        <v>3</v>
      </c>
      <c r="N570" s="669">
        <v>147.42035839938279</v>
      </c>
    </row>
    <row r="571" spans="1:14" ht="14.4" customHeight="1" x14ac:dyDescent="0.3">
      <c r="A571" s="664" t="s">
        <v>527</v>
      </c>
      <c r="B571" s="665" t="s">
        <v>528</v>
      </c>
      <c r="C571" s="666" t="s">
        <v>537</v>
      </c>
      <c r="D571" s="667" t="s">
        <v>3070</v>
      </c>
      <c r="E571" s="666" t="s">
        <v>552</v>
      </c>
      <c r="F571" s="667" t="s">
        <v>3075</v>
      </c>
      <c r="G571" s="666" t="s">
        <v>582</v>
      </c>
      <c r="H571" s="666" t="s">
        <v>1013</v>
      </c>
      <c r="I571" s="666" t="s">
        <v>1014</v>
      </c>
      <c r="J571" s="666" t="s">
        <v>1015</v>
      </c>
      <c r="K571" s="666" t="s">
        <v>1016</v>
      </c>
      <c r="L571" s="668">
        <v>70.04000000000002</v>
      </c>
      <c r="M571" s="668">
        <v>3</v>
      </c>
      <c r="N571" s="669">
        <v>210.12000000000006</v>
      </c>
    </row>
    <row r="572" spans="1:14" ht="14.4" customHeight="1" x14ac:dyDescent="0.3">
      <c r="A572" s="664" t="s">
        <v>527</v>
      </c>
      <c r="B572" s="665" t="s">
        <v>528</v>
      </c>
      <c r="C572" s="666" t="s">
        <v>537</v>
      </c>
      <c r="D572" s="667" t="s">
        <v>3070</v>
      </c>
      <c r="E572" s="666" t="s">
        <v>552</v>
      </c>
      <c r="F572" s="667" t="s">
        <v>3075</v>
      </c>
      <c r="G572" s="666" t="s">
        <v>582</v>
      </c>
      <c r="H572" s="666" t="s">
        <v>2171</v>
      </c>
      <c r="I572" s="666" t="s">
        <v>2172</v>
      </c>
      <c r="J572" s="666" t="s">
        <v>2173</v>
      </c>
      <c r="K572" s="666" t="s">
        <v>2174</v>
      </c>
      <c r="L572" s="668">
        <v>49.414255848460414</v>
      </c>
      <c r="M572" s="668">
        <v>16</v>
      </c>
      <c r="N572" s="669">
        <v>790.62809357536662</v>
      </c>
    </row>
    <row r="573" spans="1:14" ht="14.4" customHeight="1" x14ac:dyDescent="0.3">
      <c r="A573" s="664" t="s">
        <v>527</v>
      </c>
      <c r="B573" s="665" t="s">
        <v>528</v>
      </c>
      <c r="C573" s="666" t="s">
        <v>537</v>
      </c>
      <c r="D573" s="667" t="s">
        <v>3070</v>
      </c>
      <c r="E573" s="666" t="s">
        <v>552</v>
      </c>
      <c r="F573" s="667" t="s">
        <v>3075</v>
      </c>
      <c r="G573" s="666" t="s">
        <v>582</v>
      </c>
      <c r="H573" s="666" t="s">
        <v>1021</v>
      </c>
      <c r="I573" s="666" t="s">
        <v>1022</v>
      </c>
      <c r="J573" s="666" t="s">
        <v>1023</v>
      </c>
      <c r="K573" s="666" t="s">
        <v>1024</v>
      </c>
      <c r="L573" s="668">
        <v>52.169998821797002</v>
      </c>
      <c r="M573" s="668">
        <v>3</v>
      </c>
      <c r="N573" s="669">
        <v>156.509996465391</v>
      </c>
    </row>
    <row r="574" spans="1:14" ht="14.4" customHeight="1" x14ac:dyDescent="0.3">
      <c r="A574" s="664" t="s">
        <v>527</v>
      </c>
      <c r="B574" s="665" t="s">
        <v>528</v>
      </c>
      <c r="C574" s="666" t="s">
        <v>537</v>
      </c>
      <c r="D574" s="667" t="s">
        <v>3070</v>
      </c>
      <c r="E574" s="666" t="s">
        <v>552</v>
      </c>
      <c r="F574" s="667" t="s">
        <v>3075</v>
      </c>
      <c r="G574" s="666" t="s">
        <v>582</v>
      </c>
      <c r="H574" s="666" t="s">
        <v>1025</v>
      </c>
      <c r="I574" s="666" t="s">
        <v>1026</v>
      </c>
      <c r="J574" s="666" t="s">
        <v>1027</v>
      </c>
      <c r="K574" s="666" t="s">
        <v>1028</v>
      </c>
      <c r="L574" s="668">
        <v>14.299807145983998</v>
      </c>
      <c r="M574" s="668">
        <v>53</v>
      </c>
      <c r="N574" s="669">
        <v>757.88977873715191</v>
      </c>
    </row>
    <row r="575" spans="1:14" ht="14.4" customHeight="1" x14ac:dyDescent="0.3">
      <c r="A575" s="664" t="s">
        <v>527</v>
      </c>
      <c r="B575" s="665" t="s">
        <v>528</v>
      </c>
      <c r="C575" s="666" t="s">
        <v>537</v>
      </c>
      <c r="D575" s="667" t="s">
        <v>3070</v>
      </c>
      <c r="E575" s="666" t="s">
        <v>552</v>
      </c>
      <c r="F575" s="667" t="s">
        <v>3075</v>
      </c>
      <c r="G575" s="666" t="s">
        <v>582</v>
      </c>
      <c r="H575" s="666" t="s">
        <v>1029</v>
      </c>
      <c r="I575" s="666" t="s">
        <v>1030</v>
      </c>
      <c r="J575" s="666" t="s">
        <v>1031</v>
      </c>
      <c r="K575" s="666" t="s">
        <v>1032</v>
      </c>
      <c r="L575" s="668">
        <v>9.3498023941881581</v>
      </c>
      <c r="M575" s="668">
        <v>193</v>
      </c>
      <c r="N575" s="669">
        <v>1804.5118620783146</v>
      </c>
    </row>
    <row r="576" spans="1:14" ht="14.4" customHeight="1" x14ac:dyDescent="0.3">
      <c r="A576" s="664" t="s">
        <v>527</v>
      </c>
      <c r="B576" s="665" t="s">
        <v>528</v>
      </c>
      <c r="C576" s="666" t="s">
        <v>537</v>
      </c>
      <c r="D576" s="667" t="s">
        <v>3070</v>
      </c>
      <c r="E576" s="666" t="s">
        <v>552</v>
      </c>
      <c r="F576" s="667" t="s">
        <v>3075</v>
      </c>
      <c r="G576" s="666" t="s">
        <v>582</v>
      </c>
      <c r="H576" s="666" t="s">
        <v>1033</v>
      </c>
      <c r="I576" s="666" t="s">
        <v>884</v>
      </c>
      <c r="J576" s="666" t="s">
        <v>1034</v>
      </c>
      <c r="K576" s="666"/>
      <c r="L576" s="668">
        <v>148.24</v>
      </c>
      <c r="M576" s="668">
        <v>2</v>
      </c>
      <c r="N576" s="669">
        <v>296.48</v>
      </c>
    </row>
    <row r="577" spans="1:14" ht="14.4" customHeight="1" x14ac:dyDescent="0.3">
      <c r="A577" s="664" t="s">
        <v>527</v>
      </c>
      <c r="B577" s="665" t="s">
        <v>528</v>
      </c>
      <c r="C577" s="666" t="s">
        <v>537</v>
      </c>
      <c r="D577" s="667" t="s">
        <v>3070</v>
      </c>
      <c r="E577" s="666" t="s">
        <v>552</v>
      </c>
      <c r="F577" s="667" t="s">
        <v>3075</v>
      </c>
      <c r="G577" s="666" t="s">
        <v>582</v>
      </c>
      <c r="H577" s="666" t="s">
        <v>1035</v>
      </c>
      <c r="I577" s="666" t="s">
        <v>1036</v>
      </c>
      <c r="J577" s="666" t="s">
        <v>1037</v>
      </c>
      <c r="K577" s="666" t="s">
        <v>1038</v>
      </c>
      <c r="L577" s="668">
        <v>116.35999999999997</v>
      </c>
      <c r="M577" s="668">
        <v>2</v>
      </c>
      <c r="N577" s="669">
        <v>232.71999999999994</v>
      </c>
    </row>
    <row r="578" spans="1:14" ht="14.4" customHeight="1" x14ac:dyDescent="0.3">
      <c r="A578" s="664" t="s">
        <v>527</v>
      </c>
      <c r="B578" s="665" t="s">
        <v>528</v>
      </c>
      <c r="C578" s="666" t="s">
        <v>537</v>
      </c>
      <c r="D578" s="667" t="s">
        <v>3070</v>
      </c>
      <c r="E578" s="666" t="s">
        <v>552</v>
      </c>
      <c r="F578" s="667" t="s">
        <v>3075</v>
      </c>
      <c r="G578" s="666" t="s">
        <v>582</v>
      </c>
      <c r="H578" s="666" t="s">
        <v>2175</v>
      </c>
      <c r="I578" s="666" t="s">
        <v>2176</v>
      </c>
      <c r="J578" s="666" t="s">
        <v>2177</v>
      </c>
      <c r="K578" s="666" t="s">
        <v>2178</v>
      </c>
      <c r="L578" s="668">
        <v>169.94666666666669</v>
      </c>
      <c r="M578" s="668">
        <v>6</v>
      </c>
      <c r="N578" s="669">
        <v>1019.6800000000002</v>
      </c>
    </row>
    <row r="579" spans="1:14" ht="14.4" customHeight="1" x14ac:dyDescent="0.3">
      <c r="A579" s="664" t="s">
        <v>527</v>
      </c>
      <c r="B579" s="665" t="s">
        <v>528</v>
      </c>
      <c r="C579" s="666" t="s">
        <v>537</v>
      </c>
      <c r="D579" s="667" t="s">
        <v>3070</v>
      </c>
      <c r="E579" s="666" t="s">
        <v>552</v>
      </c>
      <c r="F579" s="667" t="s">
        <v>3075</v>
      </c>
      <c r="G579" s="666" t="s">
        <v>582</v>
      </c>
      <c r="H579" s="666" t="s">
        <v>1042</v>
      </c>
      <c r="I579" s="666" t="s">
        <v>1043</v>
      </c>
      <c r="J579" s="666" t="s">
        <v>1044</v>
      </c>
      <c r="K579" s="666" t="s">
        <v>1045</v>
      </c>
      <c r="L579" s="668">
        <v>166.6493339741163</v>
      </c>
      <c r="M579" s="668">
        <v>1</v>
      </c>
      <c r="N579" s="669">
        <v>166.6493339741163</v>
      </c>
    </row>
    <row r="580" spans="1:14" ht="14.4" customHeight="1" x14ac:dyDescent="0.3">
      <c r="A580" s="664" t="s">
        <v>527</v>
      </c>
      <c r="B580" s="665" t="s">
        <v>528</v>
      </c>
      <c r="C580" s="666" t="s">
        <v>537</v>
      </c>
      <c r="D580" s="667" t="s">
        <v>3070</v>
      </c>
      <c r="E580" s="666" t="s">
        <v>552</v>
      </c>
      <c r="F580" s="667" t="s">
        <v>3075</v>
      </c>
      <c r="G580" s="666" t="s">
        <v>582</v>
      </c>
      <c r="H580" s="666" t="s">
        <v>1046</v>
      </c>
      <c r="I580" s="666" t="s">
        <v>1047</v>
      </c>
      <c r="J580" s="666" t="s">
        <v>986</v>
      </c>
      <c r="K580" s="666" t="s">
        <v>1048</v>
      </c>
      <c r="L580" s="668">
        <v>75.059998302499736</v>
      </c>
      <c r="M580" s="668">
        <v>14</v>
      </c>
      <c r="N580" s="669">
        <v>1050.8399762349964</v>
      </c>
    </row>
    <row r="581" spans="1:14" ht="14.4" customHeight="1" x14ac:dyDescent="0.3">
      <c r="A581" s="664" t="s">
        <v>527</v>
      </c>
      <c r="B581" s="665" t="s">
        <v>528</v>
      </c>
      <c r="C581" s="666" t="s">
        <v>537</v>
      </c>
      <c r="D581" s="667" t="s">
        <v>3070</v>
      </c>
      <c r="E581" s="666" t="s">
        <v>552</v>
      </c>
      <c r="F581" s="667" t="s">
        <v>3075</v>
      </c>
      <c r="G581" s="666" t="s">
        <v>582</v>
      </c>
      <c r="H581" s="666" t="s">
        <v>1053</v>
      </c>
      <c r="I581" s="666" t="s">
        <v>1054</v>
      </c>
      <c r="J581" s="666" t="s">
        <v>616</v>
      </c>
      <c r="K581" s="666" t="s">
        <v>1055</v>
      </c>
      <c r="L581" s="668">
        <v>69.597000000000008</v>
      </c>
      <c r="M581" s="668">
        <v>20</v>
      </c>
      <c r="N581" s="669">
        <v>1391.94</v>
      </c>
    </row>
    <row r="582" spans="1:14" ht="14.4" customHeight="1" x14ac:dyDescent="0.3">
      <c r="A582" s="664" t="s">
        <v>527</v>
      </c>
      <c r="B582" s="665" t="s">
        <v>528</v>
      </c>
      <c r="C582" s="666" t="s">
        <v>537</v>
      </c>
      <c r="D582" s="667" t="s">
        <v>3070</v>
      </c>
      <c r="E582" s="666" t="s">
        <v>552</v>
      </c>
      <c r="F582" s="667" t="s">
        <v>3075</v>
      </c>
      <c r="G582" s="666" t="s">
        <v>582</v>
      </c>
      <c r="H582" s="666" t="s">
        <v>1056</v>
      </c>
      <c r="I582" s="666" t="s">
        <v>1057</v>
      </c>
      <c r="J582" s="666" t="s">
        <v>666</v>
      </c>
      <c r="K582" s="666" t="s">
        <v>1058</v>
      </c>
      <c r="L582" s="668">
        <v>154.11117537896533</v>
      </c>
      <c r="M582" s="668">
        <v>34</v>
      </c>
      <c r="N582" s="669">
        <v>5239.7799628848215</v>
      </c>
    </row>
    <row r="583" spans="1:14" ht="14.4" customHeight="1" x14ac:dyDescent="0.3">
      <c r="A583" s="664" t="s">
        <v>527</v>
      </c>
      <c r="B583" s="665" t="s">
        <v>528</v>
      </c>
      <c r="C583" s="666" t="s">
        <v>537</v>
      </c>
      <c r="D583" s="667" t="s">
        <v>3070</v>
      </c>
      <c r="E583" s="666" t="s">
        <v>552</v>
      </c>
      <c r="F583" s="667" t="s">
        <v>3075</v>
      </c>
      <c r="G583" s="666" t="s">
        <v>582</v>
      </c>
      <c r="H583" s="666" t="s">
        <v>2179</v>
      </c>
      <c r="I583" s="666" t="s">
        <v>2180</v>
      </c>
      <c r="J583" s="666" t="s">
        <v>2181</v>
      </c>
      <c r="K583" s="666" t="s">
        <v>1648</v>
      </c>
      <c r="L583" s="668">
        <v>51.930024226797052</v>
      </c>
      <c r="M583" s="668">
        <v>6</v>
      </c>
      <c r="N583" s="669">
        <v>311.5801453607823</v>
      </c>
    </row>
    <row r="584" spans="1:14" ht="14.4" customHeight="1" x14ac:dyDescent="0.3">
      <c r="A584" s="664" t="s">
        <v>527</v>
      </c>
      <c r="B584" s="665" t="s">
        <v>528</v>
      </c>
      <c r="C584" s="666" t="s">
        <v>537</v>
      </c>
      <c r="D584" s="667" t="s">
        <v>3070</v>
      </c>
      <c r="E584" s="666" t="s">
        <v>552</v>
      </c>
      <c r="F584" s="667" t="s">
        <v>3075</v>
      </c>
      <c r="G584" s="666" t="s">
        <v>582</v>
      </c>
      <c r="H584" s="666" t="s">
        <v>2182</v>
      </c>
      <c r="I584" s="666" t="s">
        <v>2183</v>
      </c>
      <c r="J584" s="666" t="s">
        <v>2184</v>
      </c>
      <c r="K584" s="666" t="s">
        <v>2185</v>
      </c>
      <c r="L584" s="668">
        <v>239.93999999999997</v>
      </c>
      <c r="M584" s="668">
        <v>3</v>
      </c>
      <c r="N584" s="669">
        <v>719.81999999999994</v>
      </c>
    </row>
    <row r="585" spans="1:14" ht="14.4" customHeight="1" x14ac:dyDescent="0.3">
      <c r="A585" s="664" t="s">
        <v>527</v>
      </c>
      <c r="B585" s="665" t="s">
        <v>528</v>
      </c>
      <c r="C585" s="666" t="s">
        <v>537</v>
      </c>
      <c r="D585" s="667" t="s">
        <v>3070</v>
      </c>
      <c r="E585" s="666" t="s">
        <v>552</v>
      </c>
      <c r="F585" s="667" t="s">
        <v>3075</v>
      </c>
      <c r="G585" s="666" t="s">
        <v>582</v>
      </c>
      <c r="H585" s="666" t="s">
        <v>1059</v>
      </c>
      <c r="I585" s="666" t="s">
        <v>1060</v>
      </c>
      <c r="J585" s="666" t="s">
        <v>1061</v>
      </c>
      <c r="K585" s="666" t="s">
        <v>1062</v>
      </c>
      <c r="L585" s="668">
        <v>254.98005748613912</v>
      </c>
      <c r="M585" s="668">
        <v>1</v>
      </c>
      <c r="N585" s="669">
        <v>254.98005748613912</v>
      </c>
    </row>
    <row r="586" spans="1:14" ht="14.4" customHeight="1" x14ac:dyDescent="0.3">
      <c r="A586" s="664" t="s">
        <v>527</v>
      </c>
      <c r="B586" s="665" t="s">
        <v>528</v>
      </c>
      <c r="C586" s="666" t="s">
        <v>537</v>
      </c>
      <c r="D586" s="667" t="s">
        <v>3070</v>
      </c>
      <c r="E586" s="666" t="s">
        <v>552</v>
      </c>
      <c r="F586" s="667" t="s">
        <v>3075</v>
      </c>
      <c r="G586" s="666" t="s">
        <v>582</v>
      </c>
      <c r="H586" s="666" t="s">
        <v>2186</v>
      </c>
      <c r="I586" s="666" t="s">
        <v>2187</v>
      </c>
      <c r="J586" s="666" t="s">
        <v>2188</v>
      </c>
      <c r="K586" s="666" t="s">
        <v>2189</v>
      </c>
      <c r="L586" s="668">
        <v>1037.7499999999993</v>
      </c>
      <c r="M586" s="668">
        <v>1</v>
      </c>
      <c r="N586" s="669">
        <v>1037.7499999999993</v>
      </c>
    </row>
    <row r="587" spans="1:14" ht="14.4" customHeight="1" x14ac:dyDescent="0.3">
      <c r="A587" s="664" t="s">
        <v>527</v>
      </c>
      <c r="B587" s="665" t="s">
        <v>528</v>
      </c>
      <c r="C587" s="666" t="s">
        <v>537</v>
      </c>
      <c r="D587" s="667" t="s">
        <v>3070</v>
      </c>
      <c r="E587" s="666" t="s">
        <v>552</v>
      </c>
      <c r="F587" s="667" t="s">
        <v>3075</v>
      </c>
      <c r="G587" s="666" t="s">
        <v>582</v>
      </c>
      <c r="H587" s="666" t="s">
        <v>1063</v>
      </c>
      <c r="I587" s="666" t="s">
        <v>1064</v>
      </c>
      <c r="J587" s="666" t="s">
        <v>1065</v>
      </c>
      <c r="K587" s="666" t="s">
        <v>1066</v>
      </c>
      <c r="L587" s="668">
        <v>19.250421679623759</v>
      </c>
      <c r="M587" s="668">
        <v>830</v>
      </c>
      <c r="N587" s="669">
        <v>15977.849994087719</v>
      </c>
    </row>
    <row r="588" spans="1:14" ht="14.4" customHeight="1" x14ac:dyDescent="0.3">
      <c r="A588" s="664" t="s">
        <v>527</v>
      </c>
      <c r="B588" s="665" t="s">
        <v>528</v>
      </c>
      <c r="C588" s="666" t="s">
        <v>537</v>
      </c>
      <c r="D588" s="667" t="s">
        <v>3070</v>
      </c>
      <c r="E588" s="666" t="s">
        <v>552</v>
      </c>
      <c r="F588" s="667" t="s">
        <v>3075</v>
      </c>
      <c r="G588" s="666" t="s">
        <v>582</v>
      </c>
      <c r="H588" s="666" t="s">
        <v>2190</v>
      </c>
      <c r="I588" s="666" t="s">
        <v>884</v>
      </c>
      <c r="J588" s="666" t="s">
        <v>2191</v>
      </c>
      <c r="K588" s="666"/>
      <c r="L588" s="668">
        <v>68.529708218139035</v>
      </c>
      <c r="M588" s="668">
        <v>5</v>
      </c>
      <c r="N588" s="669">
        <v>342.64854109069518</v>
      </c>
    </row>
    <row r="589" spans="1:14" ht="14.4" customHeight="1" x14ac:dyDescent="0.3">
      <c r="A589" s="664" t="s">
        <v>527</v>
      </c>
      <c r="B589" s="665" t="s">
        <v>528</v>
      </c>
      <c r="C589" s="666" t="s">
        <v>537</v>
      </c>
      <c r="D589" s="667" t="s">
        <v>3070</v>
      </c>
      <c r="E589" s="666" t="s">
        <v>552</v>
      </c>
      <c r="F589" s="667" t="s">
        <v>3075</v>
      </c>
      <c r="G589" s="666" t="s">
        <v>582</v>
      </c>
      <c r="H589" s="666" t="s">
        <v>1070</v>
      </c>
      <c r="I589" s="666" t="s">
        <v>1071</v>
      </c>
      <c r="J589" s="666" t="s">
        <v>1072</v>
      </c>
      <c r="K589" s="666" t="s">
        <v>1073</v>
      </c>
      <c r="L589" s="668">
        <v>110.13183075086108</v>
      </c>
      <c r="M589" s="668">
        <v>5</v>
      </c>
      <c r="N589" s="669">
        <v>550.65915375430541</v>
      </c>
    </row>
    <row r="590" spans="1:14" ht="14.4" customHeight="1" x14ac:dyDescent="0.3">
      <c r="A590" s="664" t="s">
        <v>527</v>
      </c>
      <c r="B590" s="665" t="s">
        <v>528</v>
      </c>
      <c r="C590" s="666" t="s">
        <v>537</v>
      </c>
      <c r="D590" s="667" t="s">
        <v>3070</v>
      </c>
      <c r="E590" s="666" t="s">
        <v>552</v>
      </c>
      <c r="F590" s="667" t="s">
        <v>3075</v>
      </c>
      <c r="G590" s="666" t="s">
        <v>582</v>
      </c>
      <c r="H590" s="666" t="s">
        <v>2192</v>
      </c>
      <c r="I590" s="666" t="s">
        <v>2193</v>
      </c>
      <c r="J590" s="666" t="s">
        <v>2194</v>
      </c>
      <c r="K590" s="666" t="s">
        <v>2195</v>
      </c>
      <c r="L590" s="668">
        <v>186.34867762172789</v>
      </c>
      <c r="M590" s="668">
        <v>2</v>
      </c>
      <c r="N590" s="669">
        <v>372.69735524345577</v>
      </c>
    </row>
    <row r="591" spans="1:14" ht="14.4" customHeight="1" x14ac:dyDescent="0.3">
      <c r="A591" s="664" t="s">
        <v>527</v>
      </c>
      <c r="B591" s="665" t="s">
        <v>528</v>
      </c>
      <c r="C591" s="666" t="s">
        <v>537</v>
      </c>
      <c r="D591" s="667" t="s">
        <v>3070</v>
      </c>
      <c r="E591" s="666" t="s">
        <v>552</v>
      </c>
      <c r="F591" s="667" t="s">
        <v>3075</v>
      </c>
      <c r="G591" s="666" t="s">
        <v>582</v>
      </c>
      <c r="H591" s="666" t="s">
        <v>2196</v>
      </c>
      <c r="I591" s="666" t="s">
        <v>2197</v>
      </c>
      <c r="J591" s="666" t="s">
        <v>2198</v>
      </c>
      <c r="K591" s="666" t="s">
        <v>2199</v>
      </c>
      <c r="L591" s="668">
        <v>98.449999999999974</v>
      </c>
      <c r="M591" s="668">
        <v>2</v>
      </c>
      <c r="N591" s="669">
        <v>196.89999999999995</v>
      </c>
    </row>
    <row r="592" spans="1:14" ht="14.4" customHeight="1" x14ac:dyDescent="0.3">
      <c r="A592" s="664" t="s">
        <v>527</v>
      </c>
      <c r="B592" s="665" t="s">
        <v>528</v>
      </c>
      <c r="C592" s="666" t="s">
        <v>537</v>
      </c>
      <c r="D592" s="667" t="s">
        <v>3070</v>
      </c>
      <c r="E592" s="666" t="s">
        <v>552</v>
      </c>
      <c r="F592" s="667" t="s">
        <v>3075</v>
      </c>
      <c r="G592" s="666" t="s">
        <v>582</v>
      </c>
      <c r="H592" s="666" t="s">
        <v>1074</v>
      </c>
      <c r="I592" s="666" t="s">
        <v>1075</v>
      </c>
      <c r="J592" s="666" t="s">
        <v>1076</v>
      </c>
      <c r="K592" s="666" t="s">
        <v>1077</v>
      </c>
      <c r="L592" s="668">
        <v>107.05000000000005</v>
      </c>
      <c r="M592" s="668">
        <v>1</v>
      </c>
      <c r="N592" s="669">
        <v>107.05000000000005</v>
      </c>
    </row>
    <row r="593" spans="1:14" ht="14.4" customHeight="1" x14ac:dyDescent="0.3">
      <c r="A593" s="664" t="s">
        <v>527</v>
      </c>
      <c r="B593" s="665" t="s">
        <v>528</v>
      </c>
      <c r="C593" s="666" t="s">
        <v>537</v>
      </c>
      <c r="D593" s="667" t="s">
        <v>3070</v>
      </c>
      <c r="E593" s="666" t="s">
        <v>552</v>
      </c>
      <c r="F593" s="667" t="s">
        <v>3075</v>
      </c>
      <c r="G593" s="666" t="s">
        <v>582</v>
      </c>
      <c r="H593" s="666" t="s">
        <v>2200</v>
      </c>
      <c r="I593" s="666" t="s">
        <v>2201</v>
      </c>
      <c r="J593" s="666" t="s">
        <v>2202</v>
      </c>
      <c r="K593" s="666" t="s">
        <v>2203</v>
      </c>
      <c r="L593" s="668">
        <v>533.5139999999999</v>
      </c>
      <c r="M593" s="668">
        <v>5</v>
      </c>
      <c r="N593" s="669">
        <v>2667.5699999999997</v>
      </c>
    </row>
    <row r="594" spans="1:14" ht="14.4" customHeight="1" x14ac:dyDescent="0.3">
      <c r="A594" s="664" t="s">
        <v>527</v>
      </c>
      <c r="B594" s="665" t="s">
        <v>528</v>
      </c>
      <c r="C594" s="666" t="s">
        <v>537</v>
      </c>
      <c r="D594" s="667" t="s">
        <v>3070</v>
      </c>
      <c r="E594" s="666" t="s">
        <v>552</v>
      </c>
      <c r="F594" s="667" t="s">
        <v>3075</v>
      </c>
      <c r="G594" s="666" t="s">
        <v>582</v>
      </c>
      <c r="H594" s="666" t="s">
        <v>1078</v>
      </c>
      <c r="I594" s="666" t="s">
        <v>884</v>
      </c>
      <c r="J594" s="666" t="s">
        <v>1079</v>
      </c>
      <c r="K594" s="666"/>
      <c r="L594" s="668">
        <v>155.92548901602169</v>
      </c>
      <c r="M594" s="668">
        <v>2</v>
      </c>
      <c r="N594" s="669">
        <v>311.85097803204337</v>
      </c>
    </row>
    <row r="595" spans="1:14" ht="14.4" customHeight="1" x14ac:dyDescent="0.3">
      <c r="A595" s="664" t="s">
        <v>527</v>
      </c>
      <c r="B595" s="665" t="s">
        <v>528</v>
      </c>
      <c r="C595" s="666" t="s">
        <v>537</v>
      </c>
      <c r="D595" s="667" t="s">
        <v>3070</v>
      </c>
      <c r="E595" s="666" t="s">
        <v>552</v>
      </c>
      <c r="F595" s="667" t="s">
        <v>3075</v>
      </c>
      <c r="G595" s="666" t="s">
        <v>582</v>
      </c>
      <c r="H595" s="666" t="s">
        <v>1088</v>
      </c>
      <c r="I595" s="666" t="s">
        <v>1089</v>
      </c>
      <c r="J595" s="666" t="s">
        <v>1090</v>
      </c>
      <c r="K595" s="666" t="s">
        <v>1091</v>
      </c>
      <c r="L595" s="668">
        <v>28.519999999999989</v>
      </c>
      <c r="M595" s="668">
        <v>2</v>
      </c>
      <c r="N595" s="669">
        <v>57.039999999999978</v>
      </c>
    </row>
    <row r="596" spans="1:14" ht="14.4" customHeight="1" x14ac:dyDescent="0.3">
      <c r="A596" s="664" t="s">
        <v>527</v>
      </c>
      <c r="B596" s="665" t="s">
        <v>528</v>
      </c>
      <c r="C596" s="666" t="s">
        <v>537</v>
      </c>
      <c r="D596" s="667" t="s">
        <v>3070</v>
      </c>
      <c r="E596" s="666" t="s">
        <v>552</v>
      </c>
      <c r="F596" s="667" t="s">
        <v>3075</v>
      </c>
      <c r="G596" s="666" t="s">
        <v>582</v>
      </c>
      <c r="H596" s="666" t="s">
        <v>1092</v>
      </c>
      <c r="I596" s="666" t="s">
        <v>1093</v>
      </c>
      <c r="J596" s="666" t="s">
        <v>1094</v>
      </c>
      <c r="K596" s="666" t="s">
        <v>1095</v>
      </c>
      <c r="L596" s="668">
        <v>40.069986391203408</v>
      </c>
      <c r="M596" s="668">
        <v>12</v>
      </c>
      <c r="N596" s="669">
        <v>480.83983669444092</v>
      </c>
    </row>
    <row r="597" spans="1:14" ht="14.4" customHeight="1" x14ac:dyDescent="0.3">
      <c r="A597" s="664" t="s">
        <v>527</v>
      </c>
      <c r="B597" s="665" t="s">
        <v>528</v>
      </c>
      <c r="C597" s="666" t="s">
        <v>537</v>
      </c>
      <c r="D597" s="667" t="s">
        <v>3070</v>
      </c>
      <c r="E597" s="666" t="s">
        <v>552</v>
      </c>
      <c r="F597" s="667" t="s">
        <v>3075</v>
      </c>
      <c r="G597" s="666" t="s">
        <v>582</v>
      </c>
      <c r="H597" s="666" t="s">
        <v>2204</v>
      </c>
      <c r="I597" s="666" t="s">
        <v>2205</v>
      </c>
      <c r="J597" s="666" t="s">
        <v>1592</v>
      </c>
      <c r="K597" s="666" t="s">
        <v>2206</v>
      </c>
      <c r="L597" s="668">
        <v>678.49428571428575</v>
      </c>
      <c r="M597" s="668">
        <v>7</v>
      </c>
      <c r="N597" s="669">
        <v>4749.46</v>
      </c>
    </row>
    <row r="598" spans="1:14" ht="14.4" customHeight="1" x14ac:dyDescent="0.3">
      <c r="A598" s="664" t="s">
        <v>527</v>
      </c>
      <c r="B598" s="665" t="s">
        <v>528</v>
      </c>
      <c r="C598" s="666" t="s">
        <v>537</v>
      </c>
      <c r="D598" s="667" t="s">
        <v>3070</v>
      </c>
      <c r="E598" s="666" t="s">
        <v>552</v>
      </c>
      <c r="F598" s="667" t="s">
        <v>3075</v>
      </c>
      <c r="G598" s="666" t="s">
        <v>582</v>
      </c>
      <c r="H598" s="666" t="s">
        <v>1100</v>
      </c>
      <c r="I598" s="666" t="s">
        <v>1101</v>
      </c>
      <c r="J598" s="666" t="s">
        <v>1102</v>
      </c>
      <c r="K598" s="666" t="s">
        <v>1103</v>
      </c>
      <c r="L598" s="668">
        <v>104.02710974470941</v>
      </c>
      <c r="M598" s="668">
        <v>70</v>
      </c>
      <c r="N598" s="669">
        <v>7281.8976821296583</v>
      </c>
    </row>
    <row r="599" spans="1:14" ht="14.4" customHeight="1" x14ac:dyDescent="0.3">
      <c r="A599" s="664" t="s">
        <v>527</v>
      </c>
      <c r="B599" s="665" t="s">
        <v>528</v>
      </c>
      <c r="C599" s="666" t="s">
        <v>537</v>
      </c>
      <c r="D599" s="667" t="s">
        <v>3070</v>
      </c>
      <c r="E599" s="666" t="s">
        <v>552</v>
      </c>
      <c r="F599" s="667" t="s">
        <v>3075</v>
      </c>
      <c r="G599" s="666" t="s">
        <v>582</v>
      </c>
      <c r="H599" s="666" t="s">
        <v>2207</v>
      </c>
      <c r="I599" s="666" t="s">
        <v>2207</v>
      </c>
      <c r="J599" s="666" t="s">
        <v>2208</v>
      </c>
      <c r="K599" s="666" t="s">
        <v>2209</v>
      </c>
      <c r="L599" s="668">
        <v>75.570000000000007</v>
      </c>
      <c r="M599" s="668">
        <v>2</v>
      </c>
      <c r="N599" s="669">
        <v>151.14000000000001</v>
      </c>
    </row>
    <row r="600" spans="1:14" ht="14.4" customHeight="1" x14ac:dyDescent="0.3">
      <c r="A600" s="664" t="s">
        <v>527</v>
      </c>
      <c r="B600" s="665" t="s">
        <v>528</v>
      </c>
      <c r="C600" s="666" t="s">
        <v>537</v>
      </c>
      <c r="D600" s="667" t="s">
        <v>3070</v>
      </c>
      <c r="E600" s="666" t="s">
        <v>552</v>
      </c>
      <c r="F600" s="667" t="s">
        <v>3075</v>
      </c>
      <c r="G600" s="666" t="s">
        <v>582</v>
      </c>
      <c r="H600" s="666" t="s">
        <v>1111</v>
      </c>
      <c r="I600" s="666" t="s">
        <v>1112</v>
      </c>
      <c r="J600" s="666" t="s">
        <v>1113</v>
      </c>
      <c r="K600" s="666" t="s">
        <v>1114</v>
      </c>
      <c r="L600" s="668">
        <v>290.49982280045242</v>
      </c>
      <c r="M600" s="668">
        <v>64</v>
      </c>
      <c r="N600" s="669">
        <v>18591.988659228955</v>
      </c>
    </row>
    <row r="601" spans="1:14" ht="14.4" customHeight="1" x14ac:dyDescent="0.3">
      <c r="A601" s="664" t="s">
        <v>527</v>
      </c>
      <c r="B601" s="665" t="s">
        <v>528</v>
      </c>
      <c r="C601" s="666" t="s">
        <v>537</v>
      </c>
      <c r="D601" s="667" t="s">
        <v>3070</v>
      </c>
      <c r="E601" s="666" t="s">
        <v>552</v>
      </c>
      <c r="F601" s="667" t="s">
        <v>3075</v>
      </c>
      <c r="G601" s="666" t="s">
        <v>582</v>
      </c>
      <c r="H601" s="666" t="s">
        <v>2210</v>
      </c>
      <c r="I601" s="666" t="s">
        <v>2211</v>
      </c>
      <c r="J601" s="666" t="s">
        <v>1061</v>
      </c>
      <c r="K601" s="666" t="s">
        <v>2212</v>
      </c>
      <c r="L601" s="668">
        <v>48.399997226083009</v>
      </c>
      <c r="M601" s="668">
        <v>5</v>
      </c>
      <c r="N601" s="669">
        <v>241.99998613041504</v>
      </c>
    </row>
    <row r="602" spans="1:14" ht="14.4" customHeight="1" x14ac:dyDescent="0.3">
      <c r="A602" s="664" t="s">
        <v>527</v>
      </c>
      <c r="B602" s="665" t="s">
        <v>528</v>
      </c>
      <c r="C602" s="666" t="s">
        <v>537</v>
      </c>
      <c r="D602" s="667" t="s">
        <v>3070</v>
      </c>
      <c r="E602" s="666" t="s">
        <v>552</v>
      </c>
      <c r="F602" s="667" t="s">
        <v>3075</v>
      </c>
      <c r="G602" s="666" t="s">
        <v>582</v>
      </c>
      <c r="H602" s="666" t="s">
        <v>1119</v>
      </c>
      <c r="I602" s="666" t="s">
        <v>1120</v>
      </c>
      <c r="J602" s="666" t="s">
        <v>1121</v>
      </c>
      <c r="K602" s="666" t="s">
        <v>1122</v>
      </c>
      <c r="L602" s="668">
        <v>779.60571428571438</v>
      </c>
      <c r="M602" s="668">
        <v>7</v>
      </c>
      <c r="N602" s="669">
        <v>5457.2400000000007</v>
      </c>
    </row>
    <row r="603" spans="1:14" ht="14.4" customHeight="1" x14ac:dyDescent="0.3">
      <c r="A603" s="664" t="s">
        <v>527</v>
      </c>
      <c r="B603" s="665" t="s">
        <v>528</v>
      </c>
      <c r="C603" s="666" t="s">
        <v>537</v>
      </c>
      <c r="D603" s="667" t="s">
        <v>3070</v>
      </c>
      <c r="E603" s="666" t="s">
        <v>552</v>
      </c>
      <c r="F603" s="667" t="s">
        <v>3075</v>
      </c>
      <c r="G603" s="666" t="s">
        <v>582</v>
      </c>
      <c r="H603" s="666" t="s">
        <v>1123</v>
      </c>
      <c r="I603" s="666" t="s">
        <v>1124</v>
      </c>
      <c r="J603" s="666" t="s">
        <v>1125</v>
      </c>
      <c r="K603" s="666" t="s">
        <v>1126</v>
      </c>
      <c r="L603" s="668">
        <v>48.636296296296287</v>
      </c>
      <c r="M603" s="668">
        <v>27</v>
      </c>
      <c r="N603" s="669">
        <v>1313.1799999999998</v>
      </c>
    </row>
    <row r="604" spans="1:14" ht="14.4" customHeight="1" x14ac:dyDescent="0.3">
      <c r="A604" s="664" t="s">
        <v>527</v>
      </c>
      <c r="B604" s="665" t="s">
        <v>528</v>
      </c>
      <c r="C604" s="666" t="s">
        <v>537</v>
      </c>
      <c r="D604" s="667" t="s">
        <v>3070</v>
      </c>
      <c r="E604" s="666" t="s">
        <v>552</v>
      </c>
      <c r="F604" s="667" t="s">
        <v>3075</v>
      </c>
      <c r="G604" s="666" t="s">
        <v>582</v>
      </c>
      <c r="H604" s="666" t="s">
        <v>2213</v>
      </c>
      <c r="I604" s="666" t="s">
        <v>2213</v>
      </c>
      <c r="J604" s="666" t="s">
        <v>2214</v>
      </c>
      <c r="K604" s="666" t="s">
        <v>560</v>
      </c>
      <c r="L604" s="668">
        <v>958.09</v>
      </c>
      <c r="M604" s="668">
        <v>1</v>
      </c>
      <c r="N604" s="669">
        <v>958.09</v>
      </c>
    </row>
    <row r="605" spans="1:14" ht="14.4" customHeight="1" x14ac:dyDescent="0.3">
      <c r="A605" s="664" t="s">
        <v>527</v>
      </c>
      <c r="B605" s="665" t="s">
        <v>528</v>
      </c>
      <c r="C605" s="666" t="s">
        <v>537</v>
      </c>
      <c r="D605" s="667" t="s">
        <v>3070</v>
      </c>
      <c r="E605" s="666" t="s">
        <v>552</v>
      </c>
      <c r="F605" s="667" t="s">
        <v>3075</v>
      </c>
      <c r="G605" s="666" t="s">
        <v>582</v>
      </c>
      <c r="H605" s="666" t="s">
        <v>1127</v>
      </c>
      <c r="I605" s="666" t="s">
        <v>1128</v>
      </c>
      <c r="J605" s="666" t="s">
        <v>1129</v>
      </c>
      <c r="K605" s="666" t="s">
        <v>663</v>
      </c>
      <c r="L605" s="668">
        <v>105.49023746097775</v>
      </c>
      <c r="M605" s="668">
        <v>3</v>
      </c>
      <c r="N605" s="669">
        <v>316.47071238293324</v>
      </c>
    </row>
    <row r="606" spans="1:14" ht="14.4" customHeight="1" x14ac:dyDescent="0.3">
      <c r="A606" s="664" t="s">
        <v>527</v>
      </c>
      <c r="B606" s="665" t="s">
        <v>528</v>
      </c>
      <c r="C606" s="666" t="s">
        <v>537</v>
      </c>
      <c r="D606" s="667" t="s">
        <v>3070</v>
      </c>
      <c r="E606" s="666" t="s">
        <v>552</v>
      </c>
      <c r="F606" s="667" t="s">
        <v>3075</v>
      </c>
      <c r="G606" s="666" t="s">
        <v>582</v>
      </c>
      <c r="H606" s="666" t="s">
        <v>2215</v>
      </c>
      <c r="I606" s="666" t="s">
        <v>2216</v>
      </c>
      <c r="J606" s="666" t="s">
        <v>2217</v>
      </c>
      <c r="K606" s="666" t="s">
        <v>2218</v>
      </c>
      <c r="L606" s="668">
        <v>66.650000000000063</v>
      </c>
      <c r="M606" s="668">
        <v>1</v>
      </c>
      <c r="N606" s="669">
        <v>66.650000000000063</v>
      </c>
    </row>
    <row r="607" spans="1:14" ht="14.4" customHeight="1" x14ac:dyDescent="0.3">
      <c r="A607" s="664" t="s">
        <v>527</v>
      </c>
      <c r="B607" s="665" t="s">
        <v>528</v>
      </c>
      <c r="C607" s="666" t="s">
        <v>537</v>
      </c>
      <c r="D607" s="667" t="s">
        <v>3070</v>
      </c>
      <c r="E607" s="666" t="s">
        <v>552</v>
      </c>
      <c r="F607" s="667" t="s">
        <v>3075</v>
      </c>
      <c r="G607" s="666" t="s">
        <v>582</v>
      </c>
      <c r="H607" s="666" t="s">
        <v>1134</v>
      </c>
      <c r="I607" s="666" t="s">
        <v>1135</v>
      </c>
      <c r="J607" s="666" t="s">
        <v>1136</v>
      </c>
      <c r="K607" s="666" t="s">
        <v>1137</v>
      </c>
      <c r="L607" s="668">
        <v>12.650279768718798</v>
      </c>
      <c r="M607" s="668">
        <v>59</v>
      </c>
      <c r="N607" s="669">
        <v>746.36650635440913</v>
      </c>
    </row>
    <row r="608" spans="1:14" ht="14.4" customHeight="1" x14ac:dyDescent="0.3">
      <c r="A608" s="664" t="s">
        <v>527</v>
      </c>
      <c r="B608" s="665" t="s">
        <v>528</v>
      </c>
      <c r="C608" s="666" t="s">
        <v>537</v>
      </c>
      <c r="D608" s="667" t="s">
        <v>3070</v>
      </c>
      <c r="E608" s="666" t="s">
        <v>552</v>
      </c>
      <c r="F608" s="667" t="s">
        <v>3075</v>
      </c>
      <c r="G608" s="666" t="s">
        <v>582</v>
      </c>
      <c r="H608" s="666" t="s">
        <v>2219</v>
      </c>
      <c r="I608" s="666" t="s">
        <v>884</v>
      </c>
      <c r="J608" s="666" t="s">
        <v>2220</v>
      </c>
      <c r="K608" s="666"/>
      <c r="L608" s="668">
        <v>142.42360460985927</v>
      </c>
      <c r="M608" s="668">
        <v>13</v>
      </c>
      <c r="N608" s="669">
        <v>1851.5068599281703</v>
      </c>
    </row>
    <row r="609" spans="1:14" ht="14.4" customHeight="1" x14ac:dyDescent="0.3">
      <c r="A609" s="664" t="s">
        <v>527</v>
      </c>
      <c r="B609" s="665" t="s">
        <v>528</v>
      </c>
      <c r="C609" s="666" t="s">
        <v>537</v>
      </c>
      <c r="D609" s="667" t="s">
        <v>3070</v>
      </c>
      <c r="E609" s="666" t="s">
        <v>552</v>
      </c>
      <c r="F609" s="667" t="s">
        <v>3075</v>
      </c>
      <c r="G609" s="666" t="s">
        <v>582</v>
      </c>
      <c r="H609" s="666" t="s">
        <v>2221</v>
      </c>
      <c r="I609" s="666" t="s">
        <v>884</v>
      </c>
      <c r="J609" s="666" t="s">
        <v>2222</v>
      </c>
      <c r="K609" s="666"/>
      <c r="L609" s="668">
        <v>222.98007247757056</v>
      </c>
      <c r="M609" s="668">
        <v>2</v>
      </c>
      <c r="N609" s="669">
        <v>445.96014495514112</v>
      </c>
    </row>
    <row r="610" spans="1:14" ht="14.4" customHeight="1" x14ac:dyDescent="0.3">
      <c r="A610" s="664" t="s">
        <v>527</v>
      </c>
      <c r="B610" s="665" t="s">
        <v>528</v>
      </c>
      <c r="C610" s="666" t="s">
        <v>537</v>
      </c>
      <c r="D610" s="667" t="s">
        <v>3070</v>
      </c>
      <c r="E610" s="666" t="s">
        <v>552</v>
      </c>
      <c r="F610" s="667" t="s">
        <v>3075</v>
      </c>
      <c r="G610" s="666" t="s">
        <v>582</v>
      </c>
      <c r="H610" s="666" t="s">
        <v>2223</v>
      </c>
      <c r="I610" s="666" t="s">
        <v>2224</v>
      </c>
      <c r="J610" s="666" t="s">
        <v>2225</v>
      </c>
      <c r="K610" s="666"/>
      <c r="L610" s="668">
        <v>219.55027002760477</v>
      </c>
      <c r="M610" s="668">
        <v>1</v>
      </c>
      <c r="N610" s="669">
        <v>219.55027002760477</v>
      </c>
    </row>
    <row r="611" spans="1:14" ht="14.4" customHeight="1" x14ac:dyDescent="0.3">
      <c r="A611" s="664" t="s">
        <v>527</v>
      </c>
      <c r="B611" s="665" t="s">
        <v>528</v>
      </c>
      <c r="C611" s="666" t="s">
        <v>537</v>
      </c>
      <c r="D611" s="667" t="s">
        <v>3070</v>
      </c>
      <c r="E611" s="666" t="s">
        <v>552</v>
      </c>
      <c r="F611" s="667" t="s">
        <v>3075</v>
      </c>
      <c r="G611" s="666" t="s">
        <v>582</v>
      </c>
      <c r="H611" s="666" t="s">
        <v>2226</v>
      </c>
      <c r="I611" s="666" t="s">
        <v>2227</v>
      </c>
      <c r="J611" s="666" t="s">
        <v>2228</v>
      </c>
      <c r="K611" s="666" t="s">
        <v>1016</v>
      </c>
      <c r="L611" s="668">
        <v>43.62</v>
      </c>
      <c r="M611" s="668">
        <v>2</v>
      </c>
      <c r="N611" s="669">
        <v>87.24</v>
      </c>
    </row>
    <row r="612" spans="1:14" ht="14.4" customHeight="1" x14ac:dyDescent="0.3">
      <c r="A612" s="664" t="s">
        <v>527</v>
      </c>
      <c r="B612" s="665" t="s">
        <v>528</v>
      </c>
      <c r="C612" s="666" t="s">
        <v>537</v>
      </c>
      <c r="D612" s="667" t="s">
        <v>3070</v>
      </c>
      <c r="E612" s="666" t="s">
        <v>552</v>
      </c>
      <c r="F612" s="667" t="s">
        <v>3075</v>
      </c>
      <c r="G612" s="666" t="s">
        <v>582</v>
      </c>
      <c r="H612" s="666" t="s">
        <v>2229</v>
      </c>
      <c r="I612" s="666" t="s">
        <v>2230</v>
      </c>
      <c r="J612" s="666" t="s">
        <v>2231</v>
      </c>
      <c r="K612" s="666" t="s">
        <v>2232</v>
      </c>
      <c r="L612" s="668">
        <v>105.02839391419452</v>
      </c>
      <c r="M612" s="668">
        <v>10</v>
      </c>
      <c r="N612" s="669">
        <v>1050.2839391419452</v>
      </c>
    </row>
    <row r="613" spans="1:14" ht="14.4" customHeight="1" x14ac:dyDescent="0.3">
      <c r="A613" s="664" t="s">
        <v>527</v>
      </c>
      <c r="B613" s="665" t="s">
        <v>528</v>
      </c>
      <c r="C613" s="666" t="s">
        <v>537</v>
      </c>
      <c r="D613" s="667" t="s">
        <v>3070</v>
      </c>
      <c r="E613" s="666" t="s">
        <v>552</v>
      </c>
      <c r="F613" s="667" t="s">
        <v>3075</v>
      </c>
      <c r="G613" s="666" t="s">
        <v>582</v>
      </c>
      <c r="H613" s="666" t="s">
        <v>2233</v>
      </c>
      <c r="I613" s="666" t="s">
        <v>2234</v>
      </c>
      <c r="J613" s="666" t="s">
        <v>2235</v>
      </c>
      <c r="K613" s="666" t="s">
        <v>2236</v>
      </c>
      <c r="L613" s="668">
        <v>62.899878060332746</v>
      </c>
      <c r="M613" s="668">
        <v>3</v>
      </c>
      <c r="N613" s="669">
        <v>188.69963418099823</v>
      </c>
    </row>
    <row r="614" spans="1:14" ht="14.4" customHeight="1" x14ac:dyDescent="0.3">
      <c r="A614" s="664" t="s">
        <v>527</v>
      </c>
      <c r="B614" s="665" t="s">
        <v>528</v>
      </c>
      <c r="C614" s="666" t="s">
        <v>537</v>
      </c>
      <c r="D614" s="667" t="s">
        <v>3070</v>
      </c>
      <c r="E614" s="666" t="s">
        <v>552</v>
      </c>
      <c r="F614" s="667" t="s">
        <v>3075</v>
      </c>
      <c r="G614" s="666" t="s">
        <v>582</v>
      </c>
      <c r="H614" s="666" t="s">
        <v>2237</v>
      </c>
      <c r="I614" s="666" t="s">
        <v>2238</v>
      </c>
      <c r="J614" s="666" t="s">
        <v>2239</v>
      </c>
      <c r="K614" s="666" t="s">
        <v>2047</v>
      </c>
      <c r="L614" s="668">
        <v>55.889999999999993</v>
      </c>
      <c r="M614" s="668">
        <v>1</v>
      </c>
      <c r="N614" s="669">
        <v>55.889999999999993</v>
      </c>
    </row>
    <row r="615" spans="1:14" ht="14.4" customHeight="1" x14ac:dyDescent="0.3">
      <c r="A615" s="664" t="s">
        <v>527</v>
      </c>
      <c r="B615" s="665" t="s">
        <v>528</v>
      </c>
      <c r="C615" s="666" t="s">
        <v>537</v>
      </c>
      <c r="D615" s="667" t="s">
        <v>3070</v>
      </c>
      <c r="E615" s="666" t="s">
        <v>552</v>
      </c>
      <c r="F615" s="667" t="s">
        <v>3075</v>
      </c>
      <c r="G615" s="666" t="s">
        <v>582</v>
      </c>
      <c r="H615" s="666" t="s">
        <v>1140</v>
      </c>
      <c r="I615" s="666" t="s">
        <v>1141</v>
      </c>
      <c r="J615" s="666" t="s">
        <v>1142</v>
      </c>
      <c r="K615" s="666" t="s">
        <v>1143</v>
      </c>
      <c r="L615" s="668">
        <v>131.12245283018871</v>
      </c>
      <c r="M615" s="668">
        <v>53</v>
      </c>
      <c r="N615" s="669">
        <v>6949.4900000000016</v>
      </c>
    </row>
    <row r="616" spans="1:14" ht="14.4" customHeight="1" x14ac:dyDescent="0.3">
      <c r="A616" s="664" t="s">
        <v>527</v>
      </c>
      <c r="B616" s="665" t="s">
        <v>528</v>
      </c>
      <c r="C616" s="666" t="s">
        <v>537</v>
      </c>
      <c r="D616" s="667" t="s">
        <v>3070</v>
      </c>
      <c r="E616" s="666" t="s">
        <v>552</v>
      </c>
      <c r="F616" s="667" t="s">
        <v>3075</v>
      </c>
      <c r="G616" s="666" t="s">
        <v>582</v>
      </c>
      <c r="H616" s="666" t="s">
        <v>2240</v>
      </c>
      <c r="I616" s="666" t="s">
        <v>2241</v>
      </c>
      <c r="J616" s="666" t="s">
        <v>2242</v>
      </c>
      <c r="K616" s="666" t="s">
        <v>2243</v>
      </c>
      <c r="L616" s="668">
        <v>352.3</v>
      </c>
      <c r="M616" s="668">
        <v>1</v>
      </c>
      <c r="N616" s="669">
        <v>352.3</v>
      </c>
    </row>
    <row r="617" spans="1:14" ht="14.4" customHeight="1" x14ac:dyDescent="0.3">
      <c r="A617" s="664" t="s">
        <v>527</v>
      </c>
      <c r="B617" s="665" t="s">
        <v>528</v>
      </c>
      <c r="C617" s="666" t="s">
        <v>537</v>
      </c>
      <c r="D617" s="667" t="s">
        <v>3070</v>
      </c>
      <c r="E617" s="666" t="s">
        <v>552</v>
      </c>
      <c r="F617" s="667" t="s">
        <v>3075</v>
      </c>
      <c r="G617" s="666" t="s">
        <v>582</v>
      </c>
      <c r="H617" s="666" t="s">
        <v>1144</v>
      </c>
      <c r="I617" s="666" t="s">
        <v>1145</v>
      </c>
      <c r="J617" s="666" t="s">
        <v>1146</v>
      </c>
      <c r="K617" s="666" t="s">
        <v>1147</v>
      </c>
      <c r="L617" s="668">
        <v>326.48</v>
      </c>
      <c r="M617" s="668">
        <v>2</v>
      </c>
      <c r="N617" s="669">
        <v>652.96</v>
      </c>
    </row>
    <row r="618" spans="1:14" ht="14.4" customHeight="1" x14ac:dyDescent="0.3">
      <c r="A618" s="664" t="s">
        <v>527</v>
      </c>
      <c r="B618" s="665" t="s">
        <v>528</v>
      </c>
      <c r="C618" s="666" t="s">
        <v>537</v>
      </c>
      <c r="D618" s="667" t="s">
        <v>3070</v>
      </c>
      <c r="E618" s="666" t="s">
        <v>552</v>
      </c>
      <c r="F618" s="667" t="s">
        <v>3075</v>
      </c>
      <c r="G618" s="666" t="s">
        <v>582</v>
      </c>
      <c r="H618" s="666" t="s">
        <v>2244</v>
      </c>
      <c r="I618" s="666" t="s">
        <v>2245</v>
      </c>
      <c r="J618" s="666" t="s">
        <v>2246</v>
      </c>
      <c r="K618" s="666" t="s">
        <v>2247</v>
      </c>
      <c r="L618" s="668">
        <v>117.93999999999996</v>
      </c>
      <c r="M618" s="668">
        <v>2</v>
      </c>
      <c r="N618" s="669">
        <v>235.87999999999991</v>
      </c>
    </row>
    <row r="619" spans="1:14" ht="14.4" customHeight="1" x14ac:dyDescent="0.3">
      <c r="A619" s="664" t="s">
        <v>527</v>
      </c>
      <c r="B619" s="665" t="s">
        <v>528</v>
      </c>
      <c r="C619" s="666" t="s">
        <v>537</v>
      </c>
      <c r="D619" s="667" t="s">
        <v>3070</v>
      </c>
      <c r="E619" s="666" t="s">
        <v>552</v>
      </c>
      <c r="F619" s="667" t="s">
        <v>3075</v>
      </c>
      <c r="G619" s="666" t="s">
        <v>582</v>
      </c>
      <c r="H619" s="666" t="s">
        <v>2248</v>
      </c>
      <c r="I619" s="666" t="s">
        <v>2249</v>
      </c>
      <c r="J619" s="666" t="s">
        <v>2250</v>
      </c>
      <c r="K619" s="666" t="s">
        <v>2251</v>
      </c>
      <c r="L619" s="668">
        <v>36.93</v>
      </c>
      <c r="M619" s="668">
        <v>1</v>
      </c>
      <c r="N619" s="669">
        <v>36.93</v>
      </c>
    </row>
    <row r="620" spans="1:14" ht="14.4" customHeight="1" x14ac:dyDescent="0.3">
      <c r="A620" s="664" t="s">
        <v>527</v>
      </c>
      <c r="B620" s="665" t="s">
        <v>528</v>
      </c>
      <c r="C620" s="666" t="s">
        <v>537</v>
      </c>
      <c r="D620" s="667" t="s">
        <v>3070</v>
      </c>
      <c r="E620" s="666" t="s">
        <v>552</v>
      </c>
      <c r="F620" s="667" t="s">
        <v>3075</v>
      </c>
      <c r="G620" s="666" t="s">
        <v>582</v>
      </c>
      <c r="H620" s="666" t="s">
        <v>2252</v>
      </c>
      <c r="I620" s="666" t="s">
        <v>2253</v>
      </c>
      <c r="J620" s="666" t="s">
        <v>2254</v>
      </c>
      <c r="K620" s="666" t="s">
        <v>2255</v>
      </c>
      <c r="L620" s="668">
        <v>77.279999999999987</v>
      </c>
      <c r="M620" s="668">
        <v>1</v>
      </c>
      <c r="N620" s="669">
        <v>77.279999999999987</v>
      </c>
    </row>
    <row r="621" spans="1:14" ht="14.4" customHeight="1" x14ac:dyDescent="0.3">
      <c r="A621" s="664" t="s">
        <v>527</v>
      </c>
      <c r="B621" s="665" t="s">
        <v>528</v>
      </c>
      <c r="C621" s="666" t="s">
        <v>537</v>
      </c>
      <c r="D621" s="667" t="s">
        <v>3070</v>
      </c>
      <c r="E621" s="666" t="s">
        <v>552</v>
      </c>
      <c r="F621" s="667" t="s">
        <v>3075</v>
      </c>
      <c r="G621" s="666" t="s">
        <v>582</v>
      </c>
      <c r="H621" s="666" t="s">
        <v>1152</v>
      </c>
      <c r="I621" s="666" t="s">
        <v>884</v>
      </c>
      <c r="J621" s="666" t="s">
        <v>1153</v>
      </c>
      <c r="K621" s="666"/>
      <c r="L621" s="668">
        <v>92.036723569083364</v>
      </c>
      <c r="M621" s="668">
        <v>76</v>
      </c>
      <c r="N621" s="669">
        <v>6994.7909912503355</v>
      </c>
    </row>
    <row r="622" spans="1:14" ht="14.4" customHeight="1" x14ac:dyDescent="0.3">
      <c r="A622" s="664" t="s">
        <v>527</v>
      </c>
      <c r="B622" s="665" t="s">
        <v>528</v>
      </c>
      <c r="C622" s="666" t="s">
        <v>537</v>
      </c>
      <c r="D622" s="667" t="s">
        <v>3070</v>
      </c>
      <c r="E622" s="666" t="s">
        <v>552</v>
      </c>
      <c r="F622" s="667" t="s">
        <v>3075</v>
      </c>
      <c r="G622" s="666" t="s">
        <v>582</v>
      </c>
      <c r="H622" s="666" t="s">
        <v>2256</v>
      </c>
      <c r="I622" s="666" t="s">
        <v>884</v>
      </c>
      <c r="J622" s="666" t="s">
        <v>2257</v>
      </c>
      <c r="K622" s="666"/>
      <c r="L622" s="668">
        <v>158.12659525885311</v>
      </c>
      <c r="M622" s="668">
        <v>2</v>
      </c>
      <c r="N622" s="669">
        <v>316.25319051770623</v>
      </c>
    </row>
    <row r="623" spans="1:14" ht="14.4" customHeight="1" x14ac:dyDescent="0.3">
      <c r="A623" s="664" t="s">
        <v>527</v>
      </c>
      <c r="B623" s="665" t="s">
        <v>528</v>
      </c>
      <c r="C623" s="666" t="s">
        <v>537</v>
      </c>
      <c r="D623" s="667" t="s">
        <v>3070</v>
      </c>
      <c r="E623" s="666" t="s">
        <v>552</v>
      </c>
      <c r="F623" s="667" t="s">
        <v>3075</v>
      </c>
      <c r="G623" s="666" t="s">
        <v>582</v>
      </c>
      <c r="H623" s="666" t="s">
        <v>2258</v>
      </c>
      <c r="I623" s="666" t="s">
        <v>2258</v>
      </c>
      <c r="J623" s="666" t="s">
        <v>2259</v>
      </c>
      <c r="K623" s="666" t="s">
        <v>2260</v>
      </c>
      <c r="L623" s="668">
        <v>46.659999999999989</v>
      </c>
      <c r="M623" s="668">
        <v>1</v>
      </c>
      <c r="N623" s="669">
        <v>46.659999999999989</v>
      </c>
    </row>
    <row r="624" spans="1:14" ht="14.4" customHeight="1" x14ac:dyDescent="0.3">
      <c r="A624" s="664" t="s">
        <v>527</v>
      </c>
      <c r="B624" s="665" t="s">
        <v>528</v>
      </c>
      <c r="C624" s="666" t="s">
        <v>537</v>
      </c>
      <c r="D624" s="667" t="s">
        <v>3070</v>
      </c>
      <c r="E624" s="666" t="s">
        <v>552</v>
      </c>
      <c r="F624" s="667" t="s">
        <v>3075</v>
      </c>
      <c r="G624" s="666" t="s">
        <v>582</v>
      </c>
      <c r="H624" s="666" t="s">
        <v>2261</v>
      </c>
      <c r="I624" s="666" t="s">
        <v>2262</v>
      </c>
      <c r="J624" s="666" t="s">
        <v>2263</v>
      </c>
      <c r="K624" s="666" t="s">
        <v>2264</v>
      </c>
      <c r="L624" s="668">
        <v>62.170000000000037</v>
      </c>
      <c r="M624" s="668">
        <v>3</v>
      </c>
      <c r="N624" s="669">
        <v>186.5100000000001</v>
      </c>
    </row>
    <row r="625" spans="1:14" ht="14.4" customHeight="1" x14ac:dyDescent="0.3">
      <c r="A625" s="664" t="s">
        <v>527</v>
      </c>
      <c r="B625" s="665" t="s">
        <v>528</v>
      </c>
      <c r="C625" s="666" t="s">
        <v>537</v>
      </c>
      <c r="D625" s="667" t="s">
        <v>3070</v>
      </c>
      <c r="E625" s="666" t="s">
        <v>552</v>
      </c>
      <c r="F625" s="667" t="s">
        <v>3075</v>
      </c>
      <c r="G625" s="666" t="s">
        <v>582</v>
      </c>
      <c r="H625" s="666" t="s">
        <v>1157</v>
      </c>
      <c r="I625" s="666" t="s">
        <v>1158</v>
      </c>
      <c r="J625" s="666" t="s">
        <v>1159</v>
      </c>
      <c r="K625" s="666" t="s">
        <v>1160</v>
      </c>
      <c r="L625" s="668">
        <v>2755.8918193864347</v>
      </c>
      <c r="M625" s="668">
        <v>14</v>
      </c>
      <c r="N625" s="669">
        <v>38582.485471410087</v>
      </c>
    </row>
    <row r="626" spans="1:14" ht="14.4" customHeight="1" x14ac:dyDescent="0.3">
      <c r="A626" s="664" t="s">
        <v>527</v>
      </c>
      <c r="B626" s="665" t="s">
        <v>528</v>
      </c>
      <c r="C626" s="666" t="s">
        <v>537</v>
      </c>
      <c r="D626" s="667" t="s">
        <v>3070</v>
      </c>
      <c r="E626" s="666" t="s">
        <v>552</v>
      </c>
      <c r="F626" s="667" t="s">
        <v>3075</v>
      </c>
      <c r="G626" s="666" t="s">
        <v>582</v>
      </c>
      <c r="H626" s="666" t="s">
        <v>1161</v>
      </c>
      <c r="I626" s="666" t="s">
        <v>1162</v>
      </c>
      <c r="J626" s="666" t="s">
        <v>1163</v>
      </c>
      <c r="K626" s="666" t="s">
        <v>1164</v>
      </c>
      <c r="L626" s="668">
        <v>350.80749999999995</v>
      </c>
      <c r="M626" s="668">
        <v>8</v>
      </c>
      <c r="N626" s="669">
        <v>2806.4599999999996</v>
      </c>
    </row>
    <row r="627" spans="1:14" ht="14.4" customHeight="1" x14ac:dyDescent="0.3">
      <c r="A627" s="664" t="s">
        <v>527</v>
      </c>
      <c r="B627" s="665" t="s">
        <v>528</v>
      </c>
      <c r="C627" s="666" t="s">
        <v>537</v>
      </c>
      <c r="D627" s="667" t="s">
        <v>3070</v>
      </c>
      <c r="E627" s="666" t="s">
        <v>552</v>
      </c>
      <c r="F627" s="667" t="s">
        <v>3075</v>
      </c>
      <c r="G627" s="666" t="s">
        <v>582</v>
      </c>
      <c r="H627" s="666" t="s">
        <v>2265</v>
      </c>
      <c r="I627" s="666" t="s">
        <v>2266</v>
      </c>
      <c r="J627" s="666" t="s">
        <v>1604</v>
      </c>
      <c r="K627" s="666" t="s">
        <v>2267</v>
      </c>
      <c r="L627" s="668">
        <v>224.31745510894402</v>
      </c>
      <c r="M627" s="668">
        <v>5</v>
      </c>
      <c r="N627" s="669">
        <v>1121.5872755447201</v>
      </c>
    </row>
    <row r="628" spans="1:14" ht="14.4" customHeight="1" x14ac:dyDescent="0.3">
      <c r="A628" s="664" t="s">
        <v>527</v>
      </c>
      <c r="B628" s="665" t="s">
        <v>528</v>
      </c>
      <c r="C628" s="666" t="s">
        <v>537</v>
      </c>
      <c r="D628" s="667" t="s">
        <v>3070</v>
      </c>
      <c r="E628" s="666" t="s">
        <v>552</v>
      </c>
      <c r="F628" s="667" t="s">
        <v>3075</v>
      </c>
      <c r="G628" s="666" t="s">
        <v>582</v>
      </c>
      <c r="H628" s="666" t="s">
        <v>2268</v>
      </c>
      <c r="I628" s="666" t="s">
        <v>2269</v>
      </c>
      <c r="J628" s="666" t="s">
        <v>2270</v>
      </c>
      <c r="K628" s="666" t="s">
        <v>2271</v>
      </c>
      <c r="L628" s="668">
        <v>175.60008803786096</v>
      </c>
      <c r="M628" s="668">
        <v>3</v>
      </c>
      <c r="N628" s="669">
        <v>526.8002641135829</v>
      </c>
    </row>
    <row r="629" spans="1:14" ht="14.4" customHeight="1" x14ac:dyDescent="0.3">
      <c r="A629" s="664" t="s">
        <v>527</v>
      </c>
      <c r="B629" s="665" t="s">
        <v>528</v>
      </c>
      <c r="C629" s="666" t="s">
        <v>537</v>
      </c>
      <c r="D629" s="667" t="s">
        <v>3070</v>
      </c>
      <c r="E629" s="666" t="s">
        <v>552</v>
      </c>
      <c r="F629" s="667" t="s">
        <v>3075</v>
      </c>
      <c r="G629" s="666" t="s">
        <v>582</v>
      </c>
      <c r="H629" s="666" t="s">
        <v>1173</v>
      </c>
      <c r="I629" s="666" t="s">
        <v>1174</v>
      </c>
      <c r="J629" s="666" t="s">
        <v>1175</v>
      </c>
      <c r="K629" s="666" t="s">
        <v>1176</v>
      </c>
      <c r="L629" s="668">
        <v>67.39</v>
      </c>
      <c r="M629" s="668">
        <v>3</v>
      </c>
      <c r="N629" s="669">
        <v>202.17000000000002</v>
      </c>
    </row>
    <row r="630" spans="1:14" ht="14.4" customHeight="1" x14ac:dyDescent="0.3">
      <c r="A630" s="664" t="s">
        <v>527</v>
      </c>
      <c r="B630" s="665" t="s">
        <v>528</v>
      </c>
      <c r="C630" s="666" t="s">
        <v>537</v>
      </c>
      <c r="D630" s="667" t="s">
        <v>3070</v>
      </c>
      <c r="E630" s="666" t="s">
        <v>552</v>
      </c>
      <c r="F630" s="667" t="s">
        <v>3075</v>
      </c>
      <c r="G630" s="666" t="s">
        <v>582</v>
      </c>
      <c r="H630" s="666" t="s">
        <v>2272</v>
      </c>
      <c r="I630" s="666" t="s">
        <v>2273</v>
      </c>
      <c r="J630" s="666" t="s">
        <v>2274</v>
      </c>
      <c r="K630" s="666" t="s">
        <v>2275</v>
      </c>
      <c r="L630" s="668">
        <v>133.30999999999997</v>
      </c>
      <c r="M630" s="668">
        <v>2</v>
      </c>
      <c r="N630" s="669">
        <v>266.61999999999995</v>
      </c>
    </row>
    <row r="631" spans="1:14" ht="14.4" customHeight="1" x14ac:dyDescent="0.3">
      <c r="A631" s="664" t="s">
        <v>527</v>
      </c>
      <c r="B631" s="665" t="s">
        <v>528</v>
      </c>
      <c r="C631" s="666" t="s">
        <v>537</v>
      </c>
      <c r="D631" s="667" t="s">
        <v>3070</v>
      </c>
      <c r="E631" s="666" t="s">
        <v>552</v>
      </c>
      <c r="F631" s="667" t="s">
        <v>3075</v>
      </c>
      <c r="G631" s="666" t="s">
        <v>582</v>
      </c>
      <c r="H631" s="666" t="s">
        <v>1181</v>
      </c>
      <c r="I631" s="666" t="s">
        <v>1182</v>
      </c>
      <c r="J631" s="666" t="s">
        <v>1183</v>
      </c>
      <c r="K631" s="666" t="s">
        <v>1184</v>
      </c>
      <c r="L631" s="668">
        <v>631.39012968045029</v>
      </c>
      <c r="M631" s="668">
        <v>0.375363</v>
      </c>
      <c r="N631" s="669">
        <v>237.00049324724287</v>
      </c>
    </row>
    <row r="632" spans="1:14" ht="14.4" customHeight="1" x14ac:dyDescent="0.3">
      <c r="A632" s="664" t="s">
        <v>527</v>
      </c>
      <c r="B632" s="665" t="s">
        <v>528</v>
      </c>
      <c r="C632" s="666" t="s">
        <v>537</v>
      </c>
      <c r="D632" s="667" t="s">
        <v>3070</v>
      </c>
      <c r="E632" s="666" t="s">
        <v>552</v>
      </c>
      <c r="F632" s="667" t="s">
        <v>3075</v>
      </c>
      <c r="G632" s="666" t="s">
        <v>582</v>
      </c>
      <c r="H632" s="666" t="s">
        <v>1185</v>
      </c>
      <c r="I632" s="666" t="s">
        <v>1186</v>
      </c>
      <c r="J632" s="666" t="s">
        <v>1187</v>
      </c>
      <c r="K632" s="666" t="s">
        <v>1188</v>
      </c>
      <c r="L632" s="668">
        <v>312.36707766011511</v>
      </c>
      <c r="M632" s="668">
        <v>5.9279999999999999</v>
      </c>
      <c r="N632" s="669">
        <v>1851.7120363691624</v>
      </c>
    </row>
    <row r="633" spans="1:14" ht="14.4" customHeight="1" x14ac:dyDescent="0.3">
      <c r="A633" s="664" t="s">
        <v>527</v>
      </c>
      <c r="B633" s="665" t="s">
        <v>528</v>
      </c>
      <c r="C633" s="666" t="s">
        <v>537</v>
      </c>
      <c r="D633" s="667" t="s">
        <v>3070</v>
      </c>
      <c r="E633" s="666" t="s">
        <v>552</v>
      </c>
      <c r="F633" s="667" t="s">
        <v>3075</v>
      </c>
      <c r="G633" s="666" t="s">
        <v>582</v>
      </c>
      <c r="H633" s="666" t="s">
        <v>1193</v>
      </c>
      <c r="I633" s="666" t="s">
        <v>1194</v>
      </c>
      <c r="J633" s="666" t="s">
        <v>1195</v>
      </c>
      <c r="K633" s="666" t="s">
        <v>1176</v>
      </c>
      <c r="L633" s="668">
        <v>78.565528560349463</v>
      </c>
      <c r="M633" s="668">
        <v>35</v>
      </c>
      <c r="N633" s="669">
        <v>2749.7934996122312</v>
      </c>
    </row>
    <row r="634" spans="1:14" ht="14.4" customHeight="1" x14ac:dyDescent="0.3">
      <c r="A634" s="664" t="s">
        <v>527</v>
      </c>
      <c r="B634" s="665" t="s">
        <v>528</v>
      </c>
      <c r="C634" s="666" t="s">
        <v>537</v>
      </c>
      <c r="D634" s="667" t="s">
        <v>3070</v>
      </c>
      <c r="E634" s="666" t="s">
        <v>552</v>
      </c>
      <c r="F634" s="667" t="s">
        <v>3075</v>
      </c>
      <c r="G634" s="666" t="s">
        <v>582</v>
      </c>
      <c r="H634" s="666" t="s">
        <v>2276</v>
      </c>
      <c r="I634" s="666" t="s">
        <v>2276</v>
      </c>
      <c r="J634" s="666" t="s">
        <v>1179</v>
      </c>
      <c r="K634" s="666" t="s">
        <v>2277</v>
      </c>
      <c r="L634" s="668">
        <v>86.17000000000003</v>
      </c>
      <c r="M634" s="668">
        <v>6</v>
      </c>
      <c r="N634" s="669">
        <v>517.02000000000021</v>
      </c>
    </row>
    <row r="635" spans="1:14" ht="14.4" customHeight="1" x14ac:dyDescent="0.3">
      <c r="A635" s="664" t="s">
        <v>527</v>
      </c>
      <c r="B635" s="665" t="s">
        <v>528</v>
      </c>
      <c r="C635" s="666" t="s">
        <v>537</v>
      </c>
      <c r="D635" s="667" t="s">
        <v>3070</v>
      </c>
      <c r="E635" s="666" t="s">
        <v>552</v>
      </c>
      <c r="F635" s="667" t="s">
        <v>3075</v>
      </c>
      <c r="G635" s="666" t="s">
        <v>582</v>
      </c>
      <c r="H635" s="666" t="s">
        <v>2278</v>
      </c>
      <c r="I635" s="666" t="s">
        <v>884</v>
      </c>
      <c r="J635" s="666" t="s">
        <v>2279</v>
      </c>
      <c r="K635" s="666"/>
      <c r="L635" s="668">
        <v>121.33597319787955</v>
      </c>
      <c r="M635" s="668">
        <v>2</v>
      </c>
      <c r="N635" s="669">
        <v>242.67194639575911</v>
      </c>
    </row>
    <row r="636" spans="1:14" ht="14.4" customHeight="1" x14ac:dyDescent="0.3">
      <c r="A636" s="664" t="s">
        <v>527</v>
      </c>
      <c r="B636" s="665" t="s">
        <v>528</v>
      </c>
      <c r="C636" s="666" t="s">
        <v>537</v>
      </c>
      <c r="D636" s="667" t="s">
        <v>3070</v>
      </c>
      <c r="E636" s="666" t="s">
        <v>552</v>
      </c>
      <c r="F636" s="667" t="s">
        <v>3075</v>
      </c>
      <c r="G636" s="666" t="s">
        <v>582</v>
      </c>
      <c r="H636" s="666" t="s">
        <v>2280</v>
      </c>
      <c r="I636" s="666" t="s">
        <v>884</v>
      </c>
      <c r="J636" s="666" t="s">
        <v>2281</v>
      </c>
      <c r="K636" s="666"/>
      <c r="L636" s="668">
        <v>70.419999999999973</v>
      </c>
      <c r="M636" s="668">
        <v>1</v>
      </c>
      <c r="N636" s="669">
        <v>70.419999999999973</v>
      </c>
    </row>
    <row r="637" spans="1:14" ht="14.4" customHeight="1" x14ac:dyDescent="0.3">
      <c r="A637" s="664" t="s">
        <v>527</v>
      </c>
      <c r="B637" s="665" t="s">
        <v>528</v>
      </c>
      <c r="C637" s="666" t="s">
        <v>537</v>
      </c>
      <c r="D637" s="667" t="s">
        <v>3070</v>
      </c>
      <c r="E637" s="666" t="s">
        <v>552</v>
      </c>
      <c r="F637" s="667" t="s">
        <v>3075</v>
      </c>
      <c r="G637" s="666" t="s">
        <v>582</v>
      </c>
      <c r="H637" s="666" t="s">
        <v>2282</v>
      </c>
      <c r="I637" s="666" t="s">
        <v>884</v>
      </c>
      <c r="J637" s="666" t="s">
        <v>2283</v>
      </c>
      <c r="K637" s="666"/>
      <c r="L637" s="668">
        <v>23.689999999999994</v>
      </c>
      <c r="M637" s="668">
        <v>1</v>
      </c>
      <c r="N637" s="669">
        <v>23.689999999999994</v>
      </c>
    </row>
    <row r="638" spans="1:14" ht="14.4" customHeight="1" x14ac:dyDescent="0.3">
      <c r="A638" s="664" t="s">
        <v>527</v>
      </c>
      <c r="B638" s="665" t="s">
        <v>528</v>
      </c>
      <c r="C638" s="666" t="s">
        <v>537</v>
      </c>
      <c r="D638" s="667" t="s">
        <v>3070</v>
      </c>
      <c r="E638" s="666" t="s">
        <v>552</v>
      </c>
      <c r="F638" s="667" t="s">
        <v>3075</v>
      </c>
      <c r="G638" s="666" t="s">
        <v>582</v>
      </c>
      <c r="H638" s="666" t="s">
        <v>1200</v>
      </c>
      <c r="I638" s="666" t="s">
        <v>884</v>
      </c>
      <c r="J638" s="666" t="s">
        <v>1201</v>
      </c>
      <c r="K638" s="666"/>
      <c r="L638" s="668">
        <v>126.88168724560951</v>
      </c>
      <c r="M638" s="668">
        <v>1</v>
      </c>
      <c r="N638" s="669">
        <v>126.88168724560951</v>
      </c>
    </row>
    <row r="639" spans="1:14" ht="14.4" customHeight="1" x14ac:dyDescent="0.3">
      <c r="A639" s="664" t="s">
        <v>527</v>
      </c>
      <c r="B639" s="665" t="s">
        <v>528</v>
      </c>
      <c r="C639" s="666" t="s">
        <v>537</v>
      </c>
      <c r="D639" s="667" t="s">
        <v>3070</v>
      </c>
      <c r="E639" s="666" t="s">
        <v>552</v>
      </c>
      <c r="F639" s="667" t="s">
        <v>3075</v>
      </c>
      <c r="G639" s="666" t="s">
        <v>582</v>
      </c>
      <c r="H639" s="666" t="s">
        <v>2284</v>
      </c>
      <c r="I639" s="666" t="s">
        <v>884</v>
      </c>
      <c r="J639" s="666" t="s">
        <v>2285</v>
      </c>
      <c r="K639" s="666"/>
      <c r="L639" s="668">
        <v>289.70888133241033</v>
      </c>
      <c r="M639" s="668">
        <v>2</v>
      </c>
      <c r="N639" s="669">
        <v>579.41776266482066</v>
      </c>
    </row>
    <row r="640" spans="1:14" ht="14.4" customHeight="1" x14ac:dyDescent="0.3">
      <c r="A640" s="664" t="s">
        <v>527</v>
      </c>
      <c r="B640" s="665" t="s">
        <v>528</v>
      </c>
      <c r="C640" s="666" t="s">
        <v>537</v>
      </c>
      <c r="D640" s="667" t="s">
        <v>3070</v>
      </c>
      <c r="E640" s="666" t="s">
        <v>552</v>
      </c>
      <c r="F640" s="667" t="s">
        <v>3075</v>
      </c>
      <c r="G640" s="666" t="s">
        <v>582</v>
      </c>
      <c r="H640" s="666" t="s">
        <v>1211</v>
      </c>
      <c r="I640" s="666" t="s">
        <v>1212</v>
      </c>
      <c r="J640" s="666" t="s">
        <v>1213</v>
      </c>
      <c r="K640" s="666" t="s">
        <v>1214</v>
      </c>
      <c r="L640" s="668">
        <v>869.87750000000017</v>
      </c>
      <c r="M640" s="668">
        <v>8</v>
      </c>
      <c r="N640" s="669">
        <v>6959.0200000000013</v>
      </c>
    </row>
    <row r="641" spans="1:14" ht="14.4" customHeight="1" x14ac:dyDescent="0.3">
      <c r="A641" s="664" t="s">
        <v>527</v>
      </c>
      <c r="B641" s="665" t="s">
        <v>528</v>
      </c>
      <c r="C641" s="666" t="s">
        <v>537</v>
      </c>
      <c r="D641" s="667" t="s">
        <v>3070</v>
      </c>
      <c r="E641" s="666" t="s">
        <v>552</v>
      </c>
      <c r="F641" s="667" t="s">
        <v>3075</v>
      </c>
      <c r="G641" s="666" t="s">
        <v>582</v>
      </c>
      <c r="H641" s="666" t="s">
        <v>2286</v>
      </c>
      <c r="I641" s="666" t="s">
        <v>2287</v>
      </c>
      <c r="J641" s="666" t="s">
        <v>2288</v>
      </c>
      <c r="K641" s="666" t="s">
        <v>2289</v>
      </c>
      <c r="L641" s="668">
        <v>491.41999999999996</v>
      </c>
      <c r="M641" s="668">
        <v>4</v>
      </c>
      <c r="N641" s="669">
        <v>1965.6799999999998</v>
      </c>
    </row>
    <row r="642" spans="1:14" ht="14.4" customHeight="1" x14ac:dyDescent="0.3">
      <c r="A642" s="664" t="s">
        <v>527</v>
      </c>
      <c r="B642" s="665" t="s">
        <v>528</v>
      </c>
      <c r="C642" s="666" t="s">
        <v>537</v>
      </c>
      <c r="D642" s="667" t="s">
        <v>3070</v>
      </c>
      <c r="E642" s="666" t="s">
        <v>552</v>
      </c>
      <c r="F642" s="667" t="s">
        <v>3075</v>
      </c>
      <c r="G642" s="666" t="s">
        <v>582</v>
      </c>
      <c r="H642" s="666" t="s">
        <v>2290</v>
      </c>
      <c r="I642" s="666" t="s">
        <v>2291</v>
      </c>
      <c r="J642" s="666" t="s">
        <v>2023</v>
      </c>
      <c r="K642" s="666" t="s">
        <v>2292</v>
      </c>
      <c r="L642" s="668">
        <v>1160.53</v>
      </c>
      <c r="M642" s="668">
        <v>2</v>
      </c>
      <c r="N642" s="669">
        <v>2321.06</v>
      </c>
    </row>
    <row r="643" spans="1:14" ht="14.4" customHeight="1" x14ac:dyDescent="0.3">
      <c r="A643" s="664" t="s">
        <v>527</v>
      </c>
      <c r="B643" s="665" t="s">
        <v>528</v>
      </c>
      <c r="C643" s="666" t="s">
        <v>537</v>
      </c>
      <c r="D643" s="667" t="s">
        <v>3070</v>
      </c>
      <c r="E643" s="666" t="s">
        <v>552</v>
      </c>
      <c r="F643" s="667" t="s">
        <v>3075</v>
      </c>
      <c r="G643" s="666" t="s">
        <v>582</v>
      </c>
      <c r="H643" s="666" t="s">
        <v>2293</v>
      </c>
      <c r="I643" s="666" t="s">
        <v>2294</v>
      </c>
      <c r="J643" s="666" t="s">
        <v>2295</v>
      </c>
      <c r="K643" s="666" t="s">
        <v>2296</v>
      </c>
      <c r="L643" s="668">
        <v>2667.39</v>
      </c>
      <c r="M643" s="668">
        <v>1</v>
      </c>
      <c r="N643" s="669">
        <v>2667.39</v>
      </c>
    </row>
    <row r="644" spans="1:14" ht="14.4" customHeight="1" x14ac:dyDescent="0.3">
      <c r="A644" s="664" t="s">
        <v>527</v>
      </c>
      <c r="B644" s="665" t="s">
        <v>528</v>
      </c>
      <c r="C644" s="666" t="s">
        <v>537</v>
      </c>
      <c r="D644" s="667" t="s">
        <v>3070</v>
      </c>
      <c r="E644" s="666" t="s">
        <v>552</v>
      </c>
      <c r="F644" s="667" t="s">
        <v>3075</v>
      </c>
      <c r="G644" s="666" t="s">
        <v>582</v>
      </c>
      <c r="H644" s="666" t="s">
        <v>1219</v>
      </c>
      <c r="I644" s="666" t="s">
        <v>1220</v>
      </c>
      <c r="J644" s="666" t="s">
        <v>1221</v>
      </c>
      <c r="K644" s="666" t="s">
        <v>1222</v>
      </c>
      <c r="L644" s="668">
        <v>1189.3599999999999</v>
      </c>
      <c r="M644" s="668">
        <v>2</v>
      </c>
      <c r="N644" s="669">
        <v>2378.7199999999998</v>
      </c>
    </row>
    <row r="645" spans="1:14" ht="14.4" customHeight="1" x14ac:dyDescent="0.3">
      <c r="A645" s="664" t="s">
        <v>527</v>
      </c>
      <c r="B645" s="665" t="s">
        <v>528</v>
      </c>
      <c r="C645" s="666" t="s">
        <v>537</v>
      </c>
      <c r="D645" s="667" t="s">
        <v>3070</v>
      </c>
      <c r="E645" s="666" t="s">
        <v>552</v>
      </c>
      <c r="F645" s="667" t="s">
        <v>3075</v>
      </c>
      <c r="G645" s="666" t="s">
        <v>582</v>
      </c>
      <c r="H645" s="666" t="s">
        <v>2297</v>
      </c>
      <c r="I645" s="666" t="s">
        <v>2298</v>
      </c>
      <c r="J645" s="666" t="s">
        <v>2299</v>
      </c>
      <c r="K645" s="666" t="s">
        <v>2300</v>
      </c>
      <c r="L645" s="668">
        <v>118.79000000000002</v>
      </c>
      <c r="M645" s="668">
        <v>3</v>
      </c>
      <c r="N645" s="669">
        <v>356.37000000000006</v>
      </c>
    </row>
    <row r="646" spans="1:14" ht="14.4" customHeight="1" x14ac:dyDescent="0.3">
      <c r="A646" s="664" t="s">
        <v>527</v>
      </c>
      <c r="B646" s="665" t="s">
        <v>528</v>
      </c>
      <c r="C646" s="666" t="s">
        <v>537</v>
      </c>
      <c r="D646" s="667" t="s">
        <v>3070</v>
      </c>
      <c r="E646" s="666" t="s">
        <v>552</v>
      </c>
      <c r="F646" s="667" t="s">
        <v>3075</v>
      </c>
      <c r="G646" s="666" t="s">
        <v>582</v>
      </c>
      <c r="H646" s="666" t="s">
        <v>1223</v>
      </c>
      <c r="I646" s="666" t="s">
        <v>1224</v>
      </c>
      <c r="J646" s="666" t="s">
        <v>1225</v>
      </c>
      <c r="K646" s="666"/>
      <c r="L646" s="668">
        <v>2.5079945602153937</v>
      </c>
      <c r="M646" s="668">
        <v>2</v>
      </c>
      <c r="N646" s="669">
        <v>5.0159891204307874</v>
      </c>
    </row>
    <row r="647" spans="1:14" ht="14.4" customHeight="1" x14ac:dyDescent="0.3">
      <c r="A647" s="664" t="s">
        <v>527</v>
      </c>
      <c r="B647" s="665" t="s">
        <v>528</v>
      </c>
      <c r="C647" s="666" t="s">
        <v>537</v>
      </c>
      <c r="D647" s="667" t="s">
        <v>3070</v>
      </c>
      <c r="E647" s="666" t="s">
        <v>552</v>
      </c>
      <c r="F647" s="667" t="s">
        <v>3075</v>
      </c>
      <c r="G647" s="666" t="s">
        <v>582</v>
      </c>
      <c r="H647" s="666" t="s">
        <v>2301</v>
      </c>
      <c r="I647" s="666" t="s">
        <v>2302</v>
      </c>
      <c r="J647" s="666" t="s">
        <v>2303</v>
      </c>
      <c r="K647" s="666" t="s">
        <v>2304</v>
      </c>
      <c r="L647" s="668">
        <v>4622.82</v>
      </c>
      <c r="M647" s="668">
        <v>1</v>
      </c>
      <c r="N647" s="669">
        <v>4622.82</v>
      </c>
    </row>
    <row r="648" spans="1:14" ht="14.4" customHeight="1" x14ac:dyDescent="0.3">
      <c r="A648" s="664" t="s">
        <v>527</v>
      </c>
      <c r="B648" s="665" t="s">
        <v>528</v>
      </c>
      <c r="C648" s="666" t="s">
        <v>537</v>
      </c>
      <c r="D648" s="667" t="s">
        <v>3070</v>
      </c>
      <c r="E648" s="666" t="s">
        <v>552</v>
      </c>
      <c r="F648" s="667" t="s">
        <v>3075</v>
      </c>
      <c r="G648" s="666" t="s">
        <v>582</v>
      </c>
      <c r="H648" s="666" t="s">
        <v>2305</v>
      </c>
      <c r="I648" s="666" t="s">
        <v>2306</v>
      </c>
      <c r="J648" s="666" t="s">
        <v>2307</v>
      </c>
      <c r="K648" s="666" t="s">
        <v>819</v>
      </c>
      <c r="L648" s="668">
        <v>103.57000000000001</v>
      </c>
      <c r="M648" s="668">
        <v>4</v>
      </c>
      <c r="N648" s="669">
        <v>414.28000000000003</v>
      </c>
    </row>
    <row r="649" spans="1:14" ht="14.4" customHeight="1" x14ac:dyDescent="0.3">
      <c r="A649" s="664" t="s">
        <v>527</v>
      </c>
      <c r="B649" s="665" t="s">
        <v>528</v>
      </c>
      <c r="C649" s="666" t="s">
        <v>537</v>
      </c>
      <c r="D649" s="667" t="s">
        <v>3070</v>
      </c>
      <c r="E649" s="666" t="s">
        <v>552</v>
      </c>
      <c r="F649" s="667" t="s">
        <v>3075</v>
      </c>
      <c r="G649" s="666" t="s">
        <v>582</v>
      </c>
      <c r="H649" s="666" t="s">
        <v>1226</v>
      </c>
      <c r="I649" s="666" t="s">
        <v>1227</v>
      </c>
      <c r="J649" s="666" t="s">
        <v>1228</v>
      </c>
      <c r="K649" s="666" t="s">
        <v>1229</v>
      </c>
      <c r="L649" s="668">
        <v>170.72805373713547</v>
      </c>
      <c r="M649" s="668">
        <v>54</v>
      </c>
      <c r="N649" s="669">
        <v>9219.3149018053155</v>
      </c>
    </row>
    <row r="650" spans="1:14" ht="14.4" customHeight="1" x14ac:dyDescent="0.3">
      <c r="A650" s="664" t="s">
        <v>527</v>
      </c>
      <c r="B650" s="665" t="s">
        <v>528</v>
      </c>
      <c r="C650" s="666" t="s">
        <v>537</v>
      </c>
      <c r="D650" s="667" t="s">
        <v>3070</v>
      </c>
      <c r="E650" s="666" t="s">
        <v>552</v>
      </c>
      <c r="F650" s="667" t="s">
        <v>3075</v>
      </c>
      <c r="G650" s="666" t="s">
        <v>582</v>
      </c>
      <c r="H650" s="666" t="s">
        <v>2308</v>
      </c>
      <c r="I650" s="666" t="s">
        <v>2309</v>
      </c>
      <c r="J650" s="666" t="s">
        <v>2310</v>
      </c>
      <c r="K650" s="666" t="s">
        <v>1715</v>
      </c>
      <c r="L650" s="668">
        <v>105.24</v>
      </c>
      <c r="M650" s="668">
        <v>1</v>
      </c>
      <c r="N650" s="669">
        <v>105.24</v>
      </c>
    </row>
    <row r="651" spans="1:14" ht="14.4" customHeight="1" x14ac:dyDescent="0.3">
      <c r="A651" s="664" t="s">
        <v>527</v>
      </c>
      <c r="B651" s="665" t="s">
        <v>528</v>
      </c>
      <c r="C651" s="666" t="s">
        <v>537</v>
      </c>
      <c r="D651" s="667" t="s">
        <v>3070</v>
      </c>
      <c r="E651" s="666" t="s">
        <v>552</v>
      </c>
      <c r="F651" s="667" t="s">
        <v>3075</v>
      </c>
      <c r="G651" s="666" t="s">
        <v>582</v>
      </c>
      <c r="H651" s="666" t="s">
        <v>2311</v>
      </c>
      <c r="I651" s="666" t="s">
        <v>2312</v>
      </c>
      <c r="J651" s="666" t="s">
        <v>2313</v>
      </c>
      <c r="K651" s="666" t="s">
        <v>2314</v>
      </c>
      <c r="L651" s="668">
        <v>67.547759153875333</v>
      </c>
      <c r="M651" s="668">
        <v>31</v>
      </c>
      <c r="N651" s="669">
        <v>2093.9805337701355</v>
      </c>
    </row>
    <row r="652" spans="1:14" ht="14.4" customHeight="1" x14ac:dyDescent="0.3">
      <c r="A652" s="664" t="s">
        <v>527</v>
      </c>
      <c r="B652" s="665" t="s">
        <v>528</v>
      </c>
      <c r="C652" s="666" t="s">
        <v>537</v>
      </c>
      <c r="D652" s="667" t="s">
        <v>3070</v>
      </c>
      <c r="E652" s="666" t="s">
        <v>552</v>
      </c>
      <c r="F652" s="667" t="s">
        <v>3075</v>
      </c>
      <c r="G652" s="666" t="s">
        <v>582</v>
      </c>
      <c r="H652" s="666" t="s">
        <v>2315</v>
      </c>
      <c r="I652" s="666" t="s">
        <v>2316</v>
      </c>
      <c r="J652" s="666" t="s">
        <v>2317</v>
      </c>
      <c r="K652" s="666" t="s">
        <v>2318</v>
      </c>
      <c r="L652" s="668">
        <v>92.489781223922066</v>
      </c>
      <c r="M652" s="668">
        <v>3</v>
      </c>
      <c r="N652" s="669">
        <v>277.46934367176618</v>
      </c>
    </row>
    <row r="653" spans="1:14" ht="14.4" customHeight="1" x14ac:dyDescent="0.3">
      <c r="A653" s="664" t="s">
        <v>527</v>
      </c>
      <c r="B653" s="665" t="s">
        <v>528</v>
      </c>
      <c r="C653" s="666" t="s">
        <v>537</v>
      </c>
      <c r="D653" s="667" t="s">
        <v>3070</v>
      </c>
      <c r="E653" s="666" t="s">
        <v>552</v>
      </c>
      <c r="F653" s="667" t="s">
        <v>3075</v>
      </c>
      <c r="G653" s="666" t="s">
        <v>582</v>
      </c>
      <c r="H653" s="666" t="s">
        <v>1232</v>
      </c>
      <c r="I653" s="666" t="s">
        <v>1233</v>
      </c>
      <c r="J653" s="666" t="s">
        <v>1234</v>
      </c>
      <c r="K653" s="666" t="s">
        <v>1235</v>
      </c>
      <c r="L653" s="668">
        <v>325.15999999999997</v>
      </c>
      <c r="M653" s="668">
        <v>1</v>
      </c>
      <c r="N653" s="669">
        <v>325.15999999999997</v>
      </c>
    </row>
    <row r="654" spans="1:14" ht="14.4" customHeight="1" x14ac:dyDescent="0.3">
      <c r="A654" s="664" t="s">
        <v>527</v>
      </c>
      <c r="B654" s="665" t="s">
        <v>528</v>
      </c>
      <c r="C654" s="666" t="s">
        <v>537</v>
      </c>
      <c r="D654" s="667" t="s">
        <v>3070</v>
      </c>
      <c r="E654" s="666" t="s">
        <v>552</v>
      </c>
      <c r="F654" s="667" t="s">
        <v>3075</v>
      </c>
      <c r="G654" s="666" t="s">
        <v>582</v>
      </c>
      <c r="H654" s="666" t="s">
        <v>2319</v>
      </c>
      <c r="I654" s="666" t="s">
        <v>2320</v>
      </c>
      <c r="J654" s="666" t="s">
        <v>2321</v>
      </c>
      <c r="K654" s="666" t="s">
        <v>2322</v>
      </c>
      <c r="L654" s="668">
        <v>275.31</v>
      </c>
      <c r="M654" s="668">
        <v>6</v>
      </c>
      <c r="N654" s="669">
        <v>1651.8600000000001</v>
      </c>
    </row>
    <row r="655" spans="1:14" ht="14.4" customHeight="1" x14ac:dyDescent="0.3">
      <c r="A655" s="664" t="s">
        <v>527</v>
      </c>
      <c r="B655" s="665" t="s">
        <v>528</v>
      </c>
      <c r="C655" s="666" t="s">
        <v>537</v>
      </c>
      <c r="D655" s="667" t="s">
        <v>3070</v>
      </c>
      <c r="E655" s="666" t="s">
        <v>552</v>
      </c>
      <c r="F655" s="667" t="s">
        <v>3075</v>
      </c>
      <c r="G655" s="666" t="s">
        <v>582</v>
      </c>
      <c r="H655" s="666" t="s">
        <v>2323</v>
      </c>
      <c r="I655" s="666" t="s">
        <v>2324</v>
      </c>
      <c r="J655" s="666" t="s">
        <v>2325</v>
      </c>
      <c r="K655" s="666" t="s">
        <v>1711</v>
      </c>
      <c r="L655" s="668">
        <v>33.880035872056631</v>
      </c>
      <c r="M655" s="668">
        <v>4</v>
      </c>
      <c r="N655" s="669">
        <v>135.52014348822652</v>
      </c>
    </row>
    <row r="656" spans="1:14" ht="14.4" customHeight="1" x14ac:dyDescent="0.3">
      <c r="A656" s="664" t="s">
        <v>527</v>
      </c>
      <c r="B656" s="665" t="s">
        <v>528</v>
      </c>
      <c r="C656" s="666" t="s">
        <v>537</v>
      </c>
      <c r="D656" s="667" t="s">
        <v>3070</v>
      </c>
      <c r="E656" s="666" t="s">
        <v>552</v>
      </c>
      <c r="F656" s="667" t="s">
        <v>3075</v>
      </c>
      <c r="G656" s="666" t="s">
        <v>582</v>
      </c>
      <c r="H656" s="666" t="s">
        <v>2326</v>
      </c>
      <c r="I656" s="666" t="s">
        <v>884</v>
      </c>
      <c r="J656" s="666" t="s">
        <v>2327</v>
      </c>
      <c r="K656" s="666"/>
      <c r="L656" s="668">
        <v>68.53000000000003</v>
      </c>
      <c r="M656" s="668">
        <v>2</v>
      </c>
      <c r="N656" s="669">
        <v>137.06000000000006</v>
      </c>
    </row>
    <row r="657" spans="1:14" ht="14.4" customHeight="1" x14ac:dyDescent="0.3">
      <c r="A657" s="664" t="s">
        <v>527</v>
      </c>
      <c r="B657" s="665" t="s">
        <v>528</v>
      </c>
      <c r="C657" s="666" t="s">
        <v>537</v>
      </c>
      <c r="D657" s="667" t="s">
        <v>3070</v>
      </c>
      <c r="E657" s="666" t="s">
        <v>552</v>
      </c>
      <c r="F657" s="667" t="s">
        <v>3075</v>
      </c>
      <c r="G657" s="666" t="s">
        <v>582</v>
      </c>
      <c r="H657" s="666" t="s">
        <v>2328</v>
      </c>
      <c r="I657" s="666" t="s">
        <v>884</v>
      </c>
      <c r="J657" s="666" t="s">
        <v>2329</v>
      </c>
      <c r="K657" s="666"/>
      <c r="L657" s="668">
        <v>306.48109260463917</v>
      </c>
      <c r="M657" s="668">
        <v>1</v>
      </c>
      <c r="N657" s="669">
        <v>306.48109260463917</v>
      </c>
    </row>
    <row r="658" spans="1:14" ht="14.4" customHeight="1" x14ac:dyDescent="0.3">
      <c r="A658" s="664" t="s">
        <v>527</v>
      </c>
      <c r="B658" s="665" t="s">
        <v>528</v>
      </c>
      <c r="C658" s="666" t="s">
        <v>537</v>
      </c>
      <c r="D658" s="667" t="s">
        <v>3070</v>
      </c>
      <c r="E658" s="666" t="s">
        <v>552</v>
      </c>
      <c r="F658" s="667" t="s">
        <v>3075</v>
      </c>
      <c r="G658" s="666" t="s">
        <v>582</v>
      </c>
      <c r="H658" s="666" t="s">
        <v>2330</v>
      </c>
      <c r="I658" s="666" t="s">
        <v>2331</v>
      </c>
      <c r="J658" s="666" t="s">
        <v>2332</v>
      </c>
      <c r="K658" s="666" t="s">
        <v>2333</v>
      </c>
      <c r="L658" s="668">
        <v>88.119599174129831</v>
      </c>
      <c r="M658" s="668">
        <v>8</v>
      </c>
      <c r="N658" s="669">
        <v>704.95679339303865</v>
      </c>
    </row>
    <row r="659" spans="1:14" ht="14.4" customHeight="1" x14ac:dyDescent="0.3">
      <c r="A659" s="664" t="s">
        <v>527</v>
      </c>
      <c r="B659" s="665" t="s">
        <v>528</v>
      </c>
      <c r="C659" s="666" t="s">
        <v>537</v>
      </c>
      <c r="D659" s="667" t="s">
        <v>3070</v>
      </c>
      <c r="E659" s="666" t="s">
        <v>552</v>
      </c>
      <c r="F659" s="667" t="s">
        <v>3075</v>
      </c>
      <c r="G659" s="666" t="s">
        <v>582</v>
      </c>
      <c r="H659" s="666" t="s">
        <v>2334</v>
      </c>
      <c r="I659" s="666" t="s">
        <v>2335</v>
      </c>
      <c r="J659" s="666" t="s">
        <v>901</v>
      </c>
      <c r="K659" s="666" t="s">
        <v>2336</v>
      </c>
      <c r="L659" s="668">
        <v>44.060000000000009</v>
      </c>
      <c r="M659" s="668">
        <v>2</v>
      </c>
      <c r="N659" s="669">
        <v>88.120000000000019</v>
      </c>
    </row>
    <row r="660" spans="1:14" ht="14.4" customHeight="1" x14ac:dyDescent="0.3">
      <c r="A660" s="664" t="s">
        <v>527</v>
      </c>
      <c r="B660" s="665" t="s">
        <v>528</v>
      </c>
      <c r="C660" s="666" t="s">
        <v>537</v>
      </c>
      <c r="D660" s="667" t="s">
        <v>3070</v>
      </c>
      <c r="E660" s="666" t="s">
        <v>552</v>
      </c>
      <c r="F660" s="667" t="s">
        <v>3075</v>
      </c>
      <c r="G660" s="666" t="s">
        <v>582</v>
      </c>
      <c r="H660" s="666" t="s">
        <v>1248</v>
      </c>
      <c r="I660" s="666" t="s">
        <v>1249</v>
      </c>
      <c r="J660" s="666" t="s">
        <v>1250</v>
      </c>
      <c r="K660" s="666" t="s">
        <v>1251</v>
      </c>
      <c r="L660" s="668">
        <v>226.65999999999994</v>
      </c>
      <c r="M660" s="668">
        <v>1</v>
      </c>
      <c r="N660" s="669">
        <v>226.65999999999994</v>
      </c>
    </row>
    <row r="661" spans="1:14" ht="14.4" customHeight="1" x14ac:dyDescent="0.3">
      <c r="A661" s="664" t="s">
        <v>527</v>
      </c>
      <c r="B661" s="665" t="s">
        <v>528</v>
      </c>
      <c r="C661" s="666" t="s">
        <v>537</v>
      </c>
      <c r="D661" s="667" t="s">
        <v>3070</v>
      </c>
      <c r="E661" s="666" t="s">
        <v>552</v>
      </c>
      <c r="F661" s="667" t="s">
        <v>3075</v>
      </c>
      <c r="G661" s="666" t="s">
        <v>582</v>
      </c>
      <c r="H661" s="666" t="s">
        <v>2337</v>
      </c>
      <c r="I661" s="666" t="s">
        <v>2337</v>
      </c>
      <c r="J661" s="666" t="s">
        <v>2338</v>
      </c>
      <c r="K661" s="666" t="s">
        <v>1402</v>
      </c>
      <c r="L661" s="668">
        <v>84.337201083807187</v>
      </c>
      <c r="M661" s="668">
        <v>1</v>
      </c>
      <c r="N661" s="669">
        <v>84.337201083807187</v>
      </c>
    </row>
    <row r="662" spans="1:14" ht="14.4" customHeight="1" x14ac:dyDescent="0.3">
      <c r="A662" s="664" t="s">
        <v>527</v>
      </c>
      <c r="B662" s="665" t="s">
        <v>528</v>
      </c>
      <c r="C662" s="666" t="s">
        <v>537</v>
      </c>
      <c r="D662" s="667" t="s">
        <v>3070</v>
      </c>
      <c r="E662" s="666" t="s">
        <v>552</v>
      </c>
      <c r="F662" s="667" t="s">
        <v>3075</v>
      </c>
      <c r="G662" s="666" t="s">
        <v>582</v>
      </c>
      <c r="H662" s="666" t="s">
        <v>1256</v>
      </c>
      <c r="I662" s="666" t="s">
        <v>884</v>
      </c>
      <c r="J662" s="666" t="s">
        <v>1257</v>
      </c>
      <c r="K662" s="666"/>
      <c r="L662" s="668">
        <v>481.28936020892849</v>
      </c>
      <c r="M662" s="668">
        <v>4</v>
      </c>
      <c r="N662" s="669">
        <v>1925.1574408357139</v>
      </c>
    </row>
    <row r="663" spans="1:14" ht="14.4" customHeight="1" x14ac:dyDescent="0.3">
      <c r="A663" s="664" t="s">
        <v>527</v>
      </c>
      <c r="B663" s="665" t="s">
        <v>528</v>
      </c>
      <c r="C663" s="666" t="s">
        <v>537</v>
      </c>
      <c r="D663" s="667" t="s">
        <v>3070</v>
      </c>
      <c r="E663" s="666" t="s">
        <v>552</v>
      </c>
      <c r="F663" s="667" t="s">
        <v>3075</v>
      </c>
      <c r="G663" s="666" t="s">
        <v>582</v>
      </c>
      <c r="H663" s="666" t="s">
        <v>2339</v>
      </c>
      <c r="I663" s="666" t="s">
        <v>2340</v>
      </c>
      <c r="J663" s="666" t="s">
        <v>2341</v>
      </c>
      <c r="K663" s="666" t="s">
        <v>2342</v>
      </c>
      <c r="L663" s="668">
        <v>83.130151794771464</v>
      </c>
      <c r="M663" s="668">
        <v>3</v>
      </c>
      <c r="N663" s="669">
        <v>249.39045538431441</v>
      </c>
    </row>
    <row r="664" spans="1:14" ht="14.4" customHeight="1" x14ac:dyDescent="0.3">
      <c r="A664" s="664" t="s">
        <v>527</v>
      </c>
      <c r="B664" s="665" t="s">
        <v>528</v>
      </c>
      <c r="C664" s="666" t="s">
        <v>537</v>
      </c>
      <c r="D664" s="667" t="s">
        <v>3070</v>
      </c>
      <c r="E664" s="666" t="s">
        <v>552</v>
      </c>
      <c r="F664" s="667" t="s">
        <v>3075</v>
      </c>
      <c r="G664" s="666" t="s">
        <v>582</v>
      </c>
      <c r="H664" s="666" t="s">
        <v>2343</v>
      </c>
      <c r="I664" s="666" t="s">
        <v>884</v>
      </c>
      <c r="J664" s="666" t="s">
        <v>2344</v>
      </c>
      <c r="K664" s="666"/>
      <c r="L664" s="668">
        <v>134.08897840723776</v>
      </c>
      <c r="M664" s="668">
        <v>1</v>
      </c>
      <c r="N664" s="669">
        <v>134.08897840723776</v>
      </c>
    </row>
    <row r="665" spans="1:14" ht="14.4" customHeight="1" x14ac:dyDescent="0.3">
      <c r="A665" s="664" t="s">
        <v>527</v>
      </c>
      <c r="B665" s="665" t="s">
        <v>528</v>
      </c>
      <c r="C665" s="666" t="s">
        <v>537</v>
      </c>
      <c r="D665" s="667" t="s">
        <v>3070</v>
      </c>
      <c r="E665" s="666" t="s">
        <v>552</v>
      </c>
      <c r="F665" s="667" t="s">
        <v>3075</v>
      </c>
      <c r="G665" s="666" t="s">
        <v>582</v>
      </c>
      <c r="H665" s="666" t="s">
        <v>1268</v>
      </c>
      <c r="I665" s="666" t="s">
        <v>1269</v>
      </c>
      <c r="J665" s="666" t="s">
        <v>1076</v>
      </c>
      <c r="K665" s="666" t="s">
        <v>1270</v>
      </c>
      <c r="L665" s="668">
        <v>133.76012217708612</v>
      </c>
      <c r="M665" s="668">
        <v>6</v>
      </c>
      <c r="N665" s="669">
        <v>802.56073306251665</v>
      </c>
    </row>
    <row r="666" spans="1:14" ht="14.4" customHeight="1" x14ac:dyDescent="0.3">
      <c r="A666" s="664" t="s">
        <v>527</v>
      </c>
      <c r="B666" s="665" t="s">
        <v>528</v>
      </c>
      <c r="C666" s="666" t="s">
        <v>537</v>
      </c>
      <c r="D666" s="667" t="s">
        <v>3070</v>
      </c>
      <c r="E666" s="666" t="s">
        <v>552</v>
      </c>
      <c r="F666" s="667" t="s">
        <v>3075</v>
      </c>
      <c r="G666" s="666" t="s">
        <v>582</v>
      </c>
      <c r="H666" s="666" t="s">
        <v>2345</v>
      </c>
      <c r="I666" s="666" t="s">
        <v>884</v>
      </c>
      <c r="J666" s="666" t="s">
        <v>2346</v>
      </c>
      <c r="K666" s="666"/>
      <c r="L666" s="668">
        <v>36.891139333971857</v>
      </c>
      <c r="M666" s="668">
        <v>1</v>
      </c>
      <c r="N666" s="669">
        <v>36.891139333971857</v>
      </c>
    </row>
    <row r="667" spans="1:14" ht="14.4" customHeight="1" x14ac:dyDescent="0.3">
      <c r="A667" s="664" t="s">
        <v>527</v>
      </c>
      <c r="B667" s="665" t="s">
        <v>528</v>
      </c>
      <c r="C667" s="666" t="s">
        <v>537</v>
      </c>
      <c r="D667" s="667" t="s">
        <v>3070</v>
      </c>
      <c r="E667" s="666" t="s">
        <v>552</v>
      </c>
      <c r="F667" s="667" t="s">
        <v>3075</v>
      </c>
      <c r="G667" s="666" t="s">
        <v>582</v>
      </c>
      <c r="H667" s="666" t="s">
        <v>2347</v>
      </c>
      <c r="I667" s="666" t="s">
        <v>2348</v>
      </c>
      <c r="J667" s="666" t="s">
        <v>2349</v>
      </c>
      <c r="K667" s="666" t="s">
        <v>2350</v>
      </c>
      <c r="L667" s="668">
        <v>78.519999468013239</v>
      </c>
      <c r="M667" s="668">
        <v>10</v>
      </c>
      <c r="N667" s="669">
        <v>785.19999468013236</v>
      </c>
    </row>
    <row r="668" spans="1:14" ht="14.4" customHeight="1" x14ac:dyDescent="0.3">
      <c r="A668" s="664" t="s">
        <v>527</v>
      </c>
      <c r="B668" s="665" t="s">
        <v>528</v>
      </c>
      <c r="C668" s="666" t="s">
        <v>537</v>
      </c>
      <c r="D668" s="667" t="s">
        <v>3070</v>
      </c>
      <c r="E668" s="666" t="s">
        <v>552</v>
      </c>
      <c r="F668" s="667" t="s">
        <v>3075</v>
      </c>
      <c r="G668" s="666" t="s">
        <v>582</v>
      </c>
      <c r="H668" s="666" t="s">
        <v>2351</v>
      </c>
      <c r="I668" s="666" t="s">
        <v>2352</v>
      </c>
      <c r="J668" s="666" t="s">
        <v>2353</v>
      </c>
      <c r="K668" s="666" t="s">
        <v>2354</v>
      </c>
      <c r="L668" s="668">
        <v>113.48000000000002</v>
      </c>
      <c r="M668" s="668">
        <v>1</v>
      </c>
      <c r="N668" s="669">
        <v>113.48000000000002</v>
      </c>
    </row>
    <row r="669" spans="1:14" ht="14.4" customHeight="1" x14ac:dyDescent="0.3">
      <c r="A669" s="664" t="s">
        <v>527</v>
      </c>
      <c r="B669" s="665" t="s">
        <v>528</v>
      </c>
      <c r="C669" s="666" t="s">
        <v>537</v>
      </c>
      <c r="D669" s="667" t="s">
        <v>3070</v>
      </c>
      <c r="E669" s="666" t="s">
        <v>552</v>
      </c>
      <c r="F669" s="667" t="s">
        <v>3075</v>
      </c>
      <c r="G669" s="666" t="s">
        <v>582</v>
      </c>
      <c r="H669" s="666" t="s">
        <v>2355</v>
      </c>
      <c r="I669" s="666" t="s">
        <v>2356</v>
      </c>
      <c r="J669" s="666" t="s">
        <v>2357</v>
      </c>
      <c r="K669" s="666"/>
      <c r="L669" s="668">
        <v>123.78000305159802</v>
      </c>
      <c r="M669" s="668">
        <v>8</v>
      </c>
      <c r="N669" s="669">
        <v>990.24002441278412</v>
      </c>
    </row>
    <row r="670" spans="1:14" ht="14.4" customHeight="1" x14ac:dyDescent="0.3">
      <c r="A670" s="664" t="s">
        <v>527</v>
      </c>
      <c r="B670" s="665" t="s">
        <v>528</v>
      </c>
      <c r="C670" s="666" t="s">
        <v>537</v>
      </c>
      <c r="D670" s="667" t="s">
        <v>3070</v>
      </c>
      <c r="E670" s="666" t="s">
        <v>552</v>
      </c>
      <c r="F670" s="667" t="s">
        <v>3075</v>
      </c>
      <c r="G670" s="666" t="s">
        <v>582</v>
      </c>
      <c r="H670" s="666" t="s">
        <v>2358</v>
      </c>
      <c r="I670" s="666" t="s">
        <v>2359</v>
      </c>
      <c r="J670" s="666" t="s">
        <v>881</v>
      </c>
      <c r="K670" s="666" t="s">
        <v>2360</v>
      </c>
      <c r="L670" s="668">
        <v>118.12987065767607</v>
      </c>
      <c r="M670" s="668">
        <v>3</v>
      </c>
      <c r="N670" s="669">
        <v>354.3896119730282</v>
      </c>
    </row>
    <row r="671" spans="1:14" ht="14.4" customHeight="1" x14ac:dyDescent="0.3">
      <c r="A671" s="664" t="s">
        <v>527</v>
      </c>
      <c r="B671" s="665" t="s">
        <v>528</v>
      </c>
      <c r="C671" s="666" t="s">
        <v>537</v>
      </c>
      <c r="D671" s="667" t="s">
        <v>3070</v>
      </c>
      <c r="E671" s="666" t="s">
        <v>552</v>
      </c>
      <c r="F671" s="667" t="s">
        <v>3075</v>
      </c>
      <c r="G671" s="666" t="s">
        <v>582</v>
      </c>
      <c r="H671" s="666" t="s">
        <v>1286</v>
      </c>
      <c r="I671" s="666" t="s">
        <v>1287</v>
      </c>
      <c r="J671" s="666" t="s">
        <v>1288</v>
      </c>
      <c r="K671" s="666" t="s">
        <v>1289</v>
      </c>
      <c r="L671" s="668">
        <v>199.0223501098707</v>
      </c>
      <c r="M671" s="668">
        <v>20.061</v>
      </c>
      <c r="N671" s="669">
        <v>3992.5873655541159</v>
      </c>
    </row>
    <row r="672" spans="1:14" ht="14.4" customHeight="1" x14ac:dyDescent="0.3">
      <c r="A672" s="664" t="s">
        <v>527</v>
      </c>
      <c r="B672" s="665" t="s">
        <v>528</v>
      </c>
      <c r="C672" s="666" t="s">
        <v>537</v>
      </c>
      <c r="D672" s="667" t="s">
        <v>3070</v>
      </c>
      <c r="E672" s="666" t="s">
        <v>552</v>
      </c>
      <c r="F672" s="667" t="s">
        <v>3075</v>
      </c>
      <c r="G672" s="666" t="s">
        <v>582</v>
      </c>
      <c r="H672" s="666" t="s">
        <v>1290</v>
      </c>
      <c r="I672" s="666" t="s">
        <v>1291</v>
      </c>
      <c r="J672" s="666" t="s">
        <v>1288</v>
      </c>
      <c r="K672" s="666" t="s">
        <v>1292</v>
      </c>
      <c r="L672" s="668">
        <v>225.44697577343743</v>
      </c>
      <c r="M672" s="668">
        <v>21.828000000000003</v>
      </c>
      <c r="N672" s="669">
        <v>4921.0565871825929</v>
      </c>
    </row>
    <row r="673" spans="1:14" ht="14.4" customHeight="1" x14ac:dyDescent="0.3">
      <c r="A673" s="664" t="s">
        <v>527</v>
      </c>
      <c r="B673" s="665" t="s">
        <v>528</v>
      </c>
      <c r="C673" s="666" t="s">
        <v>537</v>
      </c>
      <c r="D673" s="667" t="s">
        <v>3070</v>
      </c>
      <c r="E673" s="666" t="s">
        <v>552</v>
      </c>
      <c r="F673" s="667" t="s">
        <v>3075</v>
      </c>
      <c r="G673" s="666" t="s">
        <v>582</v>
      </c>
      <c r="H673" s="666" t="s">
        <v>1293</v>
      </c>
      <c r="I673" s="666" t="s">
        <v>1294</v>
      </c>
      <c r="J673" s="666" t="s">
        <v>1295</v>
      </c>
      <c r="K673" s="666" t="s">
        <v>1296</v>
      </c>
      <c r="L673" s="668">
        <v>415.39274642837705</v>
      </c>
      <c r="M673" s="668">
        <v>4.1952328999999997</v>
      </c>
      <c r="N673" s="669">
        <v>1742.6693162376848</v>
      </c>
    </row>
    <row r="674" spans="1:14" ht="14.4" customHeight="1" x14ac:dyDescent="0.3">
      <c r="A674" s="664" t="s">
        <v>527</v>
      </c>
      <c r="B674" s="665" t="s">
        <v>528</v>
      </c>
      <c r="C674" s="666" t="s">
        <v>537</v>
      </c>
      <c r="D674" s="667" t="s">
        <v>3070</v>
      </c>
      <c r="E674" s="666" t="s">
        <v>552</v>
      </c>
      <c r="F674" s="667" t="s">
        <v>3075</v>
      </c>
      <c r="G674" s="666" t="s">
        <v>582</v>
      </c>
      <c r="H674" s="666" t="s">
        <v>1297</v>
      </c>
      <c r="I674" s="666" t="s">
        <v>1298</v>
      </c>
      <c r="J674" s="666" t="s">
        <v>1299</v>
      </c>
      <c r="K674" s="666" t="s">
        <v>1188</v>
      </c>
      <c r="L674" s="668">
        <v>908.31388069668049</v>
      </c>
      <c r="M674" s="668">
        <v>12.641572399999999</v>
      </c>
      <c r="N674" s="669">
        <v>11482.515684752048</v>
      </c>
    </row>
    <row r="675" spans="1:14" ht="14.4" customHeight="1" x14ac:dyDescent="0.3">
      <c r="A675" s="664" t="s">
        <v>527</v>
      </c>
      <c r="B675" s="665" t="s">
        <v>528</v>
      </c>
      <c r="C675" s="666" t="s">
        <v>537</v>
      </c>
      <c r="D675" s="667" t="s">
        <v>3070</v>
      </c>
      <c r="E675" s="666" t="s">
        <v>552</v>
      </c>
      <c r="F675" s="667" t="s">
        <v>3075</v>
      </c>
      <c r="G675" s="666" t="s">
        <v>582</v>
      </c>
      <c r="H675" s="666" t="s">
        <v>1300</v>
      </c>
      <c r="I675" s="666" t="s">
        <v>1301</v>
      </c>
      <c r="J675" s="666" t="s">
        <v>1302</v>
      </c>
      <c r="K675" s="666" t="s">
        <v>1303</v>
      </c>
      <c r="L675" s="668">
        <v>1708.0681376611365</v>
      </c>
      <c r="M675" s="668">
        <v>20.654618500000005</v>
      </c>
      <c r="N675" s="669">
        <v>35279.495755396267</v>
      </c>
    </row>
    <row r="676" spans="1:14" ht="14.4" customHeight="1" x14ac:dyDescent="0.3">
      <c r="A676" s="664" t="s">
        <v>527</v>
      </c>
      <c r="B676" s="665" t="s">
        <v>528</v>
      </c>
      <c r="C676" s="666" t="s">
        <v>537</v>
      </c>
      <c r="D676" s="667" t="s">
        <v>3070</v>
      </c>
      <c r="E676" s="666" t="s">
        <v>552</v>
      </c>
      <c r="F676" s="667" t="s">
        <v>3075</v>
      </c>
      <c r="G676" s="666" t="s">
        <v>582</v>
      </c>
      <c r="H676" s="666" t="s">
        <v>1304</v>
      </c>
      <c r="I676" s="666" t="s">
        <v>1305</v>
      </c>
      <c r="J676" s="666" t="s">
        <v>1306</v>
      </c>
      <c r="K676" s="666" t="s">
        <v>1307</v>
      </c>
      <c r="L676" s="668">
        <v>111.00100584042467</v>
      </c>
      <c r="M676" s="668">
        <v>13.034595400000002</v>
      </c>
      <c r="N676" s="669">
        <v>1446.8532001229728</v>
      </c>
    </row>
    <row r="677" spans="1:14" ht="14.4" customHeight="1" x14ac:dyDescent="0.3">
      <c r="A677" s="664" t="s">
        <v>527</v>
      </c>
      <c r="B677" s="665" t="s">
        <v>528</v>
      </c>
      <c r="C677" s="666" t="s">
        <v>537</v>
      </c>
      <c r="D677" s="667" t="s">
        <v>3070</v>
      </c>
      <c r="E677" s="666" t="s">
        <v>552</v>
      </c>
      <c r="F677" s="667" t="s">
        <v>3075</v>
      </c>
      <c r="G677" s="666" t="s">
        <v>582</v>
      </c>
      <c r="H677" s="666" t="s">
        <v>2361</v>
      </c>
      <c r="I677" s="666" t="s">
        <v>2362</v>
      </c>
      <c r="J677" s="666" t="s">
        <v>2363</v>
      </c>
      <c r="K677" s="666" t="s">
        <v>2364</v>
      </c>
      <c r="L677" s="668">
        <v>102.63988107825776</v>
      </c>
      <c r="M677" s="668">
        <v>3</v>
      </c>
      <c r="N677" s="669">
        <v>307.91964323477328</v>
      </c>
    </row>
    <row r="678" spans="1:14" ht="14.4" customHeight="1" x14ac:dyDescent="0.3">
      <c r="A678" s="664" t="s">
        <v>527</v>
      </c>
      <c r="B678" s="665" t="s">
        <v>528</v>
      </c>
      <c r="C678" s="666" t="s">
        <v>537</v>
      </c>
      <c r="D678" s="667" t="s">
        <v>3070</v>
      </c>
      <c r="E678" s="666" t="s">
        <v>552</v>
      </c>
      <c r="F678" s="667" t="s">
        <v>3075</v>
      </c>
      <c r="G678" s="666" t="s">
        <v>582</v>
      </c>
      <c r="H678" s="666" t="s">
        <v>2365</v>
      </c>
      <c r="I678" s="666" t="s">
        <v>2366</v>
      </c>
      <c r="J678" s="666" t="s">
        <v>2367</v>
      </c>
      <c r="K678" s="666" t="s">
        <v>2368</v>
      </c>
      <c r="L678" s="668">
        <v>306.76780064124404</v>
      </c>
      <c r="M678" s="668">
        <v>3</v>
      </c>
      <c r="N678" s="669">
        <v>920.30340192373205</v>
      </c>
    </row>
    <row r="679" spans="1:14" ht="14.4" customHeight="1" x14ac:dyDescent="0.3">
      <c r="A679" s="664" t="s">
        <v>527</v>
      </c>
      <c r="B679" s="665" t="s">
        <v>528</v>
      </c>
      <c r="C679" s="666" t="s">
        <v>537</v>
      </c>
      <c r="D679" s="667" t="s">
        <v>3070</v>
      </c>
      <c r="E679" s="666" t="s">
        <v>552</v>
      </c>
      <c r="F679" s="667" t="s">
        <v>3075</v>
      </c>
      <c r="G679" s="666" t="s">
        <v>582</v>
      </c>
      <c r="H679" s="666" t="s">
        <v>2369</v>
      </c>
      <c r="I679" s="666" t="s">
        <v>2370</v>
      </c>
      <c r="J679" s="666" t="s">
        <v>2371</v>
      </c>
      <c r="K679" s="666" t="s">
        <v>2372</v>
      </c>
      <c r="L679" s="668">
        <v>63.819816760081672</v>
      </c>
      <c r="M679" s="668">
        <v>1</v>
      </c>
      <c r="N679" s="669">
        <v>63.819816760081672</v>
      </c>
    </row>
    <row r="680" spans="1:14" ht="14.4" customHeight="1" x14ac:dyDescent="0.3">
      <c r="A680" s="664" t="s">
        <v>527</v>
      </c>
      <c r="B680" s="665" t="s">
        <v>528</v>
      </c>
      <c r="C680" s="666" t="s">
        <v>537</v>
      </c>
      <c r="D680" s="667" t="s">
        <v>3070</v>
      </c>
      <c r="E680" s="666" t="s">
        <v>552</v>
      </c>
      <c r="F680" s="667" t="s">
        <v>3075</v>
      </c>
      <c r="G680" s="666" t="s">
        <v>582</v>
      </c>
      <c r="H680" s="666" t="s">
        <v>1308</v>
      </c>
      <c r="I680" s="666" t="s">
        <v>1309</v>
      </c>
      <c r="J680" s="666" t="s">
        <v>1310</v>
      </c>
      <c r="K680" s="666" t="s">
        <v>1311</v>
      </c>
      <c r="L680" s="668">
        <v>124.96000917421763</v>
      </c>
      <c r="M680" s="668">
        <v>2</v>
      </c>
      <c r="N680" s="669">
        <v>249.92001834843526</v>
      </c>
    </row>
    <row r="681" spans="1:14" ht="14.4" customHeight="1" x14ac:dyDescent="0.3">
      <c r="A681" s="664" t="s">
        <v>527</v>
      </c>
      <c r="B681" s="665" t="s">
        <v>528</v>
      </c>
      <c r="C681" s="666" t="s">
        <v>537</v>
      </c>
      <c r="D681" s="667" t="s">
        <v>3070</v>
      </c>
      <c r="E681" s="666" t="s">
        <v>552</v>
      </c>
      <c r="F681" s="667" t="s">
        <v>3075</v>
      </c>
      <c r="G681" s="666" t="s">
        <v>582</v>
      </c>
      <c r="H681" s="666" t="s">
        <v>2373</v>
      </c>
      <c r="I681" s="666" t="s">
        <v>2374</v>
      </c>
      <c r="J681" s="666" t="s">
        <v>2375</v>
      </c>
      <c r="K681" s="666" t="s">
        <v>2376</v>
      </c>
      <c r="L681" s="668">
        <v>107.32999999999997</v>
      </c>
      <c r="M681" s="668">
        <v>3</v>
      </c>
      <c r="N681" s="669">
        <v>321.9899999999999</v>
      </c>
    </row>
    <row r="682" spans="1:14" ht="14.4" customHeight="1" x14ac:dyDescent="0.3">
      <c r="A682" s="664" t="s">
        <v>527</v>
      </c>
      <c r="B682" s="665" t="s">
        <v>528</v>
      </c>
      <c r="C682" s="666" t="s">
        <v>537</v>
      </c>
      <c r="D682" s="667" t="s">
        <v>3070</v>
      </c>
      <c r="E682" s="666" t="s">
        <v>552</v>
      </c>
      <c r="F682" s="667" t="s">
        <v>3075</v>
      </c>
      <c r="G682" s="666" t="s">
        <v>582</v>
      </c>
      <c r="H682" s="666" t="s">
        <v>1315</v>
      </c>
      <c r="I682" s="666" t="s">
        <v>1315</v>
      </c>
      <c r="J682" s="666" t="s">
        <v>1316</v>
      </c>
      <c r="K682" s="666" t="s">
        <v>1317</v>
      </c>
      <c r="L682" s="668">
        <v>3948.852534558901</v>
      </c>
      <c r="M682" s="668">
        <v>0.2</v>
      </c>
      <c r="N682" s="669">
        <v>789.77050691178022</v>
      </c>
    </row>
    <row r="683" spans="1:14" ht="14.4" customHeight="1" x14ac:dyDescent="0.3">
      <c r="A683" s="664" t="s">
        <v>527</v>
      </c>
      <c r="B683" s="665" t="s">
        <v>528</v>
      </c>
      <c r="C683" s="666" t="s">
        <v>537</v>
      </c>
      <c r="D683" s="667" t="s">
        <v>3070</v>
      </c>
      <c r="E683" s="666" t="s">
        <v>552</v>
      </c>
      <c r="F683" s="667" t="s">
        <v>3075</v>
      </c>
      <c r="G683" s="666" t="s">
        <v>582</v>
      </c>
      <c r="H683" s="666" t="s">
        <v>2377</v>
      </c>
      <c r="I683" s="666" t="s">
        <v>2378</v>
      </c>
      <c r="J683" s="666" t="s">
        <v>2379</v>
      </c>
      <c r="K683" s="666" t="s">
        <v>2380</v>
      </c>
      <c r="L683" s="668">
        <v>62.48</v>
      </c>
      <c r="M683" s="668">
        <v>1</v>
      </c>
      <c r="N683" s="669">
        <v>62.48</v>
      </c>
    </row>
    <row r="684" spans="1:14" ht="14.4" customHeight="1" x14ac:dyDescent="0.3">
      <c r="A684" s="664" t="s">
        <v>527</v>
      </c>
      <c r="B684" s="665" t="s">
        <v>528</v>
      </c>
      <c r="C684" s="666" t="s">
        <v>537</v>
      </c>
      <c r="D684" s="667" t="s">
        <v>3070</v>
      </c>
      <c r="E684" s="666" t="s">
        <v>552</v>
      </c>
      <c r="F684" s="667" t="s">
        <v>3075</v>
      </c>
      <c r="G684" s="666" t="s">
        <v>582</v>
      </c>
      <c r="H684" s="666" t="s">
        <v>1318</v>
      </c>
      <c r="I684" s="666" t="s">
        <v>1319</v>
      </c>
      <c r="J684" s="666" t="s">
        <v>1320</v>
      </c>
      <c r="K684" s="666"/>
      <c r="L684" s="668">
        <v>89.2</v>
      </c>
      <c r="M684" s="668">
        <v>3</v>
      </c>
      <c r="N684" s="669">
        <v>267.60000000000002</v>
      </c>
    </row>
    <row r="685" spans="1:14" ht="14.4" customHeight="1" x14ac:dyDescent="0.3">
      <c r="A685" s="664" t="s">
        <v>527</v>
      </c>
      <c r="B685" s="665" t="s">
        <v>528</v>
      </c>
      <c r="C685" s="666" t="s">
        <v>537</v>
      </c>
      <c r="D685" s="667" t="s">
        <v>3070</v>
      </c>
      <c r="E685" s="666" t="s">
        <v>552</v>
      </c>
      <c r="F685" s="667" t="s">
        <v>3075</v>
      </c>
      <c r="G685" s="666" t="s">
        <v>582</v>
      </c>
      <c r="H685" s="666" t="s">
        <v>2381</v>
      </c>
      <c r="I685" s="666" t="s">
        <v>2382</v>
      </c>
      <c r="J685" s="666" t="s">
        <v>1609</v>
      </c>
      <c r="K685" s="666" t="s">
        <v>2383</v>
      </c>
      <c r="L685" s="668">
        <v>107.32999999999993</v>
      </c>
      <c r="M685" s="668">
        <v>1</v>
      </c>
      <c r="N685" s="669">
        <v>107.32999999999993</v>
      </c>
    </row>
    <row r="686" spans="1:14" ht="14.4" customHeight="1" x14ac:dyDescent="0.3">
      <c r="A686" s="664" t="s">
        <v>527</v>
      </c>
      <c r="B686" s="665" t="s">
        <v>528</v>
      </c>
      <c r="C686" s="666" t="s">
        <v>537</v>
      </c>
      <c r="D686" s="667" t="s">
        <v>3070</v>
      </c>
      <c r="E686" s="666" t="s">
        <v>552</v>
      </c>
      <c r="F686" s="667" t="s">
        <v>3075</v>
      </c>
      <c r="G686" s="666" t="s">
        <v>582</v>
      </c>
      <c r="H686" s="666" t="s">
        <v>1325</v>
      </c>
      <c r="I686" s="666" t="s">
        <v>1326</v>
      </c>
      <c r="J686" s="666" t="s">
        <v>1327</v>
      </c>
      <c r="K686" s="666" t="s">
        <v>1328</v>
      </c>
      <c r="L686" s="668">
        <v>75.474999999999966</v>
      </c>
      <c r="M686" s="668">
        <v>2</v>
      </c>
      <c r="N686" s="669">
        <v>150.94999999999993</v>
      </c>
    </row>
    <row r="687" spans="1:14" ht="14.4" customHeight="1" x14ac:dyDescent="0.3">
      <c r="A687" s="664" t="s">
        <v>527</v>
      </c>
      <c r="B687" s="665" t="s">
        <v>528</v>
      </c>
      <c r="C687" s="666" t="s">
        <v>537</v>
      </c>
      <c r="D687" s="667" t="s">
        <v>3070</v>
      </c>
      <c r="E687" s="666" t="s">
        <v>552</v>
      </c>
      <c r="F687" s="667" t="s">
        <v>3075</v>
      </c>
      <c r="G687" s="666" t="s">
        <v>582</v>
      </c>
      <c r="H687" s="666" t="s">
        <v>2384</v>
      </c>
      <c r="I687" s="666" t="s">
        <v>2384</v>
      </c>
      <c r="J687" s="666" t="s">
        <v>2385</v>
      </c>
      <c r="K687" s="666" t="s">
        <v>2386</v>
      </c>
      <c r="L687" s="668">
        <v>108.70000000000003</v>
      </c>
      <c r="M687" s="668">
        <v>3</v>
      </c>
      <c r="N687" s="669">
        <v>326.10000000000008</v>
      </c>
    </row>
    <row r="688" spans="1:14" ht="14.4" customHeight="1" x14ac:dyDescent="0.3">
      <c r="A688" s="664" t="s">
        <v>527</v>
      </c>
      <c r="B688" s="665" t="s">
        <v>528</v>
      </c>
      <c r="C688" s="666" t="s">
        <v>537</v>
      </c>
      <c r="D688" s="667" t="s">
        <v>3070</v>
      </c>
      <c r="E688" s="666" t="s">
        <v>552</v>
      </c>
      <c r="F688" s="667" t="s">
        <v>3075</v>
      </c>
      <c r="G688" s="666" t="s">
        <v>582</v>
      </c>
      <c r="H688" s="666" t="s">
        <v>1329</v>
      </c>
      <c r="I688" s="666" t="s">
        <v>1330</v>
      </c>
      <c r="J688" s="666" t="s">
        <v>1331</v>
      </c>
      <c r="K688" s="666" t="s">
        <v>1332</v>
      </c>
      <c r="L688" s="668">
        <v>78.851422758773211</v>
      </c>
      <c r="M688" s="668">
        <v>6.5283063000000006</v>
      </c>
      <c r="N688" s="669">
        <v>514.76623996006253</v>
      </c>
    </row>
    <row r="689" spans="1:14" ht="14.4" customHeight="1" x14ac:dyDescent="0.3">
      <c r="A689" s="664" t="s">
        <v>527</v>
      </c>
      <c r="B689" s="665" t="s">
        <v>528</v>
      </c>
      <c r="C689" s="666" t="s">
        <v>537</v>
      </c>
      <c r="D689" s="667" t="s">
        <v>3070</v>
      </c>
      <c r="E689" s="666" t="s">
        <v>552</v>
      </c>
      <c r="F689" s="667" t="s">
        <v>3075</v>
      </c>
      <c r="G689" s="666" t="s">
        <v>582</v>
      </c>
      <c r="H689" s="666" t="s">
        <v>1333</v>
      </c>
      <c r="I689" s="666" t="s">
        <v>1334</v>
      </c>
      <c r="J689" s="666" t="s">
        <v>1331</v>
      </c>
      <c r="K689" s="666" t="s">
        <v>1335</v>
      </c>
      <c r="L689" s="668">
        <v>362.88273212692332</v>
      </c>
      <c r="M689" s="668">
        <v>7.016</v>
      </c>
      <c r="N689" s="669">
        <v>2545.9852486024938</v>
      </c>
    </row>
    <row r="690" spans="1:14" ht="14.4" customHeight="1" x14ac:dyDescent="0.3">
      <c r="A690" s="664" t="s">
        <v>527</v>
      </c>
      <c r="B690" s="665" t="s">
        <v>528</v>
      </c>
      <c r="C690" s="666" t="s">
        <v>537</v>
      </c>
      <c r="D690" s="667" t="s">
        <v>3070</v>
      </c>
      <c r="E690" s="666" t="s">
        <v>552</v>
      </c>
      <c r="F690" s="667" t="s">
        <v>3075</v>
      </c>
      <c r="G690" s="666" t="s">
        <v>582</v>
      </c>
      <c r="H690" s="666" t="s">
        <v>1336</v>
      </c>
      <c r="I690" s="666" t="s">
        <v>1337</v>
      </c>
      <c r="J690" s="666" t="s">
        <v>1338</v>
      </c>
      <c r="K690" s="666" t="s">
        <v>1339</v>
      </c>
      <c r="L690" s="668">
        <v>1625.01</v>
      </c>
      <c r="M690" s="668">
        <v>7</v>
      </c>
      <c r="N690" s="669">
        <v>11375.07</v>
      </c>
    </row>
    <row r="691" spans="1:14" ht="14.4" customHeight="1" x14ac:dyDescent="0.3">
      <c r="A691" s="664" t="s">
        <v>527</v>
      </c>
      <c r="B691" s="665" t="s">
        <v>528</v>
      </c>
      <c r="C691" s="666" t="s">
        <v>537</v>
      </c>
      <c r="D691" s="667" t="s">
        <v>3070</v>
      </c>
      <c r="E691" s="666" t="s">
        <v>552</v>
      </c>
      <c r="F691" s="667" t="s">
        <v>3075</v>
      </c>
      <c r="G691" s="666" t="s">
        <v>582</v>
      </c>
      <c r="H691" s="666" t="s">
        <v>2387</v>
      </c>
      <c r="I691" s="666" t="s">
        <v>2388</v>
      </c>
      <c r="J691" s="666" t="s">
        <v>1331</v>
      </c>
      <c r="K691" s="666" t="s">
        <v>2389</v>
      </c>
      <c r="L691" s="668">
        <v>476.53191549442965</v>
      </c>
      <c r="M691" s="668">
        <v>6.8000000000000005E-2</v>
      </c>
      <c r="N691" s="669">
        <v>32.404170253621217</v>
      </c>
    </row>
    <row r="692" spans="1:14" ht="14.4" customHeight="1" x14ac:dyDescent="0.3">
      <c r="A692" s="664" t="s">
        <v>527</v>
      </c>
      <c r="B692" s="665" t="s">
        <v>528</v>
      </c>
      <c r="C692" s="666" t="s">
        <v>537</v>
      </c>
      <c r="D692" s="667" t="s">
        <v>3070</v>
      </c>
      <c r="E692" s="666" t="s">
        <v>552</v>
      </c>
      <c r="F692" s="667" t="s">
        <v>3075</v>
      </c>
      <c r="G692" s="666" t="s">
        <v>582</v>
      </c>
      <c r="H692" s="666" t="s">
        <v>2390</v>
      </c>
      <c r="I692" s="666" t="s">
        <v>2391</v>
      </c>
      <c r="J692" s="666" t="s">
        <v>2392</v>
      </c>
      <c r="K692" s="666" t="s">
        <v>2393</v>
      </c>
      <c r="L692" s="668">
        <v>63.339999999999947</v>
      </c>
      <c r="M692" s="668">
        <v>1</v>
      </c>
      <c r="N692" s="669">
        <v>63.339999999999947</v>
      </c>
    </row>
    <row r="693" spans="1:14" ht="14.4" customHeight="1" x14ac:dyDescent="0.3">
      <c r="A693" s="664" t="s">
        <v>527</v>
      </c>
      <c r="B693" s="665" t="s">
        <v>528</v>
      </c>
      <c r="C693" s="666" t="s">
        <v>537</v>
      </c>
      <c r="D693" s="667" t="s">
        <v>3070</v>
      </c>
      <c r="E693" s="666" t="s">
        <v>552</v>
      </c>
      <c r="F693" s="667" t="s">
        <v>3075</v>
      </c>
      <c r="G693" s="666" t="s">
        <v>582</v>
      </c>
      <c r="H693" s="666" t="s">
        <v>2394</v>
      </c>
      <c r="I693" s="666" t="s">
        <v>2394</v>
      </c>
      <c r="J693" s="666" t="s">
        <v>2395</v>
      </c>
      <c r="K693" s="666" t="s">
        <v>1644</v>
      </c>
      <c r="L693" s="668">
        <v>1489.09</v>
      </c>
      <c r="M693" s="668">
        <v>1</v>
      </c>
      <c r="N693" s="669">
        <v>1489.09</v>
      </c>
    </row>
    <row r="694" spans="1:14" ht="14.4" customHeight="1" x14ac:dyDescent="0.3">
      <c r="A694" s="664" t="s">
        <v>527</v>
      </c>
      <c r="B694" s="665" t="s">
        <v>528</v>
      </c>
      <c r="C694" s="666" t="s">
        <v>537</v>
      </c>
      <c r="D694" s="667" t="s">
        <v>3070</v>
      </c>
      <c r="E694" s="666" t="s">
        <v>552</v>
      </c>
      <c r="F694" s="667" t="s">
        <v>3075</v>
      </c>
      <c r="G694" s="666" t="s">
        <v>582</v>
      </c>
      <c r="H694" s="666" t="s">
        <v>2396</v>
      </c>
      <c r="I694" s="666" t="s">
        <v>2397</v>
      </c>
      <c r="J694" s="666" t="s">
        <v>2398</v>
      </c>
      <c r="K694" s="666" t="s">
        <v>2399</v>
      </c>
      <c r="L694" s="668">
        <v>46.950100830490001</v>
      </c>
      <c r="M694" s="668">
        <v>2</v>
      </c>
      <c r="N694" s="669">
        <v>93.900201660980002</v>
      </c>
    </row>
    <row r="695" spans="1:14" ht="14.4" customHeight="1" x14ac:dyDescent="0.3">
      <c r="A695" s="664" t="s">
        <v>527</v>
      </c>
      <c r="B695" s="665" t="s">
        <v>528</v>
      </c>
      <c r="C695" s="666" t="s">
        <v>537</v>
      </c>
      <c r="D695" s="667" t="s">
        <v>3070</v>
      </c>
      <c r="E695" s="666" t="s">
        <v>552</v>
      </c>
      <c r="F695" s="667" t="s">
        <v>3075</v>
      </c>
      <c r="G695" s="666" t="s">
        <v>582</v>
      </c>
      <c r="H695" s="666" t="s">
        <v>2400</v>
      </c>
      <c r="I695" s="666" t="s">
        <v>2401</v>
      </c>
      <c r="J695" s="666" t="s">
        <v>2402</v>
      </c>
      <c r="K695" s="666" t="s">
        <v>2403</v>
      </c>
      <c r="L695" s="668">
        <v>961.96500000000003</v>
      </c>
      <c r="M695" s="668">
        <v>2</v>
      </c>
      <c r="N695" s="669">
        <v>1923.93</v>
      </c>
    </row>
    <row r="696" spans="1:14" ht="14.4" customHeight="1" x14ac:dyDescent="0.3">
      <c r="A696" s="664" t="s">
        <v>527</v>
      </c>
      <c r="B696" s="665" t="s">
        <v>528</v>
      </c>
      <c r="C696" s="666" t="s">
        <v>537</v>
      </c>
      <c r="D696" s="667" t="s">
        <v>3070</v>
      </c>
      <c r="E696" s="666" t="s">
        <v>552</v>
      </c>
      <c r="F696" s="667" t="s">
        <v>3075</v>
      </c>
      <c r="G696" s="666" t="s">
        <v>582</v>
      </c>
      <c r="H696" s="666" t="s">
        <v>2404</v>
      </c>
      <c r="I696" s="666" t="s">
        <v>2405</v>
      </c>
      <c r="J696" s="666" t="s">
        <v>2406</v>
      </c>
      <c r="K696" s="666" t="s">
        <v>2318</v>
      </c>
      <c r="L696" s="668">
        <v>111.41</v>
      </c>
      <c r="M696" s="668">
        <v>1</v>
      </c>
      <c r="N696" s="669">
        <v>111.41</v>
      </c>
    </row>
    <row r="697" spans="1:14" ht="14.4" customHeight="1" x14ac:dyDescent="0.3">
      <c r="A697" s="664" t="s">
        <v>527</v>
      </c>
      <c r="B697" s="665" t="s">
        <v>528</v>
      </c>
      <c r="C697" s="666" t="s">
        <v>537</v>
      </c>
      <c r="D697" s="667" t="s">
        <v>3070</v>
      </c>
      <c r="E697" s="666" t="s">
        <v>552</v>
      </c>
      <c r="F697" s="667" t="s">
        <v>3075</v>
      </c>
      <c r="G697" s="666" t="s">
        <v>582</v>
      </c>
      <c r="H697" s="666" t="s">
        <v>2407</v>
      </c>
      <c r="I697" s="666" t="s">
        <v>2408</v>
      </c>
      <c r="J697" s="666" t="s">
        <v>2409</v>
      </c>
      <c r="K697" s="666" t="s">
        <v>2410</v>
      </c>
      <c r="L697" s="668">
        <v>158.02960610955182</v>
      </c>
      <c r="M697" s="668">
        <v>2</v>
      </c>
      <c r="N697" s="669">
        <v>316.05921221910364</v>
      </c>
    </row>
    <row r="698" spans="1:14" ht="14.4" customHeight="1" x14ac:dyDescent="0.3">
      <c r="A698" s="664" t="s">
        <v>527</v>
      </c>
      <c r="B698" s="665" t="s">
        <v>528</v>
      </c>
      <c r="C698" s="666" t="s">
        <v>537</v>
      </c>
      <c r="D698" s="667" t="s">
        <v>3070</v>
      </c>
      <c r="E698" s="666" t="s">
        <v>552</v>
      </c>
      <c r="F698" s="667" t="s">
        <v>3075</v>
      </c>
      <c r="G698" s="666" t="s">
        <v>582</v>
      </c>
      <c r="H698" s="666" t="s">
        <v>2411</v>
      </c>
      <c r="I698" s="666" t="s">
        <v>2412</v>
      </c>
      <c r="J698" s="666" t="s">
        <v>2413</v>
      </c>
      <c r="K698" s="666" t="s">
        <v>2336</v>
      </c>
      <c r="L698" s="668">
        <v>40.669999999999995</v>
      </c>
      <c r="M698" s="668">
        <v>3</v>
      </c>
      <c r="N698" s="669">
        <v>122.00999999999999</v>
      </c>
    </row>
    <row r="699" spans="1:14" ht="14.4" customHeight="1" x14ac:dyDescent="0.3">
      <c r="A699" s="664" t="s">
        <v>527</v>
      </c>
      <c r="B699" s="665" t="s">
        <v>528</v>
      </c>
      <c r="C699" s="666" t="s">
        <v>537</v>
      </c>
      <c r="D699" s="667" t="s">
        <v>3070</v>
      </c>
      <c r="E699" s="666" t="s">
        <v>552</v>
      </c>
      <c r="F699" s="667" t="s">
        <v>3075</v>
      </c>
      <c r="G699" s="666" t="s">
        <v>582</v>
      </c>
      <c r="H699" s="666" t="s">
        <v>1354</v>
      </c>
      <c r="I699" s="666" t="s">
        <v>1355</v>
      </c>
      <c r="J699" s="666" t="s">
        <v>1356</v>
      </c>
      <c r="K699" s="666" t="s">
        <v>1357</v>
      </c>
      <c r="L699" s="668">
        <v>676.15</v>
      </c>
      <c r="M699" s="668">
        <v>1</v>
      </c>
      <c r="N699" s="669">
        <v>676.15</v>
      </c>
    </row>
    <row r="700" spans="1:14" ht="14.4" customHeight="1" x14ac:dyDescent="0.3">
      <c r="A700" s="664" t="s">
        <v>527</v>
      </c>
      <c r="B700" s="665" t="s">
        <v>528</v>
      </c>
      <c r="C700" s="666" t="s">
        <v>537</v>
      </c>
      <c r="D700" s="667" t="s">
        <v>3070</v>
      </c>
      <c r="E700" s="666" t="s">
        <v>552</v>
      </c>
      <c r="F700" s="667" t="s">
        <v>3075</v>
      </c>
      <c r="G700" s="666" t="s">
        <v>582</v>
      </c>
      <c r="H700" s="666" t="s">
        <v>1358</v>
      </c>
      <c r="I700" s="666" t="s">
        <v>1358</v>
      </c>
      <c r="J700" s="666" t="s">
        <v>1359</v>
      </c>
      <c r="K700" s="666" t="s">
        <v>1360</v>
      </c>
      <c r="L700" s="668">
        <v>109.99999122646923</v>
      </c>
      <c r="M700" s="668">
        <v>20.6694627</v>
      </c>
      <c r="N700" s="669">
        <v>2273.640715655833</v>
      </c>
    </row>
    <row r="701" spans="1:14" ht="14.4" customHeight="1" x14ac:dyDescent="0.3">
      <c r="A701" s="664" t="s">
        <v>527</v>
      </c>
      <c r="B701" s="665" t="s">
        <v>528</v>
      </c>
      <c r="C701" s="666" t="s">
        <v>537</v>
      </c>
      <c r="D701" s="667" t="s">
        <v>3070</v>
      </c>
      <c r="E701" s="666" t="s">
        <v>552</v>
      </c>
      <c r="F701" s="667" t="s">
        <v>3075</v>
      </c>
      <c r="G701" s="666" t="s">
        <v>582</v>
      </c>
      <c r="H701" s="666" t="s">
        <v>1361</v>
      </c>
      <c r="I701" s="666" t="s">
        <v>1362</v>
      </c>
      <c r="J701" s="666" t="s">
        <v>1363</v>
      </c>
      <c r="K701" s="666" t="s">
        <v>1364</v>
      </c>
      <c r="L701" s="668">
        <v>1665.8000000000002</v>
      </c>
      <c r="M701" s="668">
        <v>6</v>
      </c>
      <c r="N701" s="669">
        <v>9994.8000000000011</v>
      </c>
    </row>
    <row r="702" spans="1:14" ht="14.4" customHeight="1" x14ac:dyDescent="0.3">
      <c r="A702" s="664" t="s">
        <v>527</v>
      </c>
      <c r="B702" s="665" t="s">
        <v>528</v>
      </c>
      <c r="C702" s="666" t="s">
        <v>537</v>
      </c>
      <c r="D702" s="667" t="s">
        <v>3070</v>
      </c>
      <c r="E702" s="666" t="s">
        <v>552</v>
      </c>
      <c r="F702" s="667" t="s">
        <v>3075</v>
      </c>
      <c r="G702" s="666" t="s">
        <v>582</v>
      </c>
      <c r="H702" s="666" t="s">
        <v>1377</v>
      </c>
      <c r="I702" s="666" t="s">
        <v>1378</v>
      </c>
      <c r="J702" s="666" t="s">
        <v>1379</v>
      </c>
      <c r="K702" s="666"/>
      <c r="L702" s="668">
        <v>1392.5758333333333</v>
      </c>
      <c r="M702" s="668">
        <v>2</v>
      </c>
      <c r="N702" s="669">
        <v>2785.1516666666666</v>
      </c>
    </row>
    <row r="703" spans="1:14" ht="14.4" customHeight="1" x14ac:dyDescent="0.3">
      <c r="A703" s="664" t="s">
        <v>527</v>
      </c>
      <c r="B703" s="665" t="s">
        <v>528</v>
      </c>
      <c r="C703" s="666" t="s">
        <v>537</v>
      </c>
      <c r="D703" s="667" t="s">
        <v>3070</v>
      </c>
      <c r="E703" s="666" t="s">
        <v>552</v>
      </c>
      <c r="F703" s="667" t="s">
        <v>3075</v>
      </c>
      <c r="G703" s="666" t="s">
        <v>582</v>
      </c>
      <c r="H703" s="666" t="s">
        <v>1386</v>
      </c>
      <c r="I703" s="666" t="s">
        <v>1387</v>
      </c>
      <c r="J703" s="666" t="s">
        <v>1388</v>
      </c>
      <c r="K703" s="666" t="s">
        <v>1389</v>
      </c>
      <c r="L703" s="668">
        <v>185.89998875959489</v>
      </c>
      <c r="M703" s="668">
        <v>58.467252799999983</v>
      </c>
      <c r="N703" s="669">
        <v>10869.061638324391</v>
      </c>
    </row>
    <row r="704" spans="1:14" ht="14.4" customHeight="1" x14ac:dyDescent="0.3">
      <c r="A704" s="664" t="s">
        <v>527</v>
      </c>
      <c r="B704" s="665" t="s">
        <v>528</v>
      </c>
      <c r="C704" s="666" t="s">
        <v>537</v>
      </c>
      <c r="D704" s="667" t="s">
        <v>3070</v>
      </c>
      <c r="E704" s="666" t="s">
        <v>552</v>
      </c>
      <c r="F704" s="667" t="s">
        <v>3075</v>
      </c>
      <c r="G704" s="666" t="s">
        <v>582</v>
      </c>
      <c r="H704" s="666" t="s">
        <v>1390</v>
      </c>
      <c r="I704" s="666" t="s">
        <v>884</v>
      </c>
      <c r="J704" s="666" t="s">
        <v>1391</v>
      </c>
      <c r="K704" s="666"/>
      <c r="L704" s="668">
        <v>797.52499999999998</v>
      </c>
      <c r="M704" s="668">
        <v>4</v>
      </c>
      <c r="N704" s="669">
        <v>3190.1</v>
      </c>
    </row>
    <row r="705" spans="1:14" ht="14.4" customHeight="1" x14ac:dyDescent="0.3">
      <c r="A705" s="664" t="s">
        <v>527</v>
      </c>
      <c r="B705" s="665" t="s">
        <v>528</v>
      </c>
      <c r="C705" s="666" t="s">
        <v>537</v>
      </c>
      <c r="D705" s="667" t="s">
        <v>3070</v>
      </c>
      <c r="E705" s="666" t="s">
        <v>552</v>
      </c>
      <c r="F705" s="667" t="s">
        <v>3075</v>
      </c>
      <c r="G705" s="666" t="s">
        <v>582</v>
      </c>
      <c r="H705" s="666" t="s">
        <v>1392</v>
      </c>
      <c r="I705" s="666" t="s">
        <v>1224</v>
      </c>
      <c r="J705" s="666" t="s">
        <v>1393</v>
      </c>
      <c r="K705" s="666" t="s">
        <v>1394</v>
      </c>
      <c r="L705" s="668">
        <v>32.648116973475886</v>
      </c>
      <c r="M705" s="668">
        <v>42</v>
      </c>
      <c r="N705" s="669">
        <v>1371.2209128859872</v>
      </c>
    </row>
    <row r="706" spans="1:14" ht="14.4" customHeight="1" x14ac:dyDescent="0.3">
      <c r="A706" s="664" t="s">
        <v>527</v>
      </c>
      <c r="B706" s="665" t="s">
        <v>528</v>
      </c>
      <c r="C706" s="666" t="s">
        <v>537</v>
      </c>
      <c r="D706" s="667" t="s">
        <v>3070</v>
      </c>
      <c r="E706" s="666" t="s">
        <v>552</v>
      </c>
      <c r="F706" s="667" t="s">
        <v>3075</v>
      </c>
      <c r="G706" s="666" t="s">
        <v>582</v>
      </c>
      <c r="H706" s="666" t="s">
        <v>1403</v>
      </c>
      <c r="I706" s="666" t="s">
        <v>1403</v>
      </c>
      <c r="J706" s="666" t="s">
        <v>1404</v>
      </c>
      <c r="K706" s="666" t="s">
        <v>1405</v>
      </c>
      <c r="L706" s="668">
        <v>626.81976806863304</v>
      </c>
      <c r="M706" s="668">
        <v>18</v>
      </c>
      <c r="N706" s="669">
        <v>11282.755825235394</v>
      </c>
    </row>
    <row r="707" spans="1:14" ht="14.4" customHeight="1" x14ac:dyDescent="0.3">
      <c r="A707" s="664" t="s">
        <v>527</v>
      </c>
      <c r="B707" s="665" t="s">
        <v>528</v>
      </c>
      <c r="C707" s="666" t="s">
        <v>537</v>
      </c>
      <c r="D707" s="667" t="s">
        <v>3070</v>
      </c>
      <c r="E707" s="666" t="s">
        <v>552</v>
      </c>
      <c r="F707" s="667" t="s">
        <v>3075</v>
      </c>
      <c r="G707" s="666" t="s">
        <v>582</v>
      </c>
      <c r="H707" s="666" t="s">
        <v>2414</v>
      </c>
      <c r="I707" s="666" t="s">
        <v>2415</v>
      </c>
      <c r="J707" s="666" t="s">
        <v>2416</v>
      </c>
      <c r="K707" s="666" t="s">
        <v>2417</v>
      </c>
      <c r="L707" s="668">
        <v>302.01965007068799</v>
      </c>
      <c r="M707" s="668">
        <v>1.1019999999999999</v>
      </c>
      <c r="N707" s="669">
        <v>332.8256543778981</v>
      </c>
    </row>
    <row r="708" spans="1:14" ht="14.4" customHeight="1" x14ac:dyDescent="0.3">
      <c r="A708" s="664" t="s">
        <v>527</v>
      </c>
      <c r="B708" s="665" t="s">
        <v>528</v>
      </c>
      <c r="C708" s="666" t="s">
        <v>537</v>
      </c>
      <c r="D708" s="667" t="s">
        <v>3070</v>
      </c>
      <c r="E708" s="666" t="s">
        <v>552</v>
      </c>
      <c r="F708" s="667" t="s">
        <v>3075</v>
      </c>
      <c r="G708" s="666" t="s">
        <v>582</v>
      </c>
      <c r="H708" s="666" t="s">
        <v>2418</v>
      </c>
      <c r="I708" s="666" t="s">
        <v>2419</v>
      </c>
      <c r="J708" s="666" t="s">
        <v>2420</v>
      </c>
      <c r="K708" s="666" t="s">
        <v>2421</v>
      </c>
      <c r="L708" s="668">
        <v>192.04999999999998</v>
      </c>
      <c r="M708" s="668">
        <v>2</v>
      </c>
      <c r="N708" s="669">
        <v>384.09999999999997</v>
      </c>
    </row>
    <row r="709" spans="1:14" ht="14.4" customHeight="1" x14ac:dyDescent="0.3">
      <c r="A709" s="664" t="s">
        <v>527</v>
      </c>
      <c r="B709" s="665" t="s">
        <v>528</v>
      </c>
      <c r="C709" s="666" t="s">
        <v>537</v>
      </c>
      <c r="D709" s="667" t="s">
        <v>3070</v>
      </c>
      <c r="E709" s="666" t="s">
        <v>552</v>
      </c>
      <c r="F709" s="667" t="s">
        <v>3075</v>
      </c>
      <c r="G709" s="666" t="s">
        <v>582</v>
      </c>
      <c r="H709" s="666" t="s">
        <v>2422</v>
      </c>
      <c r="I709" s="666" t="s">
        <v>2423</v>
      </c>
      <c r="J709" s="666" t="s">
        <v>2424</v>
      </c>
      <c r="K709" s="666" t="s">
        <v>933</v>
      </c>
      <c r="L709" s="668">
        <v>96.889129837980505</v>
      </c>
      <c r="M709" s="668">
        <v>1</v>
      </c>
      <c r="N709" s="669">
        <v>96.889129837980505</v>
      </c>
    </row>
    <row r="710" spans="1:14" ht="14.4" customHeight="1" x14ac:dyDescent="0.3">
      <c r="A710" s="664" t="s">
        <v>527</v>
      </c>
      <c r="B710" s="665" t="s">
        <v>528</v>
      </c>
      <c r="C710" s="666" t="s">
        <v>537</v>
      </c>
      <c r="D710" s="667" t="s">
        <v>3070</v>
      </c>
      <c r="E710" s="666" t="s">
        <v>552</v>
      </c>
      <c r="F710" s="667" t="s">
        <v>3075</v>
      </c>
      <c r="G710" s="666" t="s">
        <v>582</v>
      </c>
      <c r="H710" s="666" t="s">
        <v>1408</v>
      </c>
      <c r="I710" s="666" t="s">
        <v>1409</v>
      </c>
      <c r="J710" s="666" t="s">
        <v>1410</v>
      </c>
      <c r="K710" s="666" t="s">
        <v>1411</v>
      </c>
      <c r="L710" s="668">
        <v>79.639999999999972</v>
      </c>
      <c r="M710" s="668">
        <v>1</v>
      </c>
      <c r="N710" s="669">
        <v>79.639999999999972</v>
      </c>
    </row>
    <row r="711" spans="1:14" ht="14.4" customHeight="1" x14ac:dyDescent="0.3">
      <c r="A711" s="664" t="s">
        <v>527</v>
      </c>
      <c r="B711" s="665" t="s">
        <v>528</v>
      </c>
      <c r="C711" s="666" t="s">
        <v>537</v>
      </c>
      <c r="D711" s="667" t="s">
        <v>3070</v>
      </c>
      <c r="E711" s="666" t="s">
        <v>552</v>
      </c>
      <c r="F711" s="667" t="s">
        <v>3075</v>
      </c>
      <c r="G711" s="666" t="s">
        <v>582</v>
      </c>
      <c r="H711" s="666" t="s">
        <v>1421</v>
      </c>
      <c r="I711" s="666" t="s">
        <v>1421</v>
      </c>
      <c r="J711" s="666" t="s">
        <v>1422</v>
      </c>
      <c r="K711" s="666" t="s">
        <v>578</v>
      </c>
      <c r="L711" s="668">
        <v>24.720000000000017</v>
      </c>
      <c r="M711" s="668">
        <v>1</v>
      </c>
      <c r="N711" s="669">
        <v>24.720000000000017</v>
      </c>
    </row>
    <row r="712" spans="1:14" ht="14.4" customHeight="1" x14ac:dyDescent="0.3">
      <c r="A712" s="664" t="s">
        <v>527</v>
      </c>
      <c r="B712" s="665" t="s">
        <v>528</v>
      </c>
      <c r="C712" s="666" t="s">
        <v>537</v>
      </c>
      <c r="D712" s="667" t="s">
        <v>3070</v>
      </c>
      <c r="E712" s="666" t="s">
        <v>552</v>
      </c>
      <c r="F712" s="667" t="s">
        <v>3075</v>
      </c>
      <c r="G712" s="666" t="s">
        <v>582</v>
      </c>
      <c r="H712" s="666" t="s">
        <v>2425</v>
      </c>
      <c r="I712" s="666" t="s">
        <v>884</v>
      </c>
      <c r="J712" s="666" t="s">
        <v>2426</v>
      </c>
      <c r="K712" s="666"/>
      <c r="L712" s="668">
        <v>422.11529649833687</v>
      </c>
      <c r="M712" s="668">
        <v>1</v>
      </c>
      <c r="N712" s="669">
        <v>422.11529649833687</v>
      </c>
    </row>
    <row r="713" spans="1:14" ht="14.4" customHeight="1" x14ac:dyDescent="0.3">
      <c r="A713" s="664" t="s">
        <v>527</v>
      </c>
      <c r="B713" s="665" t="s">
        <v>528</v>
      </c>
      <c r="C713" s="666" t="s">
        <v>537</v>
      </c>
      <c r="D713" s="667" t="s">
        <v>3070</v>
      </c>
      <c r="E713" s="666" t="s">
        <v>552</v>
      </c>
      <c r="F713" s="667" t="s">
        <v>3075</v>
      </c>
      <c r="G713" s="666" t="s">
        <v>582</v>
      </c>
      <c r="H713" s="666" t="s">
        <v>1423</v>
      </c>
      <c r="I713" s="666" t="s">
        <v>1423</v>
      </c>
      <c r="J713" s="666" t="s">
        <v>1424</v>
      </c>
      <c r="K713" s="666" t="s">
        <v>1425</v>
      </c>
      <c r="L713" s="668">
        <v>247.5</v>
      </c>
      <c r="M713" s="668">
        <v>1</v>
      </c>
      <c r="N713" s="669">
        <v>247.5</v>
      </c>
    </row>
    <row r="714" spans="1:14" ht="14.4" customHeight="1" x14ac:dyDescent="0.3">
      <c r="A714" s="664" t="s">
        <v>527</v>
      </c>
      <c r="B714" s="665" t="s">
        <v>528</v>
      </c>
      <c r="C714" s="666" t="s">
        <v>537</v>
      </c>
      <c r="D714" s="667" t="s">
        <v>3070</v>
      </c>
      <c r="E714" s="666" t="s">
        <v>552</v>
      </c>
      <c r="F714" s="667" t="s">
        <v>3075</v>
      </c>
      <c r="G714" s="666" t="s">
        <v>582</v>
      </c>
      <c r="H714" s="666" t="s">
        <v>2427</v>
      </c>
      <c r="I714" s="666" t="s">
        <v>2427</v>
      </c>
      <c r="J714" s="666" t="s">
        <v>2428</v>
      </c>
      <c r="K714" s="666" t="s">
        <v>2429</v>
      </c>
      <c r="L714" s="668">
        <v>62.379769204771613</v>
      </c>
      <c r="M714" s="668">
        <v>15</v>
      </c>
      <c r="N714" s="669">
        <v>935.6965380715742</v>
      </c>
    </row>
    <row r="715" spans="1:14" ht="14.4" customHeight="1" x14ac:dyDescent="0.3">
      <c r="A715" s="664" t="s">
        <v>527</v>
      </c>
      <c r="B715" s="665" t="s">
        <v>528</v>
      </c>
      <c r="C715" s="666" t="s">
        <v>537</v>
      </c>
      <c r="D715" s="667" t="s">
        <v>3070</v>
      </c>
      <c r="E715" s="666" t="s">
        <v>552</v>
      </c>
      <c r="F715" s="667" t="s">
        <v>3075</v>
      </c>
      <c r="G715" s="666" t="s">
        <v>582</v>
      </c>
      <c r="H715" s="666" t="s">
        <v>2430</v>
      </c>
      <c r="I715" s="666" t="s">
        <v>2431</v>
      </c>
      <c r="J715" s="666" t="s">
        <v>2432</v>
      </c>
      <c r="K715" s="666" t="s">
        <v>2433</v>
      </c>
      <c r="L715" s="668">
        <v>92.239638286826306</v>
      </c>
      <c r="M715" s="668">
        <v>1</v>
      </c>
      <c r="N715" s="669">
        <v>92.239638286826306</v>
      </c>
    </row>
    <row r="716" spans="1:14" ht="14.4" customHeight="1" x14ac:dyDescent="0.3">
      <c r="A716" s="664" t="s">
        <v>527</v>
      </c>
      <c r="B716" s="665" t="s">
        <v>528</v>
      </c>
      <c r="C716" s="666" t="s">
        <v>537</v>
      </c>
      <c r="D716" s="667" t="s">
        <v>3070</v>
      </c>
      <c r="E716" s="666" t="s">
        <v>552</v>
      </c>
      <c r="F716" s="667" t="s">
        <v>3075</v>
      </c>
      <c r="G716" s="666" t="s">
        <v>582</v>
      </c>
      <c r="H716" s="666" t="s">
        <v>2434</v>
      </c>
      <c r="I716" s="666" t="s">
        <v>2435</v>
      </c>
      <c r="J716" s="666" t="s">
        <v>2436</v>
      </c>
      <c r="K716" s="666" t="s">
        <v>2437</v>
      </c>
      <c r="L716" s="668">
        <v>160.71000000000004</v>
      </c>
      <c r="M716" s="668">
        <v>1</v>
      </c>
      <c r="N716" s="669">
        <v>160.71000000000004</v>
      </c>
    </row>
    <row r="717" spans="1:14" ht="14.4" customHeight="1" x14ac:dyDescent="0.3">
      <c r="A717" s="664" t="s">
        <v>527</v>
      </c>
      <c r="B717" s="665" t="s">
        <v>528</v>
      </c>
      <c r="C717" s="666" t="s">
        <v>537</v>
      </c>
      <c r="D717" s="667" t="s">
        <v>3070</v>
      </c>
      <c r="E717" s="666" t="s">
        <v>552</v>
      </c>
      <c r="F717" s="667" t="s">
        <v>3075</v>
      </c>
      <c r="G717" s="666" t="s">
        <v>582</v>
      </c>
      <c r="H717" s="666" t="s">
        <v>2438</v>
      </c>
      <c r="I717" s="666" t="s">
        <v>2439</v>
      </c>
      <c r="J717" s="666" t="s">
        <v>2440</v>
      </c>
      <c r="K717" s="666" t="s">
        <v>2441</v>
      </c>
      <c r="L717" s="668">
        <v>4018.75</v>
      </c>
      <c r="M717" s="668">
        <v>1</v>
      </c>
      <c r="N717" s="669">
        <v>4018.75</v>
      </c>
    </row>
    <row r="718" spans="1:14" ht="14.4" customHeight="1" x14ac:dyDescent="0.3">
      <c r="A718" s="664" t="s">
        <v>527</v>
      </c>
      <c r="B718" s="665" t="s">
        <v>528</v>
      </c>
      <c r="C718" s="666" t="s">
        <v>537</v>
      </c>
      <c r="D718" s="667" t="s">
        <v>3070</v>
      </c>
      <c r="E718" s="666" t="s">
        <v>552</v>
      </c>
      <c r="F718" s="667" t="s">
        <v>3075</v>
      </c>
      <c r="G718" s="666" t="s">
        <v>582</v>
      </c>
      <c r="H718" s="666" t="s">
        <v>2442</v>
      </c>
      <c r="I718" s="666" t="s">
        <v>2443</v>
      </c>
      <c r="J718" s="666" t="s">
        <v>2444</v>
      </c>
      <c r="K718" s="666" t="s">
        <v>2445</v>
      </c>
      <c r="L718" s="668">
        <v>80.549999999999983</v>
      </c>
      <c r="M718" s="668">
        <v>1</v>
      </c>
      <c r="N718" s="669">
        <v>80.549999999999983</v>
      </c>
    </row>
    <row r="719" spans="1:14" ht="14.4" customHeight="1" x14ac:dyDescent="0.3">
      <c r="A719" s="664" t="s">
        <v>527</v>
      </c>
      <c r="B719" s="665" t="s">
        <v>528</v>
      </c>
      <c r="C719" s="666" t="s">
        <v>537</v>
      </c>
      <c r="D719" s="667" t="s">
        <v>3070</v>
      </c>
      <c r="E719" s="666" t="s">
        <v>552</v>
      </c>
      <c r="F719" s="667" t="s">
        <v>3075</v>
      </c>
      <c r="G719" s="666" t="s">
        <v>582</v>
      </c>
      <c r="H719" s="666" t="s">
        <v>2446</v>
      </c>
      <c r="I719" s="666" t="s">
        <v>884</v>
      </c>
      <c r="J719" s="666" t="s">
        <v>2447</v>
      </c>
      <c r="K719" s="666"/>
      <c r="L719" s="668">
        <v>56.239999999999995</v>
      </c>
      <c r="M719" s="668">
        <v>2</v>
      </c>
      <c r="N719" s="669">
        <v>112.47999999999999</v>
      </c>
    </row>
    <row r="720" spans="1:14" ht="14.4" customHeight="1" x14ac:dyDescent="0.3">
      <c r="A720" s="664" t="s">
        <v>527</v>
      </c>
      <c r="B720" s="665" t="s">
        <v>528</v>
      </c>
      <c r="C720" s="666" t="s">
        <v>537</v>
      </c>
      <c r="D720" s="667" t="s">
        <v>3070</v>
      </c>
      <c r="E720" s="666" t="s">
        <v>552</v>
      </c>
      <c r="F720" s="667" t="s">
        <v>3075</v>
      </c>
      <c r="G720" s="666" t="s">
        <v>582</v>
      </c>
      <c r="H720" s="666" t="s">
        <v>1432</v>
      </c>
      <c r="I720" s="666" t="s">
        <v>1432</v>
      </c>
      <c r="J720" s="666" t="s">
        <v>1433</v>
      </c>
      <c r="K720" s="666" t="s">
        <v>1324</v>
      </c>
      <c r="L720" s="668">
        <v>96.010750000000002</v>
      </c>
      <c r="M720" s="668">
        <v>40</v>
      </c>
      <c r="N720" s="669">
        <v>3840.4300000000003</v>
      </c>
    </row>
    <row r="721" spans="1:14" ht="14.4" customHeight="1" x14ac:dyDescent="0.3">
      <c r="A721" s="664" t="s">
        <v>527</v>
      </c>
      <c r="B721" s="665" t="s">
        <v>528</v>
      </c>
      <c r="C721" s="666" t="s">
        <v>537</v>
      </c>
      <c r="D721" s="667" t="s">
        <v>3070</v>
      </c>
      <c r="E721" s="666" t="s">
        <v>552</v>
      </c>
      <c r="F721" s="667" t="s">
        <v>3075</v>
      </c>
      <c r="G721" s="666" t="s">
        <v>582</v>
      </c>
      <c r="H721" s="666" t="s">
        <v>1434</v>
      </c>
      <c r="I721" s="666" t="s">
        <v>1434</v>
      </c>
      <c r="J721" s="666" t="s">
        <v>1435</v>
      </c>
      <c r="K721" s="666" t="s">
        <v>1436</v>
      </c>
      <c r="L721" s="668">
        <v>112.74773208898434</v>
      </c>
      <c r="M721" s="668">
        <v>24.716460299999998</v>
      </c>
      <c r="N721" s="669">
        <v>2786.7248440924172</v>
      </c>
    </row>
    <row r="722" spans="1:14" ht="14.4" customHeight="1" x14ac:dyDescent="0.3">
      <c r="A722" s="664" t="s">
        <v>527</v>
      </c>
      <c r="B722" s="665" t="s">
        <v>528</v>
      </c>
      <c r="C722" s="666" t="s">
        <v>537</v>
      </c>
      <c r="D722" s="667" t="s">
        <v>3070</v>
      </c>
      <c r="E722" s="666" t="s">
        <v>552</v>
      </c>
      <c r="F722" s="667" t="s">
        <v>3075</v>
      </c>
      <c r="G722" s="666" t="s">
        <v>582</v>
      </c>
      <c r="H722" s="666" t="s">
        <v>1437</v>
      </c>
      <c r="I722" s="666" t="s">
        <v>1437</v>
      </c>
      <c r="J722" s="666" t="s">
        <v>1435</v>
      </c>
      <c r="K722" s="666" t="s">
        <v>1438</v>
      </c>
      <c r="L722" s="668">
        <v>587.75201147373343</v>
      </c>
      <c r="M722" s="668">
        <v>12.3221901</v>
      </c>
      <c r="N722" s="669">
        <v>7242.3920170367246</v>
      </c>
    </row>
    <row r="723" spans="1:14" ht="14.4" customHeight="1" x14ac:dyDescent="0.3">
      <c r="A723" s="664" t="s">
        <v>527</v>
      </c>
      <c r="B723" s="665" t="s">
        <v>528</v>
      </c>
      <c r="C723" s="666" t="s">
        <v>537</v>
      </c>
      <c r="D723" s="667" t="s">
        <v>3070</v>
      </c>
      <c r="E723" s="666" t="s">
        <v>552</v>
      </c>
      <c r="F723" s="667" t="s">
        <v>3075</v>
      </c>
      <c r="G723" s="666" t="s">
        <v>582</v>
      </c>
      <c r="H723" s="666" t="s">
        <v>1439</v>
      </c>
      <c r="I723" s="666" t="s">
        <v>1439</v>
      </c>
      <c r="J723" s="666" t="s">
        <v>1435</v>
      </c>
      <c r="K723" s="666" t="s">
        <v>1440</v>
      </c>
      <c r="L723" s="668">
        <v>264.88999336783752</v>
      </c>
      <c r="M723" s="668">
        <v>36.655999999999999</v>
      </c>
      <c r="N723" s="669">
        <v>9709.8075968914509</v>
      </c>
    </row>
    <row r="724" spans="1:14" ht="14.4" customHeight="1" x14ac:dyDescent="0.3">
      <c r="A724" s="664" t="s">
        <v>527</v>
      </c>
      <c r="B724" s="665" t="s">
        <v>528</v>
      </c>
      <c r="C724" s="666" t="s">
        <v>537</v>
      </c>
      <c r="D724" s="667" t="s">
        <v>3070</v>
      </c>
      <c r="E724" s="666" t="s">
        <v>552</v>
      </c>
      <c r="F724" s="667" t="s">
        <v>3075</v>
      </c>
      <c r="G724" s="666" t="s">
        <v>582</v>
      </c>
      <c r="H724" s="666" t="s">
        <v>2448</v>
      </c>
      <c r="I724" s="666" t="s">
        <v>884</v>
      </c>
      <c r="J724" s="666" t="s">
        <v>2449</v>
      </c>
      <c r="K724" s="666"/>
      <c r="L724" s="668">
        <v>70.42</v>
      </c>
      <c r="M724" s="668">
        <v>4</v>
      </c>
      <c r="N724" s="669">
        <v>281.68</v>
      </c>
    </row>
    <row r="725" spans="1:14" ht="14.4" customHeight="1" x14ac:dyDescent="0.3">
      <c r="A725" s="664" t="s">
        <v>527</v>
      </c>
      <c r="B725" s="665" t="s">
        <v>528</v>
      </c>
      <c r="C725" s="666" t="s">
        <v>537</v>
      </c>
      <c r="D725" s="667" t="s">
        <v>3070</v>
      </c>
      <c r="E725" s="666" t="s">
        <v>552</v>
      </c>
      <c r="F725" s="667" t="s">
        <v>3075</v>
      </c>
      <c r="G725" s="666" t="s">
        <v>582</v>
      </c>
      <c r="H725" s="666" t="s">
        <v>2450</v>
      </c>
      <c r="I725" s="666" t="s">
        <v>2450</v>
      </c>
      <c r="J725" s="666" t="s">
        <v>632</v>
      </c>
      <c r="K725" s="666" t="s">
        <v>2451</v>
      </c>
      <c r="L725" s="668">
        <v>63.77</v>
      </c>
      <c r="M725" s="668">
        <v>5</v>
      </c>
      <c r="N725" s="669">
        <v>318.85000000000002</v>
      </c>
    </row>
    <row r="726" spans="1:14" ht="14.4" customHeight="1" x14ac:dyDescent="0.3">
      <c r="A726" s="664" t="s">
        <v>527</v>
      </c>
      <c r="B726" s="665" t="s">
        <v>528</v>
      </c>
      <c r="C726" s="666" t="s">
        <v>537</v>
      </c>
      <c r="D726" s="667" t="s">
        <v>3070</v>
      </c>
      <c r="E726" s="666" t="s">
        <v>552</v>
      </c>
      <c r="F726" s="667" t="s">
        <v>3075</v>
      </c>
      <c r="G726" s="666" t="s">
        <v>582</v>
      </c>
      <c r="H726" s="666" t="s">
        <v>2452</v>
      </c>
      <c r="I726" s="666" t="s">
        <v>2453</v>
      </c>
      <c r="J726" s="666" t="s">
        <v>2454</v>
      </c>
      <c r="K726" s="666" t="s">
        <v>2455</v>
      </c>
      <c r="L726" s="668">
        <v>431.76</v>
      </c>
      <c r="M726" s="668">
        <v>2</v>
      </c>
      <c r="N726" s="669">
        <v>863.52</v>
      </c>
    </row>
    <row r="727" spans="1:14" ht="14.4" customHeight="1" x14ac:dyDescent="0.3">
      <c r="A727" s="664" t="s">
        <v>527</v>
      </c>
      <c r="B727" s="665" t="s">
        <v>528</v>
      </c>
      <c r="C727" s="666" t="s">
        <v>537</v>
      </c>
      <c r="D727" s="667" t="s">
        <v>3070</v>
      </c>
      <c r="E727" s="666" t="s">
        <v>552</v>
      </c>
      <c r="F727" s="667" t="s">
        <v>3075</v>
      </c>
      <c r="G727" s="666" t="s">
        <v>582</v>
      </c>
      <c r="H727" s="666" t="s">
        <v>1445</v>
      </c>
      <c r="I727" s="666" t="s">
        <v>1445</v>
      </c>
      <c r="J727" s="666" t="s">
        <v>1435</v>
      </c>
      <c r="K727" s="666" t="s">
        <v>1446</v>
      </c>
      <c r="L727" s="668">
        <v>784.52340270884997</v>
      </c>
      <c r="M727" s="668">
        <v>3.6949880000000004</v>
      </c>
      <c r="N727" s="669">
        <v>2898.8045587283686</v>
      </c>
    </row>
    <row r="728" spans="1:14" ht="14.4" customHeight="1" x14ac:dyDescent="0.3">
      <c r="A728" s="664" t="s">
        <v>527</v>
      </c>
      <c r="B728" s="665" t="s">
        <v>528</v>
      </c>
      <c r="C728" s="666" t="s">
        <v>537</v>
      </c>
      <c r="D728" s="667" t="s">
        <v>3070</v>
      </c>
      <c r="E728" s="666" t="s">
        <v>552</v>
      </c>
      <c r="F728" s="667" t="s">
        <v>3075</v>
      </c>
      <c r="G728" s="666" t="s">
        <v>582</v>
      </c>
      <c r="H728" s="666" t="s">
        <v>2456</v>
      </c>
      <c r="I728" s="666" t="s">
        <v>2457</v>
      </c>
      <c r="J728" s="666" t="s">
        <v>2458</v>
      </c>
      <c r="K728" s="666" t="s">
        <v>2459</v>
      </c>
      <c r="L728" s="668">
        <v>27.95998031191116</v>
      </c>
      <c r="M728" s="668">
        <v>2</v>
      </c>
      <c r="N728" s="669">
        <v>55.91996062382232</v>
      </c>
    </row>
    <row r="729" spans="1:14" ht="14.4" customHeight="1" x14ac:dyDescent="0.3">
      <c r="A729" s="664" t="s">
        <v>527</v>
      </c>
      <c r="B729" s="665" t="s">
        <v>528</v>
      </c>
      <c r="C729" s="666" t="s">
        <v>537</v>
      </c>
      <c r="D729" s="667" t="s">
        <v>3070</v>
      </c>
      <c r="E729" s="666" t="s">
        <v>552</v>
      </c>
      <c r="F729" s="667" t="s">
        <v>3075</v>
      </c>
      <c r="G729" s="666" t="s">
        <v>582</v>
      </c>
      <c r="H729" s="666" t="s">
        <v>2460</v>
      </c>
      <c r="I729" s="666" t="s">
        <v>2460</v>
      </c>
      <c r="J729" s="666" t="s">
        <v>2461</v>
      </c>
      <c r="K729" s="666" t="s">
        <v>2462</v>
      </c>
      <c r="L729" s="668">
        <v>4309.8</v>
      </c>
      <c r="M729" s="668">
        <v>1</v>
      </c>
      <c r="N729" s="669">
        <v>4309.8</v>
      </c>
    </row>
    <row r="730" spans="1:14" ht="14.4" customHeight="1" x14ac:dyDescent="0.3">
      <c r="A730" s="664" t="s">
        <v>527</v>
      </c>
      <c r="B730" s="665" t="s">
        <v>528</v>
      </c>
      <c r="C730" s="666" t="s">
        <v>537</v>
      </c>
      <c r="D730" s="667" t="s">
        <v>3070</v>
      </c>
      <c r="E730" s="666" t="s">
        <v>552</v>
      </c>
      <c r="F730" s="667" t="s">
        <v>3075</v>
      </c>
      <c r="G730" s="666" t="s">
        <v>582</v>
      </c>
      <c r="H730" s="666" t="s">
        <v>1449</v>
      </c>
      <c r="I730" s="666" t="s">
        <v>1449</v>
      </c>
      <c r="J730" s="666" t="s">
        <v>1450</v>
      </c>
      <c r="K730" s="666" t="s">
        <v>1041</v>
      </c>
      <c r="L730" s="668">
        <v>74.92</v>
      </c>
      <c r="M730" s="668">
        <v>3</v>
      </c>
      <c r="N730" s="669">
        <v>224.76</v>
      </c>
    </row>
    <row r="731" spans="1:14" ht="14.4" customHeight="1" x14ac:dyDescent="0.3">
      <c r="A731" s="664" t="s">
        <v>527</v>
      </c>
      <c r="B731" s="665" t="s">
        <v>528</v>
      </c>
      <c r="C731" s="666" t="s">
        <v>537</v>
      </c>
      <c r="D731" s="667" t="s">
        <v>3070</v>
      </c>
      <c r="E731" s="666" t="s">
        <v>552</v>
      </c>
      <c r="F731" s="667" t="s">
        <v>3075</v>
      </c>
      <c r="G731" s="666" t="s">
        <v>582</v>
      </c>
      <c r="H731" s="666" t="s">
        <v>2463</v>
      </c>
      <c r="I731" s="666" t="s">
        <v>2463</v>
      </c>
      <c r="J731" s="666" t="s">
        <v>697</v>
      </c>
      <c r="K731" s="666" t="s">
        <v>2464</v>
      </c>
      <c r="L731" s="668">
        <v>534.15</v>
      </c>
      <c r="M731" s="668">
        <v>1</v>
      </c>
      <c r="N731" s="669">
        <v>534.15</v>
      </c>
    </row>
    <row r="732" spans="1:14" ht="14.4" customHeight="1" x14ac:dyDescent="0.3">
      <c r="A732" s="664" t="s">
        <v>527</v>
      </c>
      <c r="B732" s="665" t="s">
        <v>528</v>
      </c>
      <c r="C732" s="666" t="s">
        <v>537</v>
      </c>
      <c r="D732" s="667" t="s">
        <v>3070</v>
      </c>
      <c r="E732" s="666" t="s">
        <v>552</v>
      </c>
      <c r="F732" s="667" t="s">
        <v>3075</v>
      </c>
      <c r="G732" s="666" t="s">
        <v>582</v>
      </c>
      <c r="H732" s="666" t="s">
        <v>2465</v>
      </c>
      <c r="I732" s="666" t="s">
        <v>884</v>
      </c>
      <c r="J732" s="666" t="s">
        <v>2466</v>
      </c>
      <c r="K732" s="666"/>
      <c r="L732" s="668">
        <v>163.35000000000002</v>
      </c>
      <c r="M732" s="668">
        <v>1</v>
      </c>
      <c r="N732" s="669">
        <v>163.35000000000002</v>
      </c>
    </row>
    <row r="733" spans="1:14" ht="14.4" customHeight="1" x14ac:dyDescent="0.3">
      <c r="A733" s="664" t="s">
        <v>527</v>
      </c>
      <c r="B733" s="665" t="s">
        <v>528</v>
      </c>
      <c r="C733" s="666" t="s">
        <v>537</v>
      </c>
      <c r="D733" s="667" t="s">
        <v>3070</v>
      </c>
      <c r="E733" s="666" t="s">
        <v>552</v>
      </c>
      <c r="F733" s="667" t="s">
        <v>3075</v>
      </c>
      <c r="G733" s="666" t="s">
        <v>582</v>
      </c>
      <c r="H733" s="666" t="s">
        <v>1455</v>
      </c>
      <c r="I733" s="666" t="s">
        <v>1455</v>
      </c>
      <c r="J733" s="666" t="s">
        <v>904</v>
      </c>
      <c r="K733" s="666" t="s">
        <v>1456</v>
      </c>
      <c r="L733" s="668">
        <v>129.9975</v>
      </c>
      <c r="M733" s="668">
        <v>4</v>
      </c>
      <c r="N733" s="669">
        <v>519.99</v>
      </c>
    </row>
    <row r="734" spans="1:14" ht="14.4" customHeight="1" x14ac:dyDescent="0.3">
      <c r="A734" s="664" t="s">
        <v>527</v>
      </c>
      <c r="B734" s="665" t="s">
        <v>528</v>
      </c>
      <c r="C734" s="666" t="s">
        <v>537</v>
      </c>
      <c r="D734" s="667" t="s">
        <v>3070</v>
      </c>
      <c r="E734" s="666" t="s">
        <v>552</v>
      </c>
      <c r="F734" s="667" t="s">
        <v>3075</v>
      </c>
      <c r="G734" s="666" t="s">
        <v>582</v>
      </c>
      <c r="H734" s="666" t="s">
        <v>1460</v>
      </c>
      <c r="I734" s="666" t="s">
        <v>1460</v>
      </c>
      <c r="J734" s="666" t="s">
        <v>1461</v>
      </c>
      <c r="K734" s="666" t="s">
        <v>1462</v>
      </c>
      <c r="L734" s="668">
        <v>44.000019342319092</v>
      </c>
      <c r="M734" s="668">
        <v>37</v>
      </c>
      <c r="N734" s="669">
        <v>1628.0007156658064</v>
      </c>
    </row>
    <row r="735" spans="1:14" ht="14.4" customHeight="1" x14ac:dyDescent="0.3">
      <c r="A735" s="664" t="s">
        <v>527</v>
      </c>
      <c r="B735" s="665" t="s">
        <v>528</v>
      </c>
      <c r="C735" s="666" t="s">
        <v>537</v>
      </c>
      <c r="D735" s="667" t="s">
        <v>3070</v>
      </c>
      <c r="E735" s="666" t="s">
        <v>552</v>
      </c>
      <c r="F735" s="667" t="s">
        <v>3075</v>
      </c>
      <c r="G735" s="666" t="s">
        <v>582</v>
      </c>
      <c r="H735" s="666" t="s">
        <v>2467</v>
      </c>
      <c r="I735" s="666" t="s">
        <v>2467</v>
      </c>
      <c r="J735" s="666" t="s">
        <v>2468</v>
      </c>
      <c r="K735" s="666" t="s">
        <v>2469</v>
      </c>
      <c r="L735" s="668">
        <v>67.319999999999965</v>
      </c>
      <c r="M735" s="668">
        <v>1</v>
      </c>
      <c r="N735" s="669">
        <v>67.319999999999965</v>
      </c>
    </row>
    <row r="736" spans="1:14" ht="14.4" customHeight="1" x14ac:dyDescent="0.3">
      <c r="A736" s="664" t="s">
        <v>527</v>
      </c>
      <c r="B736" s="665" t="s">
        <v>528</v>
      </c>
      <c r="C736" s="666" t="s">
        <v>537</v>
      </c>
      <c r="D736" s="667" t="s">
        <v>3070</v>
      </c>
      <c r="E736" s="666" t="s">
        <v>552</v>
      </c>
      <c r="F736" s="667" t="s">
        <v>3075</v>
      </c>
      <c r="G736" s="666" t="s">
        <v>582</v>
      </c>
      <c r="H736" s="666" t="s">
        <v>2470</v>
      </c>
      <c r="I736" s="666" t="s">
        <v>2470</v>
      </c>
      <c r="J736" s="666" t="s">
        <v>2471</v>
      </c>
      <c r="K736" s="666" t="s">
        <v>2472</v>
      </c>
      <c r="L736" s="668">
        <v>409.19000000000011</v>
      </c>
      <c r="M736" s="668">
        <v>1</v>
      </c>
      <c r="N736" s="669">
        <v>409.19000000000011</v>
      </c>
    </row>
    <row r="737" spans="1:14" ht="14.4" customHeight="1" x14ac:dyDescent="0.3">
      <c r="A737" s="664" t="s">
        <v>527</v>
      </c>
      <c r="B737" s="665" t="s">
        <v>528</v>
      </c>
      <c r="C737" s="666" t="s">
        <v>537</v>
      </c>
      <c r="D737" s="667" t="s">
        <v>3070</v>
      </c>
      <c r="E737" s="666" t="s">
        <v>552</v>
      </c>
      <c r="F737" s="667" t="s">
        <v>3075</v>
      </c>
      <c r="G737" s="666" t="s">
        <v>582</v>
      </c>
      <c r="H737" s="666" t="s">
        <v>1467</v>
      </c>
      <c r="I737" s="666" t="s">
        <v>884</v>
      </c>
      <c r="J737" s="666" t="s">
        <v>1468</v>
      </c>
      <c r="K737" s="666"/>
      <c r="L737" s="668">
        <v>104.46000000000001</v>
      </c>
      <c r="M737" s="668">
        <v>2</v>
      </c>
      <c r="N737" s="669">
        <v>208.92000000000002</v>
      </c>
    </row>
    <row r="738" spans="1:14" ht="14.4" customHeight="1" x14ac:dyDescent="0.3">
      <c r="A738" s="664" t="s">
        <v>527</v>
      </c>
      <c r="B738" s="665" t="s">
        <v>528</v>
      </c>
      <c r="C738" s="666" t="s">
        <v>537</v>
      </c>
      <c r="D738" s="667" t="s">
        <v>3070</v>
      </c>
      <c r="E738" s="666" t="s">
        <v>552</v>
      </c>
      <c r="F738" s="667" t="s">
        <v>3075</v>
      </c>
      <c r="G738" s="666" t="s">
        <v>582</v>
      </c>
      <c r="H738" s="666" t="s">
        <v>1472</v>
      </c>
      <c r="I738" s="666" t="s">
        <v>1472</v>
      </c>
      <c r="J738" s="666" t="s">
        <v>1473</v>
      </c>
      <c r="K738" s="666" t="s">
        <v>1474</v>
      </c>
      <c r="L738" s="668">
        <v>30.559877285649822</v>
      </c>
      <c r="M738" s="668">
        <v>22.211105999999994</v>
      </c>
      <c r="N738" s="669">
        <v>678.76867373856032</v>
      </c>
    </row>
    <row r="739" spans="1:14" ht="14.4" customHeight="1" x14ac:dyDescent="0.3">
      <c r="A739" s="664" t="s">
        <v>527</v>
      </c>
      <c r="B739" s="665" t="s">
        <v>528</v>
      </c>
      <c r="C739" s="666" t="s">
        <v>537</v>
      </c>
      <c r="D739" s="667" t="s">
        <v>3070</v>
      </c>
      <c r="E739" s="666" t="s">
        <v>552</v>
      </c>
      <c r="F739" s="667" t="s">
        <v>3075</v>
      </c>
      <c r="G739" s="666" t="s">
        <v>582</v>
      </c>
      <c r="H739" s="666" t="s">
        <v>1475</v>
      </c>
      <c r="I739" s="666" t="s">
        <v>1476</v>
      </c>
      <c r="J739" s="666" t="s">
        <v>1473</v>
      </c>
      <c r="K739" s="666" t="s">
        <v>1477</v>
      </c>
      <c r="L739" s="668">
        <v>162.30172943223198</v>
      </c>
      <c r="M739" s="668">
        <v>110.7140712999999</v>
      </c>
      <c r="N739" s="669">
        <v>17969.085244473423</v>
      </c>
    </row>
    <row r="740" spans="1:14" ht="14.4" customHeight="1" x14ac:dyDescent="0.3">
      <c r="A740" s="664" t="s">
        <v>527</v>
      </c>
      <c r="B740" s="665" t="s">
        <v>528</v>
      </c>
      <c r="C740" s="666" t="s">
        <v>537</v>
      </c>
      <c r="D740" s="667" t="s">
        <v>3070</v>
      </c>
      <c r="E740" s="666" t="s">
        <v>552</v>
      </c>
      <c r="F740" s="667" t="s">
        <v>3075</v>
      </c>
      <c r="G740" s="666" t="s">
        <v>582</v>
      </c>
      <c r="H740" s="666" t="s">
        <v>1478</v>
      </c>
      <c r="I740" s="666" t="s">
        <v>1479</v>
      </c>
      <c r="J740" s="666" t="s">
        <v>1473</v>
      </c>
      <c r="K740" s="666" t="s">
        <v>1480</v>
      </c>
      <c r="L740" s="668">
        <v>46.410071160916111</v>
      </c>
      <c r="M740" s="668">
        <v>5.0063700000000004</v>
      </c>
      <c r="N740" s="669">
        <v>232.34598795787562</v>
      </c>
    </row>
    <row r="741" spans="1:14" ht="14.4" customHeight="1" x14ac:dyDescent="0.3">
      <c r="A741" s="664" t="s">
        <v>527</v>
      </c>
      <c r="B741" s="665" t="s">
        <v>528</v>
      </c>
      <c r="C741" s="666" t="s">
        <v>537</v>
      </c>
      <c r="D741" s="667" t="s">
        <v>3070</v>
      </c>
      <c r="E741" s="666" t="s">
        <v>552</v>
      </c>
      <c r="F741" s="667" t="s">
        <v>3075</v>
      </c>
      <c r="G741" s="666" t="s">
        <v>582</v>
      </c>
      <c r="H741" s="666" t="s">
        <v>2473</v>
      </c>
      <c r="I741" s="666" t="s">
        <v>2473</v>
      </c>
      <c r="J741" s="666" t="s">
        <v>2474</v>
      </c>
      <c r="K741" s="666" t="s">
        <v>2475</v>
      </c>
      <c r="L741" s="668">
        <v>155.07</v>
      </c>
      <c r="M741" s="668">
        <v>2</v>
      </c>
      <c r="N741" s="669">
        <v>310.14</v>
      </c>
    </row>
    <row r="742" spans="1:14" ht="14.4" customHeight="1" x14ac:dyDescent="0.3">
      <c r="A742" s="664" t="s">
        <v>527</v>
      </c>
      <c r="B742" s="665" t="s">
        <v>528</v>
      </c>
      <c r="C742" s="666" t="s">
        <v>537</v>
      </c>
      <c r="D742" s="667" t="s">
        <v>3070</v>
      </c>
      <c r="E742" s="666" t="s">
        <v>552</v>
      </c>
      <c r="F742" s="667" t="s">
        <v>3075</v>
      </c>
      <c r="G742" s="666" t="s">
        <v>582</v>
      </c>
      <c r="H742" s="666" t="s">
        <v>1484</v>
      </c>
      <c r="I742" s="666" t="s">
        <v>1485</v>
      </c>
      <c r="J742" s="666" t="s">
        <v>1486</v>
      </c>
      <c r="K742" s="666" t="s">
        <v>1487</v>
      </c>
      <c r="L742" s="668">
        <v>93.190064631520499</v>
      </c>
      <c r="M742" s="668">
        <v>4.5282426999999998</v>
      </c>
      <c r="N742" s="669">
        <v>421.98722988021086</v>
      </c>
    </row>
    <row r="743" spans="1:14" ht="14.4" customHeight="1" x14ac:dyDescent="0.3">
      <c r="A743" s="664" t="s">
        <v>527</v>
      </c>
      <c r="B743" s="665" t="s">
        <v>528</v>
      </c>
      <c r="C743" s="666" t="s">
        <v>537</v>
      </c>
      <c r="D743" s="667" t="s">
        <v>3070</v>
      </c>
      <c r="E743" s="666" t="s">
        <v>552</v>
      </c>
      <c r="F743" s="667" t="s">
        <v>3075</v>
      </c>
      <c r="G743" s="666" t="s">
        <v>582</v>
      </c>
      <c r="H743" s="666" t="s">
        <v>1488</v>
      </c>
      <c r="I743" s="666" t="s">
        <v>1488</v>
      </c>
      <c r="J743" s="666" t="s">
        <v>1489</v>
      </c>
      <c r="K743" s="666" t="s">
        <v>1490</v>
      </c>
      <c r="L743" s="668">
        <v>162.52812650884673</v>
      </c>
      <c r="M743" s="668">
        <v>17.233999999999998</v>
      </c>
      <c r="N743" s="669">
        <v>2801.0097322534643</v>
      </c>
    </row>
    <row r="744" spans="1:14" ht="14.4" customHeight="1" x14ac:dyDescent="0.3">
      <c r="A744" s="664" t="s">
        <v>527</v>
      </c>
      <c r="B744" s="665" t="s">
        <v>528</v>
      </c>
      <c r="C744" s="666" t="s">
        <v>537</v>
      </c>
      <c r="D744" s="667" t="s">
        <v>3070</v>
      </c>
      <c r="E744" s="666" t="s">
        <v>552</v>
      </c>
      <c r="F744" s="667" t="s">
        <v>3075</v>
      </c>
      <c r="G744" s="666" t="s">
        <v>582</v>
      </c>
      <c r="H744" s="666" t="s">
        <v>1491</v>
      </c>
      <c r="I744" s="666" t="s">
        <v>1492</v>
      </c>
      <c r="J744" s="666" t="s">
        <v>1489</v>
      </c>
      <c r="K744" s="666" t="s">
        <v>1493</v>
      </c>
      <c r="L744" s="668">
        <v>112.94897319689741</v>
      </c>
      <c r="M744" s="668">
        <v>9.2435328999999999</v>
      </c>
      <c r="N744" s="669">
        <v>1044.0475497667394</v>
      </c>
    </row>
    <row r="745" spans="1:14" ht="14.4" customHeight="1" x14ac:dyDescent="0.3">
      <c r="A745" s="664" t="s">
        <v>527</v>
      </c>
      <c r="B745" s="665" t="s">
        <v>528</v>
      </c>
      <c r="C745" s="666" t="s">
        <v>537</v>
      </c>
      <c r="D745" s="667" t="s">
        <v>3070</v>
      </c>
      <c r="E745" s="666" t="s">
        <v>552</v>
      </c>
      <c r="F745" s="667" t="s">
        <v>3075</v>
      </c>
      <c r="G745" s="666" t="s">
        <v>582</v>
      </c>
      <c r="H745" s="666" t="s">
        <v>1494</v>
      </c>
      <c r="I745" s="666" t="s">
        <v>1495</v>
      </c>
      <c r="J745" s="666" t="s">
        <v>1489</v>
      </c>
      <c r="K745" s="666" t="s">
        <v>1496</v>
      </c>
      <c r="L745" s="668">
        <v>360.85819938602987</v>
      </c>
      <c r="M745" s="668">
        <v>4.7139393000000007</v>
      </c>
      <c r="N745" s="669">
        <v>1701.0636478130423</v>
      </c>
    </row>
    <row r="746" spans="1:14" ht="14.4" customHeight="1" x14ac:dyDescent="0.3">
      <c r="A746" s="664" t="s">
        <v>527</v>
      </c>
      <c r="B746" s="665" t="s">
        <v>528</v>
      </c>
      <c r="C746" s="666" t="s">
        <v>537</v>
      </c>
      <c r="D746" s="667" t="s">
        <v>3070</v>
      </c>
      <c r="E746" s="666" t="s">
        <v>552</v>
      </c>
      <c r="F746" s="667" t="s">
        <v>3075</v>
      </c>
      <c r="G746" s="666" t="s">
        <v>582</v>
      </c>
      <c r="H746" s="666" t="s">
        <v>1503</v>
      </c>
      <c r="I746" s="666" t="s">
        <v>1504</v>
      </c>
      <c r="J746" s="666" t="s">
        <v>1306</v>
      </c>
      <c r="K746" s="666" t="s">
        <v>1505</v>
      </c>
      <c r="L746" s="668">
        <v>246.93980792345076</v>
      </c>
      <c r="M746" s="668">
        <v>5.8236798000000016</v>
      </c>
      <c r="N746" s="669">
        <v>1438.0983712196805</v>
      </c>
    </row>
    <row r="747" spans="1:14" ht="14.4" customHeight="1" x14ac:dyDescent="0.3">
      <c r="A747" s="664" t="s">
        <v>527</v>
      </c>
      <c r="B747" s="665" t="s">
        <v>528</v>
      </c>
      <c r="C747" s="666" t="s">
        <v>537</v>
      </c>
      <c r="D747" s="667" t="s">
        <v>3070</v>
      </c>
      <c r="E747" s="666" t="s">
        <v>552</v>
      </c>
      <c r="F747" s="667" t="s">
        <v>3075</v>
      </c>
      <c r="G747" s="666" t="s">
        <v>582</v>
      </c>
      <c r="H747" s="666" t="s">
        <v>1506</v>
      </c>
      <c r="I747" s="666" t="s">
        <v>1506</v>
      </c>
      <c r="J747" s="666" t="s">
        <v>1507</v>
      </c>
      <c r="K747" s="666" t="s">
        <v>1508</v>
      </c>
      <c r="L747" s="668">
        <v>618.92177429204366</v>
      </c>
      <c r="M747" s="668">
        <v>29.372740199999992</v>
      </c>
      <c r="N747" s="669">
        <v>18179.428480403232</v>
      </c>
    </row>
    <row r="748" spans="1:14" ht="14.4" customHeight="1" x14ac:dyDescent="0.3">
      <c r="A748" s="664" t="s">
        <v>527</v>
      </c>
      <c r="B748" s="665" t="s">
        <v>528</v>
      </c>
      <c r="C748" s="666" t="s">
        <v>537</v>
      </c>
      <c r="D748" s="667" t="s">
        <v>3070</v>
      </c>
      <c r="E748" s="666" t="s">
        <v>552</v>
      </c>
      <c r="F748" s="667" t="s">
        <v>3075</v>
      </c>
      <c r="G748" s="666" t="s">
        <v>582</v>
      </c>
      <c r="H748" s="666" t="s">
        <v>1509</v>
      </c>
      <c r="I748" s="666" t="s">
        <v>1509</v>
      </c>
      <c r="J748" s="666" t="s">
        <v>1507</v>
      </c>
      <c r="K748" s="666" t="s">
        <v>1510</v>
      </c>
      <c r="L748" s="668">
        <v>245.50280434070052</v>
      </c>
      <c r="M748" s="668">
        <v>22.04573670000001</v>
      </c>
      <c r="N748" s="669">
        <v>5412.2901836067031</v>
      </c>
    </row>
    <row r="749" spans="1:14" ht="14.4" customHeight="1" x14ac:dyDescent="0.3">
      <c r="A749" s="664" t="s">
        <v>527</v>
      </c>
      <c r="B749" s="665" t="s">
        <v>528</v>
      </c>
      <c r="C749" s="666" t="s">
        <v>537</v>
      </c>
      <c r="D749" s="667" t="s">
        <v>3070</v>
      </c>
      <c r="E749" s="666" t="s">
        <v>552</v>
      </c>
      <c r="F749" s="667" t="s">
        <v>3075</v>
      </c>
      <c r="G749" s="666" t="s">
        <v>582</v>
      </c>
      <c r="H749" s="666" t="s">
        <v>2476</v>
      </c>
      <c r="I749" s="666" t="s">
        <v>2476</v>
      </c>
      <c r="J749" s="666" t="s">
        <v>2477</v>
      </c>
      <c r="K749" s="666" t="s">
        <v>1041</v>
      </c>
      <c r="L749" s="668">
        <v>156.66999999999999</v>
      </c>
      <c r="M749" s="668">
        <v>1</v>
      </c>
      <c r="N749" s="669">
        <v>156.66999999999999</v>
      </c>
    </row>
    <row r="750" spans="1:14" ht="14.4" customHeight="1" x14ac:dyDescent="0.3">
      <c r="A750" s="664" t="s">
        <v>527</v>
      </c>
      <c r="B750" s="665" t="s">
        <v>528</v>
      </c>
      <c r="C750" s="666" t="s">
        <v>537</v>
      </c>
      <c r="D750" s="667" t="s">
        <v>3070</v>
      </c>
      <c r="E750" s="666" t="s">
        <v>552</v>
      </c>
      <c r="F750" s="667" t="s">
        <v>3075</v>
      </c>
      <c r="G750" s="666" t="s">
        <v>582</v>
      </c>
      <c r="H750" s="666" t="s">
        <v>2478</v>
      </c>
      <c r="I750" s="666" t="s">
        <v>884</v>
      </c>
      <c r="J750" s="666" t="s">
        <v>2479</v>
      </c>
      <c r="K750" s="666"/>
      <c r="L750" s="668">
        <v>71.829999999999984</v>
      </c>
      <c r="M750" s="668">
        <v>5</v>
      </c>
      <c r="N750" s="669">
        <v>359.14999999999992</v>
      </c>
    </row>
    <row r="751" spans="1:14" ht="14.4" customHeight="1" x14ac:dyDescent="0.3">
      <c r="A751" s="664" t="s">
        <v>527</v>
      </c>
      <c r="B751" s="665" t="s">
        <v>528</v>
      </c>
      <c r="C751" s="666" t="s">
        <v>537</v>
      </c>
      <c r="D751" s="667" t="s">
        <v>3070</v>
      </c>
      <c r="E751" s="666" t="s">
        <v>552</v>
      </c>
      <c r="F751" s="667" t="s">
        <v>3075</v>
      </c>
      <c r="G751" s="666" t="s">
        <v>582</v>
      </c>
      <c r="H751" s="666" t="s">
        <v>2480</v>
      </c>
      <c r="I751" s="666" t="s">
        <v>2480</v>
      </c>
      <c r="J751" s="666" t="s">
        <v>2481</v>
      </c>
      <c r="K751" s="666" t="s">
        <v>1041</v>
      </c>
      <c r="L751" s="668">
        <v>197.10000000000005</v>
      </c>
      <c r="M751" s="668">
        <v>1</v>
      </c>
      <c r="N751" s="669">
        <v>197.10000000000005</v>
      </c>
    </row>
    <row r="752" spans="1:14" ht="14.4" customHeight="1" x14ac:dyDescent="0.3">
      <c r="A752" s="664" t="s">
        <v>527</v>
      </c>
      <c r="B752" s="665" t="s">
        <v>528</v>
      </c>
      <c r="C752" s="666" t="s">
        <v>537</v>
      </c>
      <c r="D752" s="667" t="s">
        <v>3070</v>
      </c>
      <c r="E752" s="666" t="s">
        <v>552</v>
      </c>
      <c r="F752" s="667" t="s">
        <v>3075</v>
      </c>
      <c r="G752" s="666" t="s">
        <v>582</v>
      </c>
      <c r="H752" s="666" t="s">
        <v>1514</v>
      </c>
      <c r="I752" s="666" t="s">
        <v>884</v>
      </c>
      <c r="J752" s="666" t="s">
        <v>1515</v>
      </c>
      <c r="K752" s="666"/>
      <c r="L752" s="668">
        <v>30.77999999999999</v>
      </c>
      <c r="M752" s="668">
        <v>6</v>
      </c>
      <c r="N752" s="669">
        <v>184.67999999999995</v>
      </c>
    </row>
    <row r="753" spans="1:14" ht="14.4" customHeight="1" x14ac:dyDescent="0.3">
      <c r="A753" s="664" t="s">
        <v>527</v>
      </c>
      <c r="B753" s="665" t="s">
        <v>528</v>
      </c>
      <c r="C753" s="666" t="s">
        <v>537</v>
      </c>
      <c r="D753" s="667" t="s">
        <v>3070</v>
      </c>
      <c r="E753" s="666" t="s">
        <v>552</v>
      </c>
      <c r="F753" s="667" t="s">
        <v>3075</v>
      </c>
      <c r="G753" s="666" t="s">
        <v>582</v>
      </c>
      <c r="H753" s="666" t="s">
        <v>2482</v>
      </c>
      <c r="I753" s="666" t="s">
        <v>2482</v>
      </c>
      <c r="J753" s="666" t="s">
        <v>2483</v>
      </c>
      <c r="K753" s="666" t="s">
        <v>1972</v>
      </c>
      <c r="L753" s="668">
        <v>81.330000000000041</v>
      </c>
      <c r="M753" s="668">
        <v>3</v>
      </c>
      <c r="N753" s="669">
        <v>243.99000000000012</v>
      </c>
    </row>
    <row r="754" spans="1:14" ht="14.4" customHeight="1" x14ac:dyDescent="0.3">
      <c r="A754" s="664" t="s">
        <v>527</v>
      </c>
      <c r="B754" s="665" t="s">
        <v>528</v>
      </c>
      <c r="C754" s="666" t="s">
        <v>537</v>
      </c>
      <c r="D754" s="667" t="s">
        <v>3070</v>
      </c>
      <c r="E754" s="666" t="s">
        <v>552</v>
      </c>
      <c r="F754" s="667" t="s">
        <v>3075</v>
      </c>
      <c r="G754" s="666" t="s">
        <v>582</v>
      </c>
      <c r="H754" s="666" t="s">
        <v>2484</v>
      </c>
      <c r="I754" s="666" t="s">
        <v>2484</v>
      </c>
      <c r="J754" s="666" t="s">
        <v>2485</v>
      </c>
      <c r="K754" s="666" t="s">
        <v>2486</v>
      </c>
      <c r="L754" s="668">
        <v>476.72933500832715</v>
      </c>
      <c r="M754" s="668">
        <v>3</v>
      </c>
      <c r="N754" s="669">
        <v>1430.1880050249815</v>
      </c>
    </row>
    <row r="755" spans="1:14" ht="14.4" customHeight="1" x14ac:dyDescent="0.3">
      <c r="A755" s="664" t="s">
        <v>527</v>
      </c>
      <c r="B755" s="665" t="s">
        <v>528</v>
      </c>
      <c r="C755" s="666" t="s">
        <v>537</v>
      </c>
      <c r="D755" s="667" t="s">
        <v>3070</v>
      </c>
      <c r="E755" s="666" t="s">
        <v>552</v>
      </c>
      <c r="F755" s="667" t="s">
        <v>3075</v>
      </c>
      <c r="G755" s="666" t="s">
        <v>582</v>
      </c>
      <c r="H755" s="666" t="s">
        <v>1519</v>
      </c>
      <c r="I755" s="666" t="s">
        <v>1519</v>
      </c>
      <c r="J755" s="666" t="s">
        <v>1520</v>
      </c>
      <c r="K755" s="666" t="s">
        <v>1521</v>
      </c>
      <c r="L755" s="668">
        <v>343.82744067957037</v>
      </c>
      <c r="M755" s="668">
        <v>85.580684999999988</v>
      </c>
      <c r="N755" s="669">
        <v>29424.987895154496</v>
      </c>
    </row>
    <row r="756" spans="1:14" ht="14.4" customHeight="1" x14ac:dyDescent="0.3">
      <c r="A756" s="664" t="s">
        <v>527</v>
      </c>
      <c r="B756" s="665" t="s">
        <v>528</v>
      </c>
      <c r="C756" s="666" t="s">
        <v>537</v>
      </c>
      <c r="D756" s="667" t="s">
        <v>3070</v>
      </c>
      <c r="E756" s="666" t="s">
        <v>552</v>
      </c>
      <c r="F756" s="667" t="s">
        <v>3075</v>
      </c>
      <c r="G756" s="666" t="s">
        <v>582</v>
      </c>
      <c r="H756" s="666" t="s">
        <v>1522</v>
      </c>
      <c r="I756" s="666" t="s">
        <v>884</v>
      </c>
      <c r="J756" s="666" t="s">
        <v>1523</v>
      </c>
      <c r="K756" s="666"/>
      <c r="L756" s="668">
        <v>53.784870604159153</v>
      </c>
      <c r="M756" s="668">
        <v>6</v>
      </c>
      <c r="N756" s="669">
        <v>322.70922362495492</v>
      </c>
    </row>
    <row r="757" spans="1:14" ht="14.4" customHeight="1" x14ac:dyDescent="0.3">
      <c r="A757" s="664" t="s">
        <v>527</v>
      </c>
      <c r="B757" s="665" t="s">
        <v>528</v>
      </c>
      <c r="C757" s="666" t="s">
        <v>537</v>
      </c>
      <c r="D757" s="667" t="s">
        <v>3070</v>
      </c>
      <c r="E757" s="666" t="s">
        <v>552</v>
      </c>
      <c r="F757" s="667" t="s">
        <v>3075</v>
      </c>
      <c r="G757" s="666" t="s">
        <v>582</v>
      </c>
      <c r="H757" s="666" t="s">
        <v>2487</v>
      </c>
      <c r="I757" s="666" t="s">
        <v>2487</v>
      </c>
      <c r="J757" s="666" t="s">
        <v>2488</v>
      </c>
      <c r="K757" s="666" t="s">
        <v>2489</v>
      </c>
      <c r="L757" s="668">
        <v>572.3224238837596</v>
      </c>
      <c r="M757" s="668">
        <v>1</v>
      </c>
      <c r="N757" s="669">
        <v>572.3224238837596</v>
      </c>
    </row>
    <row r="758" spans="1:14" ht="14.4" customHeight="1" x14ac:dyDescent="0.3">
      <c r="A758" s="664" t="s">
        <v>527</v>
      </c>
      <c r="B758" s="665" t="s">
        <v>528</v>
      </c>
      <c r="C758" s="666" t="s">
        <v>537</v>
      </c>
      <c r="D758" s="667" t="s">
        <v>3070</v>
      </c>
      <c r="E758" s="666" t="s">
        <v>552</v>
      </c>
      <c r="F758" s="667" t="s">
        <v>3075</v>
      </c>
      <c r="G758" s="666" t="s">
        <v>582</v>
      </c>
      <c r="H758" s="666" t="s">
        <v>2490</v>
      </c>
      <c r="I758" s="666" t="s">
        <v>2490</v>
      </c>
      <c r="J758" s="666" t="s">
        <v>2491</v>
      </c>
      <c r="K758" s="666" t="s">
        <v>1703</v>
      </c>
      <c r="L758" s="668">
        <v>145.68000874646077</v>
      </c>
      <c r="M758" s="668">
        <v>1</v>
      </c>
      <c r="N758" s="669">
        <v>145.68000874646077</v>
      </c>
    </row>
    <row r="759" spans="1:14" ht="14.4" customHeight="1" x14ac:dyDescent="0.3">
      <c r="A759" s="664" t="s">
        <v>527</v>
      </c>
      <c r="B759" s="665" t="s">
        <v>528</v>
      </c>
      <c r="C759" s="666" t="s">
        <v>537</v>
      </c>
      <c r="D759" s="667" t="s">
        <v>3070</v>
      </c>
      <c r="E759" s="666" t="s">
        <v>552</v>
      </c>
      <c r="F759" s="667" t="s">
        <v>3075</v>
      </c>
      <c r="G759" s="666" t="s">
        <v>582</v>
      </c>
      <c r="H759" s="666" t="s">
        <v>2492</v>
      </c>
      <c r="I759" s="666" t="s">
        <v>2493</v>
      </c>
      <c r="J759" s="666" t="s">
        <v>2494</v>
      </c>
      <c r="K759" s="666" t="s">
        <v>2495</v>
      </c>
      <c r="L759" s="668">
        <v>843.33000000000015</v>
      </c>
      <c r="M759" s="668">
        <v>2</v>
      </c>
      <c r="N759" s="669">
        <v>1686.6600000000003</v>
      </c>
    </row>
    <row r="760" spans="1:14" ht="14.4" customHeight="1" x14ac:dyDescent="0.3">
      <c r="A760" s="664" t="s">
        <v>527</v>
      </c>
      <c r="B760" s="665" t="s">
        <v>528</v>
      </c>
      <c r="C760" s="666" t="s">
        <v>537</v>
      </c>
      <c r="D760" s="667" t="s">
        <v>3070</v>
      </c>
      <c r="E760" s="666" t="s">
        <v>552</v>
      </c>
      <c r="F760" s="667" t="s">
        <v>3075</v>
      </c>
      <c r="G760" s="666" t="s">
        <v>582</v>
      </c>
      <c r="H760" s="666" t="s">
        <v>1524</v>
      </c>
      <c r="I760" s="666" t="s">
        <v>1524</v>
      </c>
      <c r="J760" s="666" t="s">
        <v>1525</v>
      </c>
      <c r="K760" s="666" t="s">
        <v>1526</v>
      </c>
      <c r="L760" s="668">
        <v>56.639773635127192</v>
      </c>
      <c r="M760" s="668">
        <v>1</v>
      </c>
      <c r="N760" s="669">
        <v>56.639773635127192</v>
      </c>
    </row>
    <row r="761" spans="1:14" ht="14.4" customHeight="1" x14ac:dyDescent="0.3">
      <c r="A761" s="664" t="s">
        <v>527</v>
      </c>
      <c r="B761" s="665" t="s">
        <v>528</v>
      </c>
      <c r="C761" s="666" t="s">
        <v>537</v>
      </c>
      <c r="D761" s="667" t="s">
        <v>3070</v>
      </c>
      <c r="E761" s="666" t="s">
        <v>552</v>
      </c>
      <c r="F761" s="667" t="s">
        <v>3075</v>
      </c>
      <c r="G761" s="666" t="s">
        <v>582</v>
      </c>
      <c r="H761" s="666" t="s">
        <v>2496</v>
      </c>
      <c r="I761" s="666" t="s">
        <v>2496</v>
      </c>
      <c r="J761" s="666" t="s">
        <v>2497</v>
      </c>
      <c r="K761" s="666" t="s">
        <v>2498</v>
      </c>
      <c r="L761" s="668">
        <v>56.490239245865219</v>
      </c>
      <c r="M761" s="668">
        <v>1</v>
      </c>
      <c r="N761" s="669">
        <v>56.490239245865219</v>
      </c>
    </row>
    <row r="762" spans="1:14" ht="14.4" customHeight="1" x14ac:dyDescent="0.3">
      <c r="A762" s="664" t="s">
        <v>527</v>
      </c>
      <c r="B762" s="665" t="s">
        <v>528</v>
      </c>
      <c r="C762" s="666" t="s">
        <v>537</v>
      </c>
      <c r="D762" s="667" t="s">
        <v>3070</v>
      </c>
      <c r="E762" s="666" t="s">
        <v>552</v>
      </c>
      <c r="F762" s="667" t="s">
        <v>3075</v>
      </c>
      <c r="G762" s="666" t="s">
        <v>582</v>
      </c>
      <c r="H762" s="666" t="s">
        <v>1527</v>
      </c>
      <c r="I762" s="666" t="s">
        <v>1527</v>
      </c>
      <c r="J762" s="666" t="s">
        <v>1528</v>
      </c>
      <c r="K762" s="666" t="s">
        <v>1529</v>
      </c>
      <c r="L762" s="668">
        <v>313.15999999999997</v>
      </c>
      <c r="M762" s="668">
        <v>7</v>
      </c>
      <c r="N762" s="669">
        <v>2192.12</v>
      </c>
    </row>
    <row r="763" spans="1:14" ht="14.4" customHeight="1" x14ac:dyDescent="0.3">
      <c r="A763" s="664" t="s">
        <v>527</v>
      </c>
      <c r="B763" s="665" t="s">
        <v>528</v>
      </c>
      <c r="C763" s="666" t="s">
        <v>537</v>
      </c>
      <c r="D763" s="667" t="s">
        <v>3070</v>
      </c>
      <c r="E763" s="666" t="s">
        <v>552</v>
      </c>
      <c r="F763" s="667" t="s">
        <v>3075</v>
      </c>
      <c r="G763" s="666" t="s">
        <v>582</v>
      </c>
      <c r="H763" s="666" t="s">
        <v>2499</v>
      </c>
      <c r="I763" s="666" t="s">
        <v>2499</v>
      </c>
      <c r="J763" s="666" t="s">
        <v>2500</v>
      </c>
      <c r="K763" s="666" t="s">
        <v>2501</v>
      </c>
      <c r="L763" s="668">
        <v>225.93999999999997</v>
      </c>
      <c r="M763" s="668">
        <v>2</v>
      </c>
      <c r="N763" s="669">
        <v>451.87999999999994</v>
      </c>
    </row>
    <row r="764" spans="1:14" ht="14.4" customHeight="1" x14ac:dyDescent="0.3">
      <c r="A764" s="664" t="s">
        <v>527</v>
      </c>
      <c r="B764" s="665" t="s">
        <v>528</v>
      </c>
      <c r="C764" s="666" t="s">
        <v>537</v>
      </c>
      <c r="D764" s="667" t="s">
        <v>3070</v>
      </c>
      <c r="E764" s="666" t="s">
        <v>552</v>
      </c>
      <c r="F764" s="667" t="s">
        <v>3075</v>
      </c>
      <c r="G764" s="666" t="s">
        <v>582</v>
      </c>
      <c r="H764" s="666" t="s">
        <v>2502</v>
      </c>
      <c r="I764" s="666" t="s">
        <v>2503</v>
      </c>
      <c r="J764" s="666" t="s">
        <v>2504</v>
      </c>
      <c r="K764" s="666" t="s">
        <v>2505</v>
      </c>
      <c r="L764" s="668">
        <v>336.66000000000008</v>
      </c>
      <c r="M764" s="668">
        <v>1</v>
      </c>
      <c r="N764" s="669">
        <v>336.66000000000008</v>
      </c>
    </row>
    <row r="765" spans="1:14" ht="14.4" customHeight="1" x14ac:dyDescent="0.3">
      <c r="A765" s="664" t="s">
        <v>527</v>
      </c>
      <c r="B765" s="665" t="s">
        <v>528</v>
      </c>
      <c r="C765" s="666" t="s">
        <v>537</v>
      </c>
      <c r="D765" s="667" t="s">
        <v>3070</v>
      </c>
      <c r="E765" s="666" t="s">
        <v>552</v>
      </c>
      <c r="F765" s="667" t="s">
        <v>3075</v>
      </c>
      <c r="G765" s="666" t="s">
        <v>582</v>
      </c>
      <c r="H765" s="666" t="s">
        <v>2506</v>
      </c>
      <c r="I765" s="666" t="s">
        <v>2506</v>
      </c>
      <c r="J765" s="666" t="s">
        <v>2507</v>
      </c>
      <c r="K765" s="666" t="s">
        <v>2508</v>
      </c>
      <c r="L765" s="668">
        <v>99.128472078792825</v>
      </c>
      <c r="M765" s="668">
        <v>1</v>
      </c>
      <c r="N765" s="669">
        <v>99.128472078792825</v>
      </c>
    </row>
    <row r="766" spans="1:14" ht="14.4" customHeight="1" x14ac:dyDescent="0.3">
      <c r="A766" s="664" t="s">
        <v>527</v>
      </c>
      <c r="B766" s="665" t="s">
        <v>528</v>
      </c>
      <c r="C766" s="666" t="s">
        <v>537</v>
      </c>
      <c r="D766" s="667" t="s">
        <v>3070</v>
      </c>
      <c r="E766" s="666" t="s">
        <v>552</v>
      </c>
      <c r="F766" s="667" t="s">
        <v>3075</v>
      </c>
      <c r="G766" s="666" t="s">
        <v>582</v>
      </c>
      <c r="H766" s="666" t="s">
        <v>2509</v>
      </c>
      <c r="I766" s="666" t="s">
        <v>2509</v>
      </c>
      <c r="J766" s="666" t="s">
        <v>2510</v>
      </c>
      <c r="K766" s="666" t="s">
        <v>2511</v>
      </c>
      <c r="L766" s="668">
        <v>41.839835927155391</v>
      </c>
      <c r="M766" s="668">
        <v>1</v>
      </c>
      <c r="N766" s="669">
        <v>41.839835927155391</v>
      </c>
    </row>
    <row r="767" spans="1:14" ht="14.4" customHeight="1" x14ac:dyDescent="0.3">
      <c r="A767" s="664" t="s">
        <v>527</v>
      </c>
      <c r="B767" s="665" t="s">
        <v>528</v>
      </c>
      <c r="C767" s="666" t="s">
        <v>537</v>
      </c>
      <c r="D767" s="667" t="s">
        <v>3070</v>
      </c>
      <c r="E767" s="666" t="s">
        <v>552</v>
      </c>
      <c r="F767" s="667" t="s">
        <v>3075</v>
      </c>
      <c r="G767" s="666" t="s">
        <v>582</v>
      </c>
      <c r="H767" s="666" t="s">
        <v>1533</v>
      </c>
      <c r="I767" s="666" t="s">
        <v>884</v>
      </c>
      <c r="J767" s="666" t="s">
        <v>1534</v>
      </c>
      <c r="K767" s="666"/>
      <c r="L767" s="668">
        <v>197.5199999999999</v>
      </c>
      <c r="M767" s="668">
        <v>3</v>
      </c>
      <c r="N767" s="669">
        <v>592.55999999999972</v>
      </c>
    </row>
    <row r="768" spans="1:14" ht="14.4" customHeight="1" x14ac:dyDescent="0.3">
      <c r="A768" s="664" t="s">
        <v>527</v>
      </c>
      <c r="B768" s="665" t="s">
        <v>528</v>
      </c>
      <c r="C768" s="666" t="s">
        <v>537</v>
      </c>
      <c r="D768" s="667" t="s">
        <v>3070</v>
      </c>
      <c r="E768" s="666" t="s">
        <v>552</v>
      </c>
      <c r="F768" s="667" t="s">
        <v>3075</v>
      </c>
      <c r="G768" s="666" t="s">
        <v>582</v>
      </c>
      <c r="H768" s="666" t="s">
        <v>1537</v>
      </c>
      <c r="I768" s="666" t="s">
        <v>1537</v>
      </c>
      <c r="J768" s="666" t="s">
        <v>1538</v>
      </c>
      <c r="K768" s="666" t="s">
        <v>1539</v>
      </c>
      <c r="L768" s="668">
        <v>199.97847308210839</v>
      </c>
      <c r="M768" s="668">
        <v>57</v>
      </c>
      <c r="N768" s="669">
        <v>11398.772965680178</v>
      </c>
    </row>
    <row r="769" spans="1:14" ht="14.4" customHeight="1" x14ac:dyDescent="0.3">
      <c r="A769" s="664" t="s">
        <v>527</v>
      </c>
      <c r="B769" s="665" t="s">
        <v>528</v>
      </c>
      <c r="C769" s="666" t="s">
        <v>537</v>
      </c>
      <c r="D769" s="667" t="s">
        <v>3070</v>
      </c>
      <c r="E769" s="666" t="s">
        <v>552</v>
      </c>
      <c r="F769" s="667" t="s">
        <v>3075</v>
      </c>
      <c r="G769" s="666" t="s">
        <v>582</v>
      </c>
      <c r="H769" s="666" t="s">
        <v>1540</v>
      </c>
      <c r="I769" s="666" t="s">
        <v>1540</v>
      </c>
      <c r="J769" s="666" t="s">
        <v>1142</v>
      </c>
      <c r="K769" s="666" t="s">
        <v>1541</v>
      </c>
      <c r="L769" s="668">
        <v>122.60002477238304</v>
      </c>
      <c r="M769" s="668">
        <v>20</v>
      </c>
      <c r="N769" s="669">
        <v>2452.0004954476608</v>
      </c>
    </row>
    <row r="770" spans="1:14" ht="14.4" customHeight="1" x14ac:dyDescent="0.3">
      <c r="A770" s="664" t="s">
        <v>527</v>
      </c>
      <c r="B770" s="665" t="s">
        <v>528</v>
      </c>
      <c r="C770" s="666" t="s">
        <v>537</v>
      </c>
      <c r="D770" s="667" t="s">
        <v>3070</v>
      </c>
      <c r="E770" s="666" t="s">
        <v>552</v>
      </c>
      <c r="F770" s="667" t="s">
        <v>3075</v>
      </c>
      <c r="G770" s="666" t="s">
        <v>582</v>
      </c>
      <c r="H770" s="666" t="s">
        <v>1542</v>
      </c>
      <c r="I770" s="666" t="s">
        <v>1542</v>
      </c>
      <c r="J770" s="666" t="s">
        <v>1543</v>
      </c>
      <c r="K770" s="666" t="s">
        <v>1544</v>
      </c>
      <c r="L770" s="668">
        <v>81.768000000000001</v>
      </c>
      <c r="M770" s="668">
        <v>5</v>
      </c>
      <c r="N770" s="669">
        <v>408.84000000000003</v>
      </c>
    </row>
    <row r="771" spans="1:14" ht="14.4" customHeight="1" x14ac:dyDescent="0.3">
      <c r="A771" s="664" t="s">
        <v>527</v>
      </c>
      <c r="B771" s="665" t="s">
        <v>528</v>
      </c>
      <c r="C771" s="666" t="s">
        <v>537</v>
      </c>
      <c r="D771" s="667" t="s">
        <v>3070</v>
      </c>
      <c r="E771" s="666" t="s">
        <v>552</v>
      </c>
      <c r="F771" s="667" t="s">
        <v>3075</v>
      </c>
      <c r="G771" s="666" t="s">
        <v>582</v>
      </c>
      <c r="H771" s="666" t="s">
        <v>1547</v>
      </c>
      <c r="I771" s="666" t="s">
        <v>1547</v>
      </c>
      <c r="J771" s="666" t="s">
        <v>1548</v>
      </c>
      <c r="K771" s="666" t="s">
        <v>1549</v>
      </c>
      <c r="L771" s="668">
        <v>73.09999999999998</v>
      </c>
      <c r="M771" s="668">
        <v>6</v>
      </c>
      <c r="N771" s="669">
        <v>438.59999999999985</v>
      </c>
    </row>
    <row r="772" spans="1:14" ht="14.4" customHeight="1" x14ac:dyDescent="0.3">
      <c r="A772" s="664" t="s">
        <v>527</v>
      </c>
      <c r="B772" s="665" t="s">
        <v>528</v>
      </c>
      <c r="C772" s="666" t="s">
        <v>537</v>
      </c>
      <c r="D772" s="667" t="s">
        <v>3070</v>
      </c>
      <c r="E772" s="666" t="s">
        <v>552</v>
      </c>
      <c r="F772" s="667" t="s">
        <v>3075</v>
      </c>
      <c r="G772" s="666" t="s">
        <v>582</v>
      </c>
      <c r="H772" s="666" t="s">
        <v>2512</v>
      </c>
      <c r="I772" s="666" t="s">
        <v>2513</v>
      </c>
      <c r="J772" s="666" t="s">
        <v>2514</v>
      </c>
      <c r="K772" s="666" t="s">
        <v>2515</v>
      </c>
      <c r="L772" s="668">
        <v>238.79</v>
      </c>
      <c r="M772" s="668">
        <v>1</v>
      </c>
      <c r="N772" s="669">
        <v>238.79</v>
      </c>
    </row>
    <row r="773" spans="1:14" ht="14.4" customHeight="1" x14ac:dyDescent="0.3">
      <c r="A773" s="664" t="s">
        <v>527</v>
      </c>
      <c r="B773" s="665" t="s">
        <v>528</v>
      </c>
      <c r="C773" s="666" t="s">
        <v>537</v>
      </c>
      <c r="D773" s="667" t="s">
        <v>3070</v>
      </c>
      <c r="E773" s="666" t="s">
        <v>552</v>
      </c>
      <c r="F773" s="667" t="s">
        <v>3075</v>
      </c>
      <c r="G773" s="666" t="s">
        <v>582</v>
      </c>
      <c r="H773" s="666" t="s">
        <v>1552</v>
      </c>
      <c r="I773" s="666" t="s">
        <v>1552</v>
      </c>
      <c r="J773" s="666" t="s">
        <v>1553</v>
      </c>
      <c r="K773" s="666" t="s">
        <v>1554</v>
      </c>
      <c r="L773" s="668">
        <v>112.82444648389729</v>
      </c>
      <c r="M773" s="668">
        <v>27</v>
      </c>
      <c r="N773" s="669">
        <v>3046.2600550652269</v>
      </c>
    </row>
    <row r="774" spans="1:14" ht="14.4" customHeight="1" x14ac:dyDescent="0.3">
      <c r="A774" s="664" t="s">
        <v>527</v>
      </c>
      <c r="B774" s="665" t="s">
        <v>528</v>
      </c>
      <c r="C774" s="666" t="s">
        <v>537</v>
      </c>
      <c r="D774" s="667" t="s">
        <v>3070</v>
      </c>
      <c r="E774" s="666" t="s">
        <v>552</v>
      </c>
      <c r="F774" s="667" t="s">
        <v>3075</v>
      </c>
      <c r="G774" s="666" t="s">
        <v>582</v>
      </c>
      <c r="H774" s="666" t="s">
        <v>1557</v>
      </c>
      <c r="I774" s="666" t="s">
        <v>1557</v>
      </c>
      <c r="J774" s="666" t="s">
        <v>1558</v>
      </c>
      <c r="K774" s="666" t="s">
        <v>1559</v>
      </c>
      <c r="L774" s="668">
        <v>1436.2259151751011</v>
      </c>
      <c r="M774" s="668">
        <v>37</v>
      </c>
      <c r="N774" s="669">
        <v>53140.358861478744</v>
      </c>
    </row>
    <row r="775" spans="1:14" ht="14.4" customHeight="1" x14ac:dyDescent="0.3">
      <c r="A775" s="664" t="s">
        <v>527</v>
      </c>
      <c r="B775" s="665" t="s">
        <v>528</v>
      </c>
      <c r="C775" s="666" t="s">
        <v>537</v>
      </c>
      <c r="D775" s="667" t="s">
        <v>3070</v>
      </c>
      <c r="E775" s="666" t="s">
        <v>552</v>
      </c>
      <c r="F775" s="667" t="s">
        <v>3075</v>
      </c>
      <c r="G775" s="666" t="s">
        <v>582</v>
      </c>
      <c r="H775" s="666" t="s">
        <v>2516</v>
      </c>
      <c r="I775" s="666" t="s">
        <v>884</v>
      </c>
      <c r="J775" s="666" t="s">
        <v>2517</v>
      </c>
      <c r="K775" s="666"/>
      <c r="L775" s="668">
        <v>460.66790142040315</v>
      </c>
      <c r="M775" s="668">
        <v>2</v>
      </c>
      <c r="N775" s="669">
        <v>921.33580284080631</v>
      </c>
    </row>
    <row r="776" spans="1:14" ht="14.4" customHeight="1" x14ac:dyDescent="0.3">
      <c r="A776" s="664" t="s">
        <v>527</v>
      </c>
      <c r="B776" s="665" t="s">
        <v>528</v>
      </c>
      <c r="C776" s="666" t="s">
        <v>537</v>
      </c>
      <c r="D776" s="667" t="s">
        <v>3070</v>
      </c>
      <c r="E776" s="666" t="s">
        <v>552</v>
      </c>
      <c r="F776" s="667" t="s">
        <v>3075</v>
      </c>
      <c r="G776" s="666" t="s">
        <v>582</v>
      </c>
      <c r="H776" s="666" t="s">
        <v>1563</v>
      </c>
      <c r="I776" s="666" t="s">
        <v>1564</v>
      </c>
      <c r="J776" s="666" t="s">
        <v>1565</v>
      </c>
      <c r="K776" s="666" t="s">
        <v>1566</v>
      </c>
      <c r="L776" s="668">
        <v>302.52001369301763</v>
      </c>
      <c r="M776" s="668">
        <v>4</v>
      </c>
      <c r="N776" s="669">
        <v>1210.0800547720705</v>
      </c>
    </row>
    <row r="777" spans="1:14" ht="14.4" customHeight="1" x14ac:dyDescent="0.3">
      <c r="A777" s="664" t="s">
        <v>527</v>
      </c>
      <c r="B777" s="665" t="s">
        <v>528</v>
      </c>
      <c r="C777" s="666" t="s">
        <v>537</v>
      </c>
      <c r="D777" s="667" t="s">
        <v>3070</v>
      </c>
      <c r="E777" s="666" t="s">
        <v>552</v>
      </c>
      <c r="F777" s="667" t="s">
        <v>3075</v>
      </c>
      <c r="G777" s="666" t="s">
        <v>582</v>
      </c>
      <c r="H777" s="666" t="s">
        <v>2518</v>
      </c>
      <c r="I777" s="666" t="s">
        <v>2518</v>
      </c>
      <c r="J777" s="666" t="s">
        <v>2519</v>
      </c>
      <c r="K777" s="666" t="s">
        <v>2520</v>
      </c>
      <c r="L777" s="668">
        <v>196.91</v>
      </c>
      <c r="M777" s="668">
        <v>3</v>
      </c>
      <c r="N777" s="669">
        <v>590.73</v>
      </c>
    </row>
    <row r="778" spans="1:14" ht="14.4" customHeight="1" x14ac:dyDescent="0.3">
      <c r="A778" s="664" t="s">
        <v>527</v>
      </c>
      <c r="B778" s="665" t="s">
        <v>528</v>
      </c>
      <c r="C778" s="666" t="s">
        <v>537</v>
      </c>
      <c r="D778" s="667" t="s">
        <v>3070</v>
      </c>
      <c r="E778" s="666" t="s">
        <v>552</v>
      </c>
      <c r="F778" s="667" t="s">
        <v>3075</v>
      </c>
      <c r="G778" s="666" t="s">
        <v>582</v>
      </c>
      <c r="H778" s="666" t="s">
        <v>2521</v>
      </c>
      <c r="I778" s="666" t="s">
        <v>2521</v>
      </c>
      <c r="J778" s="666" t="s">
        <v>2522</v>
      </c>
      <c r="K778" s="666" t="s">
        <v>2523</v>
      </c>
      <c r="L778" s="668">
        <v>260.33750763935166</v>
      </c>
      <c r="M778" s="668">
        <v>26.1181491</v>
      </c>
      <c r="N778" s="669">
        <v>6799.5338408469752</v>
      </c>
    </row>
    <row r="779" spans="1:14" ht="14.4" customHeight="1" x14ac:dyDescent="0.3">
      <c r="A779" s="664" t="s">
        <v>527</v>
      </c>
      <c r="B779" s="665" t="s">
        <v>528</v>
      </c>
      <c r="C779" s="666" t="s">
        <v>537</v>
      </c>
      <c r="D779" s="667" t="s">
        <v>3070</v>
      </c>
      <c r="E779" s="666" t="s">
        <v>552</v>
      </c>
      <c r="F779" s="667" t="s">
        <v>3075</v>
      </c>
      <c r="G779" s="666" t="s">
        <v>582</v>
      </c>
      <c r="H779" s="666" t="s">
        <v>1568</v>
      </c>
      <c r="I779" s="666" t="s">
        <v>1569</v>
      </c>
      <c r="J779" s="666" t="s">
        <v>1306</v>
      </c>
      <c r="K779" s="666" t="s">
        <v>1570</v>
      </c>
      <c r="L779" s="668">
        <v>500.21720541417233</v>
      </c>
      <c r="M779" s="668">
        <v>9.436687899999999</v>
      </c>
      <c r="N779" s="669">
        <v>4720.3936497037339</v>
      </c>
    </row>
    <row r="780" spans="1:14" ht="14.4" customHeight="1" x14ac:dyDescent="0.3">
      <c r="A780" s="664" t="s">
        <v>527</v>
      </c>
      <c r="B780" s="665" t="s">
        <v>528</v>
      </c>
      <c r="C780" s="666" t="s">
        <v>537</v>
      </c>
      <c r="D780" s="667" t="s">
        <v>3070</v>
      </c>
      <c r="E780" s="666" t="s">
        <v>552</v>
      </c>
      <c r="F780" s="667" t="s">
        <v>3075</v>
      </c>
      <c r="G780" s="666" t="s">
        <v>582</v>
      </c>
      <c r="H780" s="666" t="s">
        <v>2524</v>
      </c>
      <c r="I780" s="666" t="s">
        <v>2524</v>
      </c>
      <c r="J780" s="666" t="s">
        <v>2525</v>
      </c>
      <c r="K780" s="666" t="s">
        <v>2526</v>
      </c>
      <c r="L780" s="668">
        <v>172.49877590420212</v>
      </c>
      <c r="M780" s="668">
        <v>1</v>
      </c>
      <c r="N780" s="669">
        <v>172.49877590420212</v>
      </c>
    </row>
    <row r="781" spans="1:14" ht="14.4" customHeight="1" x14ac:dyDescent="0.3">
      <c r="A781" s="664" t="s">
        <v>527</v>
      </c>
      <c r="B781" s="665" t="s">
        <v>528</v>
      </c>
      <c r="C781" s="666" t="s">
        <v>537</v>
      </c>
      <c r="D781" s="667" t="s">
        <v>3070</v>
      </c>
      <c r="E781" s="666" t="s">
        <v>552</v>
      </c>
      <c r="F781" s="667" t="s">
        <v>3075</v>
      </c>
      <c r="G781" s="666" t="s">
        <v>582</v>
      </c>
      <c r="H781" s="666" t="s">
        <v>2527</v>
      </c>
      <c r="I781" s="666" t="s">
        <v>2527</v>
      </c>
      <c r="J781" s="666" t="s">
        <v>2528</v>
      </c>
      <c r="K781" s="666" t="s">
        <v>2529</v>
      </c>
      <c r="L781" s="668">
        <v>95.19</v>
      </c>
      <c r="M781" s="668">
        <v>2</v>
      </c>
      <c r="N781" s="669">
        <v>190.38</v>
      </c>
    </row>
    <row r="782" spans="1:14" ht="14.4" customHeight="1" x14ac:dyDescent="0.3">
      <c r="A782" s="664" t="s">
        <v>527</v>
      </c>
      <c r="B782" s="665" t="s">
        <v>528</v>
      </c>
      <c r="C782" s="666" t="s">
        <v>537</v>
      </c>
      <c r="D782" s="667" t="s">
        <v>3070</v>
      </c>
      <c r="E782" s="666" t="s">
        <v>552</v>
      </c>
      <c r="F782" s="667" t="s">
        <v>3075</v>
      </c>
      <c r="G782" s="666" t="s">
        <v>582</v>
      </c>
      <c r="H782" s="666" t="s">
        <v>1574</v>
      </c>
      <c r="I782" s="666" t="s">
        <v>1574</v>
      </c>
      <c r="J782" s="666" t="s">
        <v>1575</v>
      </c>
      <c r="K782" s="666" t="s">
        <v>1576</v>
      </c>
      <c r="L782" s="668">
        <v>50.3</v>
      </c>
      <c r="M782" s="668">
        <v>8</v>
      </c>
      <c r="N782" s="669">
        <v>402.4</v>
      </c>
    </row>
    <row r="783" spans="1:14" ht="14.4" customHeight="1" x14ac:dyDescent="0.3">
      <c r="A783" s="664" t="s">
        <v>527</v>
      </c>
      <c r="B783" s="665" t="s">
        <v>528</v>
      </c>
      <c r="C783" s="666" t="s">
        <v>537</v>
      </c>
      <c r="D783" s="667" t="s">
        <v>3070</v>
      </c>
      <c r="E783" s="666" t="s">
        <v>552</v>
      </c>
      <c r="F783" s="667" t="s">
        <v>3075</v>
      </c>
      <c r="G783" s="666" t="s">
        <v>582</v>
      </c>
      <c r="H783" s="666" t="s">
        <v>2530</v>
      </c>
      <c r="I783" s="666" t="s">
        <v>2531</v>
      </c>
      <c r="J783" s="666" t="s">
        <v>2532</v>
      </c>
      <c r="K783" s="666" t="s">
        <v>2533</v>
      </c>
      <c r="L783" s="668">
        <v>734.28</v>
      </c>
      <c r="M783" s="668">
        <v>1</v>
      </c>
      <c r="N783" s="669">
        <v>734.28</v>
      </c>
    </row>
    <row r="784" spans="1:14" ht="14.4" customHeight="1" x14ac:dyDescent="0.3">
      <c r="A784" s="664" t="s">
        <v>527</v>
      </c>
      <c r="B784" s="665" t="s">
        <v>528</v>
      </c>
      <c r="C784" s="666" t="s">
        <v>537</v>
      </c>
      <c r="D784" s="667" t="s">
        <v>3070</v>
      </c>
      <c r="E784" s="666" t="s">
        <v>552</v>
      </c>
      <c r="F784" s="667" t="s">
        <v>3075</v>
      </c>
      <c r="G784" s="666" t="s">
        <v>582</v>
      </c>
      <c r="H784" s="666" t="s">
        <v>2534</v>
      </c>
      <c r="I784" s="666" t="s">
        <v>2534</v>
      </c>
      <c r="J784" s="666" t="s">
        <v>2535</v>
      </c>
      <c r="K784" s="666" t="s">
        <v>2536</v>
      </c>
      <c r="L784" s="668">
        <v>235.25912282899145</v>
      </c>
      <c r="M784" s="668">
        <v>10</v>
      </c>
      <c r="N784" s="669">
        <v>2352.5912282899144</v>
      </c>
    </row>
    <row r="785" spans="1:14" ht="14.4" customHeight="1" x14ac:dyDescent="0.3">
      <c r="A785" s="664" t="s">
        <v>527</v>
      </c>
      <c r="B785" s="665" t="s">
        <v>528</v>
      </c>
      <c r="C785" s="666" t="s">
        <v>537</v>
      </c>
      <c r="D785" s="667" t="s">
        <v>3070</v>
      </c>
      <c r="E785" s="666" t="s">
        <v>552</v>
      </c>
      <c r="F785" s="667" t="s">
        <v>3075</v>
      </c>
      <c r="G785" s="666" t="s">
        <v>582</v>
      </c>
      <c r="H785" s="666" t="s">
        <v>2537</v>
      </c>
      <c r="I785" s="666" t="s">
        <v>884</v>
      </c>
      <c r="J785" s="666" t="s">
        <v>2538</v>
      </c>
      <c r="K785" s="666"/>
      <c r="L785" s="668">
        <v>68.530000000000058</v>
      </c>
      <c r="M785" s="668">
        <v>2</v>
      </c>
      <c r="N785" s="669">
        <v>137.06000000000012</v>
      </c>
    </row>
    <row r="786" spans="1:14" ht="14.4" customHeight="1" x14ac:dyDescent="0.3">
      <c r="A786" s="664" t="s">
        <v>527</v>
      </c>
      <c r="B786" s="665" t="s">
        <v>528</v>
      </c>
      <c r="C786" s="666" t="s">
        <v>537</v>
      </c>
      <c r="D786" s="667" t="s">
        <v>3070</v>
      </c>
      <c r="E786" s="666" t="s">
        <v>552</v>
      </c>
      <c r="F786" s="667" t="s">
        <v>3075</v>
      </c>
      <c r="G786" s="666" t="s">
        <v>582</v>
      </c>
      <c r="H786" s="666" t="s">
        <v>1587</v>
      </c>
      <c r="I786" s="666" t="s">
        <v>1588</v>
      </c>
      <c r="J786" s="666" t="s">
        <v>1163</v>
      </c>
      <c r="K786" s="666" t="s">
        <v>1589</v>
      </c>
      <c r="L786" s="668">
        <v>734.28000000000009</v>
      </c>
      <c r="M786" s="668">
        <v>1</v>
      </c>
      <c r="N786" s="669">
        <v>734.28000000000009</v>
      </c>
    </row>
    <row r="787" spans="1:14" ht="14.4" customHeight="1" x14ac:dyDescent="0.3">
      <c r="A787" s="664" t="s">
        <v>527</v>
      </c>
      <c r="B787" s="665" t="s">
        <v>528</v>
      </c>
      <c r="C787" s="666" t="s">
        <v>537</v>
      </c>
      <c r="D787" s="667" t="s">
        <v>3070</v>
      </c>
      <c r="E787" s="666" t="s">
        <v>552</v>
      </c>
      <c r="F787" s="667" t="s">
        <v>3075</v>
      </c>
      <c r="G787" s="666" t="s">
        <v>582</v>
      </c>
      <c r="H787" s="666" t="s">
        <v>1590</v>
      </c>
      <c r="I787" s="666" t="s">
        <v>1591</v>
      </c>
      <c r="J787" s="666" t="s">
        <v>1592</v>
      </c>
      <c r="K787" s="666" t="s">
        <v>1593</v>
      </c>
      <c r="L787" s="668">
        <v>1389.86</v>
      </c>
      <c r="M787" s="668">
        <v>2</v>
      </c>
      <c r="N787" s="669">
        <v>2779.72</v>
      </c>
    </row>
    <row r="788" spans="1:14" ht="14.4" customHeight="1" x14ac:dyDescent="0.3">
      <c r="A788" s="664" t="s">
        <v>527</v>
      </c>
      <c r="B788" s="665" t="s">
        <v>528</v>
      </c>
      <c r="C788" s="666" t="s">
        <v>537</v>
      </c>
      <c r="D788" s="667" t="s">
        <v>3070</v>
      </c>
      <c r="E788" s="666" t="s">
        <v>552</v>
      </c>
      <c r="F788" s="667" t="s">
        <v>3075</v>
      </c>
      <c r="G788" s="666" t="s">
        <v>582</v>
      </c>
      <c r="H788" s="666" t="s">
        <v>2539</v>
      </c>
      <c r="I788" s="666" t="s">
        <v>2539</v>
      </c>
      <c r="J788" s="666" t="s">
        <v>2540</v>
      </c>
      <c r="K788" s="666" t="s">
        <v>2541</v>
      </c>
      <c r="L788" s="668">
        <v>84.899000000000001</v>
      </c>
      <c r="M788" s="668">
        <v>2</v>
      </c>
      <c r="N788" s="669">
        <v>169.798</v>
      </c>
    </row>
    <row r="789" spans="1:14" ht="14.4" customHeight="1" x14ac:dyDescent="0.3">
      <c r="A789" s="664" t="s">
        <v>527</v>
      </c>
      <c r="B789" s="665" t="s">
        <v>528</v>
      </c>
      <c r="C789" s="666" t="s">
        <v>537</v>
      </c>
      <c r="D789" s="667" t="s">
        <v>3070</v>
      </c>
      <c r="E789" s="666" t="s">
        <v>552</v>
      </c>
      <c r="F789" s="667" t="s">
        <v>3075</v>
      </c>
      <c r="G789" s="666" t="s">
        <v>582</v>
      </c>
      <c r="H789" s="666" t="s">
        <v>1596</v>
      </c>
      <c r="I789" s="666" t="s">
        <v>1596</v>
      </c>
      <c r="J789" s="666" t="s">
        <v>1597</v>
      </c>
      <c r="K789" s="666" t="s">
        <v>1598</v>
      </c>
      <c r="L789" s="668">
        <v>316.92813872932641</v>
      </c>
      <c r="M789" s="668">
        <v>2</v>
      </c>
      <c r="N789" s="669">
        <v>633.85627745865281</v>
      </c>
    </row>
    <row r="790" spans="1:14" ht="14.4" customHeight="1" x14ac:dyDescent="0.3">
      <c r="A790" s="664" t="s">
        <v>527</v>
      </c>
      <c r="B790" s="665" t="s">
        <v>528</v>
      </c>
      <c r="C790" s="666" t="s">
        <v>537</v>
      </c>
      <c r="D790" s="667" t="s">
        <v>3070</v>
      </c>
      <c r="E790" s="666" t="s">
        <v>552</v>
      </c>
      <c r="F790" s="667" t="s">
        <v>3075</v>
      </c>
      <c r="G790" s="666" t="s">
        <v>582</v>
      </c>
      <c r="H790" s="666" t="s">
        <v>1602</v>
      </c>
      <c r="I790" s="666" t="s">
        <v>1603</v>
      </c>
      <c r="J790" s="666" t="s">
        <v>1604</v>
      </c>
      <c r="K790" s="666" t="s">
        <v>1605</v>
      </c>
      <c r="L790" s="668">
        <v>458.92999999999995</v>
      </c>
      <c r="M790" s="668">
        <v>1</v>
      </c>
      <c r="N790" s="669">
        <v>458.92999999999995</v>
      </c>
    </row>
    <row r="791" spans="1:14" ht="14.4" customHeight="1" x14ac:dyDescent="0.3">
      <c r="A791" s="664" t="s">
        <v>527</v>
      </c>
      <c r="B791" s="665" t="s">
        <v>528</v>
      </c>
      <c r="C791" s="666" t="s">
        <v>537</v>
      </c>
      <c r="D791" s="667" t="s">
        <v>3070</v>
      </c>
      <c r="E791" s="666" t="s">
        <v>552</v>
      </c>
      <c r="F791" s="667" t="s">
        <v>3075</v>
      </c>
      <c r="G791" s="666" t="s">
        <v>1606</v>
      </c>
      <c r="H791" s="666" t="s">
        <v>2542</v>
      </c>
      <c r="I791" s="666" t="s">
        <v>2542</v>
      </c>
      <c r="J791" s="666" t="s">
        <v>2543</v>
      </c>
      <c r="K791" s="666" t="s">
        <v>2544</v>
      </c>
      <c r="L791" s="668">
        <v>14.880000000000004</v>
      </c>
      <c r="M791" s="668">
        <v>5</v>
      </c>
      <c r="N791" s="669">
        <v>74.40000000000002</v>
      </c>
    </row>
    <row r="792" spans="1:14" ht="14.4" customHeight="1" x14ac:dyDescent="0.3">
      <c r="A792" s="664" t="s">
        <v>527</v>
      </c>
      <c r="B792" s="665" t="s">
        <v>528</v>
      </c>
      <c r="C792" s="666" t="s">
        <v>537</v>
      </c>
      <c r="D792" s="667" t="s">
        <v>3070</v>
      </c>
      <c r="E792" s="666" t="s">
        <v>552</v>
      </c>
      <c r="F792" s="667" t="s">
        <v>3075</v>
      </c>
      <c r="G792" s="666" t="s">
        <v>1606</v>
      </c>
      <c r="H792" s="666" t="s">
        <v>2545</v>
      </c>
      <c r="I792" s="666" t="s">
        <v>2545</v>
      </c>
      <c r="J792" s="666" t="s">
        <v>2546</v>
      </c>
      <c r="K792" s="666" t="s">
        <v>2547</v>
      </c>
      <c r="L792" s="668">
        <v>12.060000000000002</v>
      </c>
      <c r="M792" s="668">
        <v>6</v>
      </c>
      <c r="N792" s="669">
        <v>72.360000000000014</v>
      </c>
    </row>
    <row r="793" spans="1:14" ht="14.4" customHeight="1" x14ac:dyDescent="0.3">
      <c r="A793" s="664" t="s">
        <v>527</v>
      </c>
      <c r="B793" s="665" t="s">
        <v>528</v>
      </c>
      <c r="C793" s="666" t="s">
        <v>537</v>
      </c>
      <c r="D793" s="667" t="s">
        <v>3070</v>
      </c>
      <c r="E793" s="666" t="s">
        <v>552</v>
      </c>
      <c r="F793" s="667" t="s">
        <v>3075</v>
      </c>
      <c r="G793" s="666" t="s">
        <v>1606</v>
      </c>
      <c r="H793" s="666" t="s">
        <v>2548</v>
      </c>
      <c r="I793" s="666" t="s">
        <v>2549</v>
      </c>
      <c r="J793" s="666" t="s">
        <v>2550</v>
      </c>
      <c r="K793" s="666" t="s">
        <v>2551</v>
      </c>
      <c r="L793" s="668">
        <v>34.75</v>
      </c>
      <c r="M793" s="668">
        <v>10</v>
      </c>
      <c r="N793" s="669">
        <v>347.5</v>
      </c>
    </row>
    <row r="794" spans="1:14" ht="14.4" customHeight="1" x14ac:dyDescent="0.3">
      <c r="A794" s="664" t="s">
        <v>527</v>
      </c>
      <c r="B794" s="665" t="s">
        <v>528</v>
      </c>
      <c r="C794" s="666" t="s">
        <v>537</v>
      </c>
      <c r="D794" s="667" t="s">
        <v>3070</v>
      </c>
      <c r="E794" s="666" t="s">
        <v>552</v>
      </c>
      <c r="F794" s="667" t="s">
        <v>3075</v>
      </c>
      <c r="G794" s="666" t="s">
        <v>1606</v>
      </c>
      <c r="H794" s="666" t="s">
        <v>2552</v>
      </c>
      <c r="I794" s="666" t="s">
        <v>2553</v>
      </c>
      <c r="J794" s="666" t="s">
        <v>2554</v>
      </c>
      <c r="K794" s="666" t="s">
        <v>2555</v>
      </c>
      <c r="L794" s="668">
        <v>90.38000000000001</v>
      </c>
      <c r="M794" s="668">
        <v>2</v>
      </c>
      <c r="N794" s="669">
        <v>180.76000000000002</v>
      </c>
    </row>
    <row r="795" spans="1:14" ht="14.4" customHeight="1" x14ac:dyDescent="0.3">
      <c r="A795" s="664" t="s">
        <v>527</v>
      </c>
      <c r="B795" s="665" t="s">
        <v>528</v>
      </c>
      <c r="C795" s="666" t="s">
        <v>537</v>
      </c>
      <c r="D795" s="667" t="s">
        <v>3070</v>
      </c>
      <c r="E795" s="666" t="s">
        <v>552</v>
      </c>
      <c r="F795" s="667" t="s">
        <v>3075</v>
      </c>
      <c r="G795" s="666" t="s">
        <v>1606</v>
      </c>
      <c r="H795" s="666" t="s">
        <v>1607</v>
      </c>
      <c r="I795" s="666" t="s">
        <v>1608</v>
      </c>
      <c r="J795" s="666" t="s">
        <v>1609</v>
      </c>
      <c r="K795" s="666" t="s">
        <v>1610</v>
      </c>
      <c r="L795" s="668">
        <v>105.06</v>
      </c>
      <c r="M795" s="668">
        <v>18</v>
      </c>
      <c r="N795" s="669">
        <v>1891.08</v>
      </c>
    </row>
    <row r="796" spans="1:14" ht="14.4" customHeight="1" x14ac:dyDescent="0.3">
      <c r="A796" s="664" t="s">
        <v>527</v>
      </c>
      <c r="B796" s="665" t="s">
        <v>528</v>
      </c>
      <c r="C796" s="666" t="s">
        <v>537</v>
      </c>
      <c r="D796" s="667" t="s">
        <v>3070</v>
      </c>
      <c r="E796" s="666" t="s">
        <v>552</v>
      </c>
      <c r="F796" s="667" t="s">
        <v>3075</v>
      </c>
      <c r="G796" s="666" t="s">
        <v>1606</v>
      </c>
      <c r="H796" s="666" t="s">
        <v>1611</v>
      </c>
      <c r="I796" s="666" t="s">
        <v>1612</v>
      </c>
      <c r="J796" s="666" t="s">
        <v>1613</v>
      </c>
      <c r="K796" s="666" t="s">
        <v>1614</v>
      </c>
      <c r="L796" s="668">
        <v>98.59999999999998</v>
      </c>
      <c r="M796" s="668">
        <v>3</v>
      </c>
      <c r="N796" s="669">
        <v>295.79999999999995</v>
      </c>
    </row>
    <row r="797" spans="1:14" ht="14.4" customHeight="1" x14ac:dyDescent="0.3">
      <c r="A797" s="664" t="s">
        <v>527</v>
      </c>
      <c r="B797" s="665" t="s">
        <v>528</v>
      </c>
      <c r="C797" s="666" t="s">
        <v>537</v>
      </c>
      <c r="D797" s="667" t="s">
        <v>3070</v>
      </c>
      <c r="E797" s="666" t="s">
        <v>552</v>
      </c>
      <c r="F797" s="667" t="s">
        <v>3075</v>
      </c>
      <c r="G797" s="666" t="s">
        <v>1606</v>
      </c>
      <c r="H797" s="666" t="s">
        <v>2556</v>
      </c>
      <c r="I797" s="666" t="s">
        <v>2557</v>
      </c>
      <c r="J797" s="666" t="s">
        <v>2558</v>
      </c>
      <c r="K797" s="666" t="s">
        <v>2559</v>
      </c>
      <c r="L797" s="668">
        <v>60.429984037066205</v>
      </c>
      <c r="M797" s="668">
        <v>30</v>
      </c>
      <c r="N797" s="669">
        <v>1812.8995211119861</v>
      </c>
    </row>
    <row r="798" spans="1:14" ht="14.4" customHeight="1" x14ac:dyDescent="0.3">
      <c r="A798" s="664" t="s">
        <v>527</v>
      </c>
      <c r="B798" s="665" t="s">
        <v>528</v>
      </c>
      <c r="C798" s="666" t="s">
        <v>537</v>
      </c>
      <c r="D798" s="667" t="s">
        <v>3070</v>
      </c>
      <c r="E798" s="666" t="s">
        <v>552</v>
      </c>
      <c r="F798" s="667" t="s">
        <v>3075</v>
      </c>
      <c r="G798" s="666" t="s">
        <v>1606</v>
      </c>
      <c r="H798" s="666" t="s">
        <v>2560</v>
      </c>
      <c r="I798" s="666" t="s">
        <v>2561</v>
      </c>
      <c r="J798" s="666" t="s">
        <v>2562</v>
      </c>
      <c r="K798" s="666" t="s">
        <v>2563</v>
      </c>
      <c r="L798" s="668">
        <v>105.40999999999998</v>
      </c>
      <c r="M798" s="668">
        <v>1</v>
      </c>
      <c r="N798" s="669">
        <v>105.40999999999998</v>
      </c>
    </row>
    <row r="799" spans="1:14" ht="14.4" customHeight="1" x14ac:dyDescent="0.3">
      <c r="A799" s="664" t="s">
        <v>527</v>
      </c>
      <c r="B799" s="665" t="s">
        <v>528</v>
      </c>
      <c r="C799" s="666" t="s">
        <v>537</v>
      </c>
      <c r="D799" s="667" t="s">
        <v>3070</v>
      </c>
      <c r="E799" s="666" t="s">
        <v>552</v>
      </c>
      <c r="F799" s="667" t="s">
        <v>3075</v>
      </c>
      <c r="G799" s="666" t="s">
        <v>1606</v>
      </c>
      <c r="H799" s="666" t="s">
        <v>2564</v>
      </c>
      <c r="I799" s="666" t="s">
        <v>2565</v>
      </c>
      <c r="J799" s="666" t="s">
        <v>2566</v>
      </c>
      <c r="K799" s="666" t="s">
        <v>1041</v>
      </c>
      <c r="L799" s="668">
        <v>198.5100000000001</v>
      </c>
      <c r="M799" s="668">
        <v>2</v>
      </c>
      <c r="N799" s="669">
        <v>397.02000000000021</v>
      </c>
    </row>
    <row r="800" spans="1:14" ht="14.4" customHeight="1" x14ac:dyDescent="0.3">
      <c r="A800" s="664" t="s">
        <v>527</v>
      </c>
      <c r="B800" s="665" t="s">
        <v>528</v>
      </c>
      <c r="C800" s="666" t="s">
        <v>537</v>
      </c>
      <c r="D800" s="667" t="s">
        <v>3070</v>
      </c>
      <c r="E800" s="666" t="s">
        <v>552</v>
      </c>
      <c r="F800" s="667" t="s">
        <v>3075</v>
      </c>
      <c r="G800" s="666" t="s">
        <v>1606</v>
      </c>
      <c r="H800" s="666" t="s">
        <v>1622</v>
      </c>
      <c r="I800" s="666" t="s">
        <v>1623</v>
      </c>
      <c r="J800" s="666" t="s">
        <v>1624</v>
      </c>
      <c r="K800" s="666" t="s">
        <v>1625</v>
      </c>
      <c r="L800" s="668">
        <v>20.13</v>
      </c>
      <c r="M800" s="668">
        <v>2</v>
      </c>
      <c r="N800" s="669">
        <v>40.26</v>
      </c>
    </row>
    <row r="801" spans="1:14" ht="14.4" customHeight="1" x14ac:dyDescent="0.3">
      <c r="A801" s="664" t="s">
        <v>527</v>
      </c>
      <c r="B801" s="665" t="s">
        <v>528</v>
      </c>
      <c r="C801" s="666" t="s">
        <v>537</v>
      </c>
      <c r="D801" s="667" t="s">
        <v>3070</v>
      </c>
      <c r="E801" s="666" t="s">
        <v>552</v>
      </c>
      <c r="F801" s="667" t="s">
        <v>3075</v>
      </c>
      <c r="G801" s="666" t="s">
        <v>1606</v>
      </c>
      <c r="H801" s="666" t="s">
        <v>1626</v>
      </c>
      <c r="I801" s="666" t="s">
        <v>1627</v>
      </c>
      <c r="J801" s="666" t="s">
        <v>1628</v>
      </c>
      <c r="K801" s="666" t="s">
        <v>1629</v>
      </c>
      <c r="L801" s="668">
        <v>32.259982901742454</v>
      </c>
      <c r="M801" s="668">
        <v>40</v>
      </c>
      <c r="N801" s="669">
        <v>1290.3993160696982</v>
      </c>
    </row>
    <row r="802" spans="1:14" ht="14.4" customHeight="1" x14ac:dyDescent="0.3">
      <c r="A802" s="664" t="s">
        <v>527</v>
      </c>
      <c r="B802" s="665" t="s">
        <v>528</v>
      </c>
      <c r="C802" s="666" t="s">
        <v>537</v>
      </c>
      <c r="D802" s="667" t="s">
        <v>3070</v>
      </c>
      <c r="E802" s="666" t="s">
        <v>552</v>
      </c>
      <c r="F802" s="667" t="s">
        <v>3075</v>
      </c>
      <c r="G802" s="666" t="s">
        <v>1606</v>
      </c>
      <c r="H802" s="666" t="s">
        <v>1630</v>
      </c>
      <c r="I802" s="666" t="s">
        <v>1631</v>
      </c>
      <c r="J802" s="666" t="s">
        <v>1632</v>
      </c>
      <c r="K802" s="666" t="s">
        <v>1633</v>
      </c>
      <c r="L802" s="668">
        <v>30</v>
      </c>
      <c r="M802" s="668">
        <v>8</v>
      </c>
      <c r="N802" s="669">
        <v>240</v>
      </c>
    </row>
    <row r="803" spans="1:14" ht="14.4" customHeight="1" x14ac:dyDescent="0.3">
      <c r="A803" s="664" t="s">
        <v>527</v>
      </c>
      <c r="B803" s="665" t="s">
        <v>528</v>
      </c>
      <c r="C803" s="666" t="s">
        <v>537</v>
      </c>
      <c r="D803" s="667" t="s">
        <v>3070</v>
      </c>
      <c r="E803" s="666" t="s">
        <v>552</v>
      </c>
      <c r="F803" s="667" t="s">
        <v>3075</v>
      </c>
      <c r="G803" s="666" t="s">
        <v>1606</v>
      </c>
      <c r="H803" s="666" t="s">
        <v>2567</v>
      </c>
      <c r="I803" s="666" t="s">
        <v>2568</v>
      </c>
      <c r="J803" s="666" t="s">
        <v>2569</v>
      </c>
      <c r="K803" s="666" t="s">
        <v>2570</v>
      </c>
      <c r="L803" s="668">
        <v>87.480000000000032</v>
      </c>
      <c r="M803" s="668">
        <v>5</v>
      </c>
      <c r="N803" s="669">
        <v>437.40000000000015</v>
      </c>
    </row>
    <row r="804" spans="1:14" ht="14.4" customHeight="1" x14ac:dyDescent="0.3">
      <c r="A804" s="664" t="s">
        <v>527</v>
      </c>
      <c r="B804" s="665" t="s">
        <v>528</v>
      </c>
      <c r="C804" s="666" t="s">
        <v>537</v>
      </c>
      <c r="D804" s="667" t="s">
        <v>3070</v>
      </c>
      <c r="E804" s="666" t="s">
        <v>552</v>
      </c>
      <c r="F804" s="667" t="s">
        <v>3075</v>
      </c>
      <c r="G804" s="666" t="s">
        <v>1606</v>
      </c>
      <c r="H804" s="666" t="s">
        <v>1638</v>
      </c>
      <c r="I804" s="666" t="s">
        <v>1639</v>
      </c>
      <c r="J804" s="666" t="s">
        <v>1640</v>
      </c>
      <c r="K804" s="666" t="s">
        <v>560</v>
      </c>
      <c r="L804" s="668">
        <v>48.820000000000014</v>
      </c>
      <c r="M804" s="668">
        <v>6</v>
      </c>
      <c r="N804" s="669">
        <v>292.92000000000007</v>
      </c>
    </row>
    <row r="805" spans="1:14" ht="14.4" customHeight="1" x14ac:dyDescent="0.3">
      <c r="A805" s="664" t="s">
        <v>527</v>
      </c>
      <c r="B805" s="665" t="s">
        <v>528</v>
      </c>
      <c r="C805" s="666" t="s">
        <v>537</v>
      </c>
      <c r="D805" s="667" t="s">
        <v>3070</v>
      </c>
      <c r="E805" s="666" t="s">
        <v>552</v>
      </c>
      <c r="F805" s="667" t="s">
        <v>3075</v>
      </c>
      <c r="G805" s="666" t="s">
        <v>1606</v>
      </c>
      <c r="H805" s="666" t="s">
        <v>2571</v>
      </c>
      <c r="I805" s="666" t="s">
        <v>2572</v>
      </c>
      <c r="J805" s="666" t="s">
        <v>2573</v>
      </c>
      <c r="K805" s="666" t="s">
        <v>1696</v>
      </c>
      <c r="L805" s="668">
        <v>52.649999999999984</v>
      </c>
      <c r="M805" s="668">
        <v>2</v>
      </c>
      <c r="N805" s="669">
        <v>105.29999999999997</v>
      </c>
    </row>
    <row r="806" spans="1:14" ht="14.4" customHeight="1" x14ac:dyDescent="0.3">
      <c r="A806" s="664" t="s">
        <v>527</v>
      </c>
      <c r="B806" s="665" t="s">
        <v>528</v>
      </c>
      <c r="C806" s="666" t="s">
        <v>537</v>
      </c>
      <c r="D806" s="667" t="s">
        <v>3070</v>
      </c>
      <c r="E806" s="666" t="s">
        <v>552</v>
      </c>
      <c r="F806" s="667" t="s">
        <v>3075</v>
      </c>
      <c r="G806" s="666" t="s">
        <v>1606</v>
      </c>
      <c r="H806" s="666" t="s">
        <v>2574</v>
      </c>
      <c r="I806" s="666" t="s">
        <v>2575</v>
      </c>
      <c r="J806" s="666" t="s">
        <v>1977</v>
      </c>
      <c r="K806" s="666" t="s">
        <v>2576</v>
      </c>
      <c r="L806" s="668">
        <v>43.3</v>
      </c>
      <c r="M806" s="668">
        <v>1</v>
      </c>
      <c r="N806" s="669">
        <v>43.3</v>
      </c>
    </row>
    <row r="807" spans="1:14" ht="14.4" customHeight="1" x14ac:dyDescent="0.3">
      <c r="A807" s="664" t="s">
        <v>527</v>
      </c>
      <c r="B807" s="665" t="s">
        <v>528</v>
      </c>
      <c r="C807" s="666" t="s">
        <v>537</v>
      </c>
      <c r="D807" s="667" t="s">
        <v>3070</v>
      </c>
      <c r="E807" s="666" t="s">
        <v>552</v>
      </c>
      <c r="F807" s="667" t="s">
        <v>3075</v>
      </c>
      <c r="G807" s="666" t="s">
        <v>1606</v>
      </c>
      <c r="H807" s="666" t="s">
        <v>1653</v>
      </c>
      <c r="I807" s="666" t="s">
        <v>1654</v>
      </c>
      <c r="J807" s="666" t="s">
        <v>1655</v>
      </c>
      <c r="K807" s="666" t="s">
        <v>1656</v>
      </c>
      <c r="L807" s="668">
        <v>49.319899498001263</v>
      </c>
      <c r="M807" s="668">
        <v>2</v>
      </c>
      <c r="N807" s="669">
        <v>98.639798996002526</v>
      </c>
    </row>
    <row r="808" spans="1:14" ht="14.4" customHeight="1" x14ac:dyDescent="0.3">
      <c r="A808" s="664" t="s">
        <v>527</v>
      </c>
      <c r="B808" s="665" t="s">
        <v>528</v>
      </c>
      <c r="C808" s="666" t="s">
        <v>537</v>
      </c>
      <c r="D808" s="667" t="s">
        <v>3070</v>
      </c>
      <c r="E808" s="666" t="s">
        <v>552</v>
      </c>
      <c r="F808" s="667" t="s">
        <v>3075</v>
      </c>
      <c r="G808" s="666" t="s">
        <v>1606</v>
      </c>
      <c r="H808" s="666" t="s">
        <v>2577</v>
      </c>
      <c r="I808" s="666" t="s">
        <v>2578</v>
      </c>
      <c r="J808" s="666" t="s">
        <v>2579</v>
      </c>
      <c r="K808" s="666" t="s">
        <v>2580</v>
      </c>
      <c r="L808" s="668">
        <v>81.650101686482444</v>
      </c>
      <c r="M808" s="668">
        <v>3</v>
      </c>
      <c r="N808" s="669">
        <v>244.95030505944732</v>
      </c>
    </row>
    <row r="809" spans="1:14" ht="14.4" customHeight="1" x14ac:dyDescent="0.3">
      <c r="A809" s="664" t="s">
        <v>527</v>
      </c>
      <c r="B809" s="665" t="s">
        <v>528</v>
      </c>
      <c r="C809" s="666" t="s">
        <v>537</v>
      </c>
      <c r="D809" s="667" t="s">
        <v>3070</v>
      </c>
      <c r="E809" s="666" t="s">
        <v>552</v>
      </c>
      <c r="F809" s="667" t="s">
        <v>3075</v>
      </c>
      <c r="G809" s="666" t="s">
        <v>1606</v>
      </c>
      <c r="H809" s="666" t="s">
        <v>2581</v>
      </c>
      <c r="I809" s="666" t="s">
        <v>2582</v>
      </c>
      <c r="J809" s="666" t="s">
        <v>2583</v>
      </c>
      <c r="K809" s="666" t="s">
        <v>2584</v>
      </c>
      <c r="L809" s="668">
        <v>36.179932768340421</v>
      </c>
      <c r="M809" s="668">
        <v>10</v>
      </c>
      <c r="N809" s="669">
        <v>361.79932768340421</v>
      </c>
    </row>
    <row r="810" spans="1:14" ht="14.4" customHeight="1" x14ac:dyDescent="0.3">
      <c r="A810" s="664" t="s">
        <v>527</v>
      </c>
      <c r="B810" s="665" t="s">
        <v>528</v>
      </c>
      <c r="C810" s="666" t="s">
        <v>537</v>
      </c>
      <c r="D810" s="667" t="s">
        <v>3070</v>
      </c>
      <c r="E810" s="666" t="s">
        <v>552</v>
      </c>
      <c r="F810" s="667" t="s">
        <v>3075</v>
      </c>
      <c r="G810" s="666" t="s">
        <v>1606</v>
      </c>
      <c r="H810" s="666" t="s">
        <v>1657</v>
      </c>
      <c r="I810" s="666" t="s">
        <v>1658</v>
      </c>
      <c r="J810" s="666" t="s">
        <v>782</v>
      </c>
      <c r="K810" s="666" t="s">
        <v>1659</v>
      </c>
      <c r="L810" s="668">
        <v>147.97994119815422</v>
      </c>
      <c r="M810" s="668">
        <v>20</v>
      </c>
      <c r="N810" s="669">
        <v>2959.5988239630842</v>
      </c>
    </row>
    <row r="811" spans="1:14" ht="14.4" customHeight="1" x14ac:dyDescent="0.3">
      <c r="A811" s="664" t="s">
        <v>527</v>
      </c>
      <c r="B811" s="665" t="s">
        <v>528</v>
      </c>
      <c r="C811" s="666" t="s">
        <v>537</v>
      </c>
      <c r="D811" s="667" t="s">
        <v>3070</v>
      </c>
      <c r="E811" s="666" t="s">
        <v>552</v>
      </c>
      <c r="F811" s="667" t="s">
        <v>3075</v>
      </c>
      <c r="G811" s="666" t="s">
        <v>1606</v>
      </c>
      <c r="H811" s="666" t="s">
        <v>2585</v>
      </c>
      <c r="I811" s="666" t="s">
        <v>2586</v>
      </c>
      <c r="J811" s="666" t="s">
        <v>2587</v>
      </c>
      <c r="K811" s="666" t="s">
        <v>2588</v>
      </c>
      <c r="L811" s="668">
        <v>168.53965074893677</v>
      </c>
      <c r="M811" s="668">
        <v>2</v>
      </c>
      <c r="N811" s="669">
        <v>337.07930149787353</v>
      </c>
    </row>
    <row r="812" spans="1:14" ht="14.4" customHeight="1" x14ac:dyDescent="0.3">
      <c r="A812" s="664" t="s">
        <v>527</v>
      </c>
      <c r="B812" s="665" t="s">
        <v>528</v>
      </c>
      <c r="C812" s="666" t="s">
        <v>537</v>
      </c>
      <c r="D812" s="667" t="s">
        <v>3070</v>
      </c>
      <c r="E812" s="666" t="s">
        <v>552</v>
      </c>
      <c r="F812" s="667" t="s">
        <v>3075</v>
      </c>
      <c r="G812" s="666" t="s">
        <v>1606</v>
      </c>
      <c r="H812" s="666" t="s">
        <v>2589</v>
      </c>
      <c r="I812" s="666" t="s">
        <v>2590</v>
      </c>
      <c r="J812" s="666" t="s">
        <v>2591</v>
      </c>
      <c r="K812" s="666" t="s">
        <v>2592</v>
      </c>
      <c r="L812" s="668">
        <v>79.13000000000001</v>
      </c>
      <c r="M812" s="668">
        <v>3</v>
      </c>
      <c r="N812" s="669">
        <v>237.39000000000004</v>
      </c>
    </row>
    <row r="813" spans="1:14" ht="14.4" customHeight="1" x14ac:dyDescent="0.3">
      <c r="A813" s="664" t="s">
        <v>527</v>
      </c>
      <c r="B813" s="665" t="s">
        <v>528</v>
      </c>
      <c r="C813" s="666" t="s">
        <v>537</v>
      </c>
      <c r="D813" s="667" t="s">
        <v>3070</v>
      </c>
      <c r="E813" s="666" t="s">
        <v>552</v>
      </c>
      <c r="F813" s="667" t="s">
        <v>3075</v>
      </c>
      <c r="G813" s="666" t="s">
        <v>1606</v>
      </c>
      <c r="H813" s="666" t="s">
        <v>1660</v>
      </c>
      <c r="I813" s="666" t="s">
        <v>1661</v>
      </c>
      <c r="J813" s="666" t="s">
        <v>1662</v>
      </c>
      <c r="K813" s="666" t="s">
        <v>1663</v>
      </c>
      <c r="L813" s="668">
        <v>58.930000000000014</v>
      </c>
      <c r="M813" s="668">
        <v>4</v>
      </c>
      <c r="N813" s="669">
        <v>235.72000000000006</v>
      </c>
    </row>
    <row r="814" spans="1:14" ht="14.4" customHeight="1" x14ac:dyDescent="0.3">
      <c r="A814" s="664" t="s">
        <v>527</v>
      </c>
      <c r="B814" s="665" t="s">
        <v>528</v>
      </c>
      <c r="C814" s="666" t="s">
        <v>537</v>
      </c>
      <c r="D814" s="667" t="s">
        <v>3070</v>
      </c>
      <c r="E814" s="666" t="s">
        <v>552</v>
      </c>
      <c r="F814" s="667" t="s">
        <v>3075</v>
      </c>
      <c r="G814" s="666" t="s">
        <v>1606</v>
      </c>
      <c r="H814" s="666" t="s">
        <v>1664</v>
      </c>
      <c r="I814" s="666" t="s">
        <v>1665</v>
      </c>
      <c r="J814" s="666" t="s">
        <v>1666</v>
      </c>
      <c r="K814" s="666" t="s">
        <v>1667</v>
      </c>
      <c r="L814" s="668">
        <v>1501.0199999999998</v>
      </c>
      <c r="M814" s="668">
        <v>3</v>
      </c>
      <c r="N814" s="669">
        <v>4503.0599999999995</v>
      </c>
    </row>
    <row r="815" spans="1:14" ht="14.4" customHeight="1" x14ac:dyDescent="0.3">
      <c r="A815" s="664" t="s">
        <v>527</v>
      </c>
      <c r="B815" s="665" t="s">
        <v>528</v>
      </c>
      <c r="C815" s="666" t="s">
        <v>537</v>
      </c>
      <c r="D815" s="667" t="s">
        <v>3070</v>
      </c>
      <c r="E815" s="666" t="s">
        <v>552</v>
      </c>
      <c r="F815" s="667" t="s">
        <v>3075</v>
      </c>
      <c r="G815" s="666" t="s">
        <v>1606</v>
      </c>
      <c r="H815" s="666" t="s">
        <v>1668</v>
      </c>
      <c r="I815" s="666" t="s">
        <v>1669</v>
      </c>
      <c r="J815" s="666" t="s">
        <v>1670</v>
      </c>
      <c r="K815" s="666" t="s">
        <v>1671</v>
      </c>
      <c r="L815" s="668">
        <v>30.220000167209466</v>
      </c>
      <c r="M815" s="668">
        <v>9</v>
      </c>
      <c r="N815" s="669">
        <v>271.98000150488519</v>
      </c>
    </row>
    <row r="816" spans="1:14" ht="14.4" customHeight="1" x14ac:dyDescent="0.3">
      <c r="A816" s="664" t="s">
        <v>527</v>
      </c>
      <c r="B816" s="665" t="s">
        <v>528</v>
      </c>
      <c r="C816" s="666" t="s">
        <v>537</v>
      </c>
      <c r="D816" s="667" t="s">
        <v>3070</v>
      </c>
      <c r="E816" s="666" t="s">
        <v>552</v>
      </c>
      <c r="F816" s="667" t="s">
        <v>3075</v>
      </c>
      <c r="G816" s="666" t="s">
        <v>1606</v>
      </c>
      <c r="H816" s="666" t="s">
        <v>1672</v>
      </c>
      <c r="I816" s="666" t="s">
        <v>1672</v>
      </c>
      <c r="J816" s="666" t="s">
        <v>1673</v>
      </c>
      <c r="K816" s="666" t="s">
        <v>1674</v>
      </c>
      <c r="L816" s="668">
        <v>63.4</v>
      </c>
      <c r="M816" s="668">
        <v>5</v>
      </c>
      <c r="N816" s="669">
        <v>317</v>
      </c>
    </row>
    <row r="817" spans="1:14" ht="14.4" customHeight="1" x14ac:dyDescent="0.3">
      <c r="A817" s="664" t="s">
        <v>527</v>
      </c>
      <c r="B817" s="665" t="s">
        <v>528</v>
      </c>
      <c r="C817" s="666" t="s">
        <v>537</v>
      </c>
      <c r="D817" s="667" t="s">
        <v>3070</v>
      </c>
      <c r="E817" s="666" t="s">
        <v>552</v>
      </c>
      <c r="F817" s="667" t="s">
        <v>3075</v>
      </c>
      <c r="G817" s="666" t="s">
        <v>1606</v>
      </c>
      <c r="H817" s="666" t="s">
        <v>2593</v>
      </c>
      <c r="I817" s="666" t="s">
        <v>2594</v>
      </c>
      <c r="J817" s="666" t="s">
        <v>2595</v>
      </c>
      <c r="K817" s="666" t="s">
        <v>2596</v>
      </c>
      <c r="L817" s="668">
        <v>331.84000000000003</v>
      </c>
      <c r="M817" s="668">
        <v>2</v>
      </c>
      <c r="N817" s="669">
        <v>663.68000000000006</v>
      </c>
    </row>
    <row r="818" spans="1:14" ht="14.4" customHeight="1" x14ac:dyDescent="0.3">
      <c r="A818" s="664" t="s">
        <v>527</v>
      </c>
      <c r="B818" s="665" t="s">
        <v>528</v>
      </c>
      <c r="C818" s="666" t="s">
        <v>537</v>
      </c>
      <c r="D818" s="667" t="s">
        <v>3070</v>
      </c>
      <c r="E818" s="666" t="s">
        <v>552</v>
      </c>
      <c r="F818" s="667" t="s">
        <v>3075</v>
      </c>
      <c r="G818" s="666" t="s">
        <v>1606</v>
      </c>
      <c r="H818" s="666" t="s">
        <v>1675</v>
      </c>
      <c r="I818" s="666" t="s">
        <v>1676</v>
      </c>
      <c r="J818" s="666" t="s">
        <v>1677</v>
      </c>
      <c r="K818" s="666" t="s">
        <v>1678</v>
      </c>
      <c r="L818" s="668">
        <v>322.49000448514875</v>
      </c>
      <c r="M818" s="668">
        <v>3</v>
      </c>
      <c r="N818" s="669">
        <v>967.47001345544618</v>
      </c>
    </row>
    <row r="819" spans="1:14" ht="14.4" customHeight="1" x14ac:dyDescent="0.3">
      <c r="A819" s="664" t="s">
        <v>527</v>
      </c>
      <c r="B819" s="665" t="s">
        <v>528</v>
      </c>
      <c r="C819" s="666" t="s">
        <v>537</v>
      </c>
      <c r="D819" s="667" t="s">
        <v>3070</v>
      </c>
      <c r="E819" s="666" t="s">
        <v>552</v>
      </c>
      <c r="F819" s="667" t="s">
        <v>3075</v>
      </c>
      <c r="G819" s="666" t="s">
        <v>1606</v>
      </c>
      <c r="H819" s="666" t="s">
        <v>1679</v>
      </c>
      <c r="I819" s="666" t="s">
        <v>1680</v>
      </c>
      <c r="J819" s="666" t="s">
        <v>1681</v>
      </c>
      <c r="K819" s="666" t="s">
        <v>1682</v>
      </c>
      <c r="L819" s="668">
        <v>46.989912398483199</v>
      </c>
      <c r="M819" s="668">
        <v>10</v>
      </c>
      <c r="N819" s="669">
        <v>469.89912398483199</v>
      </c>
    </row>
    <row r="820" spans="1:14" ht="14.4" customHeight="1" x14ac:dyDescent="0.3">
      <c r="A820" s="664" t="s">
        <v>527</v>
      </c>
      <c r="B820" s="665" t="s">
        <v>528</v>
      </c>
      <c r="C820" s="666" t="s">
        <v>537</v>
      </c>
      <c r="D820" s="667" t="s">
        <v>3070</v>
      </c>
      <c r="E820" s="666" t="s">
        <v>552</v>
      </c>
      <c r="F820" s="667" t="s">
        <v>3075</v>
      </c>
      <c r="G820" s="666" t="s">
        <v>1606</v>
      </c>
      <c r="H820" s="666" t="s">
        <v>1683</v>
      </c>
      <c r="I820" s="666" t="s">
        <v>1684</v>
      </c>
      <c r="J820" s="666" t="s">
        <v>1685</v>
      </c>
      <c r="K820" s="666" t="s">
        <v>1686</v>
      </c>
      <c r="L820" s="668">
        <v>48.729861680722934</v>
      </c>
      <c r="M820" s="668">
        <v>5</v>
      </c>
      <c r="N820" s="669">
        <v>243.64930840361467</v>
      </c>
    </row>
    <row r="821" spans="1:14" ht="14.4" customHeight="1" x14ac:dyDescent="0.3">
      <c r="A821" s="664" t="s">
        <v>527</v>
      </c>
      <c r="B821" s="665" t="s">
        <v>528</v>
      </c>
      <c r="C821" s="666" t="s">
        <v>537</v>
      </c>
      <c r="D821" s="667" t="s">
        <v>3070</v>
      </c>
      <c r="E821" s="666" t="s">
        <v>552</v>
      </c>
      <c r="F821" s="667" t="s">
        <v>3075</v>
      </c>
      <c r="G821" s="666" t="s">
        <v>1606</v>
      </c>
      <c r="H821" s="666" t="s">
        <v>2597</v>
      </c>
      <c r="I821" s="666" t="s">
        <v>2598</v>
      </c>
      <c r="J821" s="666" t="s">
        <v>2599</v>
      </c>
      <c r="K821" s="666" t="s">
        <v>2600</v>
      </c>
      <c r="L821" s="668">
        <v>88.250000000000043</v>
      </c>
      <c r="M821" s="668">
        <v>2</v>
      </c>
      <c r="N821" s="669">
        <v>176.50000000000009</v>
      </c>
    </row>
    <row r="822" spans="1:14" ht="14.4" customHeight="1" x14ac:dyDescent="0.3">
      <c r="A822" s="664" t="s">
        <v>527</v>
      </c>
      <c r="B822" s="665" t="s">
        <v>528</v>
      </c>
      <c r="C822" s="666" t="s">
        <v>537</v>
      </c>
      <c r="D822" s="667" t="s">
        <v>3070</v>
      </c>
      <c r="E822" s="666" t="s">
        <v>552</v>
      </c>
      <c r="F822" s="667" t="s">
        <v>3075</v>
      </c>
      <c r="G822" s="666" t="s">
        <v>1606</v>
      </c>
      <c r="H822" s="666" t="s">
        <v>2601</v>
      </c>
      <c r="I822" s="666" t="s">
        <v>2602</v>
      </c>
      <c r="J822" s="666" t="s">
        <v>2603</v>
      </c>
      <c r="K822" s="666" t="s">
        <v>2604</v>
      </c>
      <c r="L822" s="668">
        <v>138.47999999999993</v>
      </c>
      <c r="M822" s="668">
        <v>1</v>
      </c>
      <c r="N822" s="669">
        <v>138.47999999999993</v>
      </c>
    </row>
    <row r="823" spans="1:14" ht="14.4" customHeight="1" x14ac:dyDescent="0.3">
      <c r="A823" s="664" t="s">
        <v>527</v>
      </c>
      <c r="B823" s="665" t="s">
        <v>528</v>
      </c>
      <c r="C823" s="666" t="s">
        <v>537</v>
      </c>
      <c r="D823" s="667" t="s">
        <v>3070</v>
      </c>
      <c r="E823" s="666" t="s">
        <v>552</v>
      </c>
      <c r="F823" s="667" t="s">
        <v>3075</v>
      </c>
      <c r="G823" s="666" t="s">
        <v>1606</v>
      </c>
      <c r="H823" s="666" t="s">
        <v>2605</v>
      </c>
      <c r="I823" s="666" t="s">
        <v>2606</v>
      </c>
      <c r="J823" s="666" t="s">
        <v>1681</v>
      </c>
      <c r="K823" s="666" t="s">
        <v>2062</v>
      </c>
      <c r="L823" s="668">
        <v>106.54000000000005</v>
      </c>
      <c r="M823" s="668">
        <v>1</v>
      </c>
      <c r="N823" s="669">
        <v>106.54000000000005</v>
      </c>
    </row>
    <row r="824" spans="1:14" ht="14.4" customHeight="1" x14ac:dyDescent="0.3">
      <c r="A824" s="664" t="s">
        <v>527</v>
      </c>
      <c r="B824" s="665" t="s">
        <v>528</v>
      </c>
      <c r="C824" s="666" t="s">
        <v>537</v>
      </c>
      <c r="D824" s="667" t="s">
        <v>3070</v>
      </c>
      <c r="E824" s="666" t="s">
        <v>552</v>
      </c>
      <c r="F824" s="667" t="s">
        <v>3075</v>
      </c>
      <c r="G824" s="666" t="s">
        <v>1606</v>
      </c>
      <c r="H824" s="666" t="s">
        <v>1690</v>
      </c>
      <c r="I824" s="666" t="s">
        <v>1691</v>
      </c>
      <c r="J824" s="666" t="s">
        <v>1692</v>
      </c>
      <c r="K824" s="666" t="s">
        <v>560</v>
      </c>
      <c r="L824" s="668">
        <v>86.43019187434443</v>
      </c>
      <c r="M824" s="668">
        <v>3</v>
      </c>
      <c r="N824" s="669">
        <v>259.29057562303331</v>
      </c>
    </row>
    <row r="825" spans="1:14" ht="14.4" customHeight="1" x14ac:dyDescent="0.3">
      <c r="A825" s="664" t="s">
        <v>527</v>
      </c>
      <c r="B825" s="665" t="s">
        <v>528</v>
      </c>
      <c r="C825" s="666" t="s">
        <v>537</v>
      </c>
      <c r="D825" s="667" t="s">
        <v>3070</v>
      </c>
      <c r="E825" s="666" t="s">
        <v>552</v>
      </c>
      <c r="F825" s="667" t="s">
        <v>3075</v>
      </c>
      <c r="G825" s="666" t="s">
        <v>1606</v>
      </c>
      <c r="H825" s="666" t="s">
        <v>1697</v>
      </c>
      <c r="I825" s="666" t="s">
        <v>1698</v>
      </c>
      <c r="J825" s="666" t="s">
        <v>1699</v>
      </c>
      <c r="K825" s="666" t="s">
        <v>1041</v>
      </c>
      <c r="L825" s="668">
        <v>116.63596709075389</v>
      </c>
      <c r="M825" s="668">
        <v>5</v>
      </c>
      <c r="N825" s="669">
        <v>583.17983545376944</v>
      </c>
    </row>
    <row r="826" spans="1:14" ht="14.4" customHeight="1" x14ac:dyDescent="0.3">
      <c r="A826" s="664" t="s">
        <v>527</v>
      </c>
      <c r="B826" s="665" t="s">
        <v>528</v>
      </c>
      <c r="C826" s="666" t="s">
        <v>537</v>
      </c>
      <c r="D826" s="667" t="s">
        <v>3070</v>
      </c>
      <c r="E826" s="666" t="s">
        <v>552</v>
      </c>
      <c r="F826" s="667" t="s">
        <v>3075</v>
      </c>
      <c r="G826" s="666" t="s">
        <v>1606</v>
      </c>
      <c r="H826" s="666" t="s">
        <v>2607</v>
      </c>
      <c r="I826" s="666" t="s">
        <v>2608</v>
      </c>
      <c r="J826" s="666" t="s">
        <v>2609</v>
      </c>
      <c r="K826" s="666" t="s">
        <v>560</v>
      </c>
      <c r="L826" s="668">
        <v>51.84</v>
      </c>
      <c r="M826" s="668">
        <v>2</v>
      </c>
      <c r="N826" s="669">
        <v>103.68</v>
      </c>
    </row>
    <row r="827" spans="1:14" ht="14.4" customHeight="1" x14ac:dyDescent="0.3">
      <c r="A827" s="664" t="s">
        <v>527</v>
      </c>
      <c r="B827" s="665" t="s">
        <v>528</v>
      </c>
      <c r="C827" s="666" t="s">
        <v>537</v>
      </c>
      <c r="D827" s="667" t="s">
        <v>3070</v>
      </c>
      <c r="E827" s="666" t="s">
        <v>552</v>
      </c>
      <c r="F827" s="667" t="s">
        <v>3075</v>
      </c>
      <c r="G827" s="666" t="s">
        <v>1606</v>
      </c>
      <c r="H827" s="666" t="s">
        <v>2610</v>
      </c>
      <c r="I827" s="666" t="s">
        <v>2611</v>
      </c>
      <c r="J827" s="666" t="s">
        <v>2612</v>
      </c>
      <c r="K827" s="666" t="s">
        <v>2613</v>
      </c>
      <c r="L827" s="668">
        <v>16.629959731668961</v>
      </c>
      <c r="M827" s="668">
        <v>11</v>
      </c>
      <c r="N827" s="669">
        <v>182.92955704835856</v>
      </c>
    </row>
    <row r="828" spans="1:14" ht="14.4" customHeight="1" x14ac:dyDescent="0.3">
      <c r="A828" s="664" t="s">
        <v>527</v>
      </c>
      <c r="B828" s="665" t="s">
        <v>528</v>
      </c>
      <c r="C828" s="666" t="s">
        <v>537</v>
      </c>
      <c r="D828" s="667" t="s">
        <v>3070</v>
      </c>
      <c r="E828" s="666" t="s">
        <v>552</v>
      </c>
      <c r="F828" s="667" t="s">
        <v>3075</v>
      </c>
      <c r="G828" s="666" t="s">
        <v>1606</v>
      </c>
      <c r="H828" s="666" t="s">
        <v>1704</v>
      </c>
      <c r="I828" s="666" t="s">
        <v>1705</v>
      </c>
      <c r="J828" s="666" t="s">
        <v>1706</v>
      </c>
      <c r="K828" s="666" t="s">
        <v>1707</v>
      </c>
      <c r="L828" s="668">
        <v>13.879999999999999</v>
      </c>
      <c r="M828" s="668">
        <v>4</v>
      </c>
      <c r="N828" s="669">
        <v>55.519999999999996</v>
      </c>
    </row>
    <row r="829" spans="1:14" ht="14.4" customHeight="1" x14ac:dyDescent="0.3">
      <c r="A829" s="664" t="s">
        <v>527</v>
      </c>
      <c r="B829" s="665" t="s">
        <v>528</v>
      </c>
      <c r="C829" s="666" t="s">
        <v>537</v>
      </c>
      <c r="D829" s="667" t="s">
        <v>3070</v>
      </c>
      <c r="E829" s="666" t="s">
        <v>552</v>
      </c>
      <c r="F829" s="667" t="s">
        <v>3075</v>
      </c>
      <c r="G829" s="666" t="s">
        <v>1606</v>
      </c>
      <c r="H829" s="666" t="s">
        <v>2614</v>
      </c>
      <c r="I829" s="666" t="s">
        <v>2615</v>
      </c>
      <c r="J829" s="666" t="s">
        <v>2616</v>
      </c>
      <c r="K829" s="666" t="s">
        <v>1041</v>
      </c>
      <c r="L829" s="668">
        <v>182.39999999999998</v>
      </c>
      <c r="M829" s="668">
        <v>2</v>
      </c>
      <c r="N829" s="669">
        <v>364.79999999999995</v>
      </c>
    </row>
    <row r="830" spans="1:14" ht="14.4" customHeight="1" x14ac:dyDescent="0.3">
      <c r="A830" s="664" t="s">
        <v>527</v>
      </c>
      <c r="B830" s="665" t="s">
        <v>528</v>
      </c>
      <c r="C830" s="666" t="s">
        <v>537</v>
      </c>
      <c r="D830" s="667" t="s">
        <v>3070</v>
      </c>
      <c r="E830" s="666" t="s">
        <v>552</v>
      </c>
      <c r="F830" s="667" t="s">
        <v>3075</v>
      </c>
      <c r="G830" s="666" t="s">
        <v>1606</v>
      </c>
      <c r="H830" s="666" t="s">
        <v>1719</v>
      </c>
      <c r="I830" s="666" t="s">
        <v>1720</v>
      </c>
      <c r="J830" s="666" t="s">
        <v>1609</v>
      </c>
      <c r="K830" s="666" t="s">
        <v>1721</v>
      </c>
      <c r="L830" s="668">
        <v>58.740248775042005</v>
      </c>
      <c r="M830" s="668">
        <v>3</v>
      </c>
      <c r="N830" s="669">
        <v>176.22074632512602</v>
      </c>
    </row>
    <row r="831" spans="1:14" ht="14.4" customHeight="1" x14ac:dyDescent="0.3">
      <c r="A831" s="664" t="s">
        <v>527</v>
      </c>
      <c r="B831" s="665" t="s">
        <v>528</v>
      </c>
      <c r="C831" s="666" t="s">
        <v>537</v>
      </c>
      <c r="D831" s="667" t="s">
        <v>3070</v>
      </c>
      <c r="E831" s="666" t="s">
        <v>552</v>
      </c>
      <c r="F831" s="667" t="s">
        <v>3075</v>
      </c>
      <c r="G831" s="666" t="s">
        <v>1606</v>
      </c>
      <c r="H831" s="666" t="s">
        <v>2617</v>
      </c>
      <c r="I831" s="666" t="s">
        <v>2618</v>
      </c>
      <c r="J831" s="666" t="s">
        <v>2619</v>
      </c>
      <c r="K831" s="666" t="s">
        <v>2620</v>
      </c>
      <c r="L831" s="668">
        <v>79.059999999999988</v>
      </c>
      <c r="M831" s="668">
        <v>1</v>
      </c>
      <c r="N831" s="669">
        <v>79.059999999999988</v>
      </c>
    </row>
    <row r="832" spans="1:14" ht="14.4" customHeight="1" x14ac:dyDescent="0.3">
      <c r="A832" s="664" t="s">
        <v>527</v>
      </c>
      <c r="B832" s="665" t="s">
        <v>528</v>
      </c>
      <c r="C832" s="666" t="s">
        <v>537</v>
      </c>
      <c r="D832" s="667" t="s">
        <v>3070</v>
      </c>
      <c r="E832" s="666" t="s">
        <v>552</v>
      </c>
      <c r="F832" s="667" t="s">
        <v>3075</v>
      </c>
      <c r="G832" s="666" t="s">
        <v>1606</v>
      </c>
      <c r="H832" s="666" t="s">
        <v>1722</v>
      </c>
      <c r="I832" s="666" t="s">
        <v>1723</v>
      </c>
      <c r="J832" s="666" t="s">
        <v>1724</v>
      </c>
      <c r="K832" s="666" t="s">
        <v>1725</v>
      </c>
      <c r="L832" s="668">
        <v>20.059999999999999</v>
      </c>
      <c r="M832" s="668">
        <v>7</v>
      </c>
      <c r="N832" s="669">
        <v>140.41999999999999</v>
      </c>
    </row>
    <row r="833" spans="1:14" ht="14.4" customHeight="1" x14ac:dyDescent="0.3">
      <c r="A833" s="664" t="s">
        <v>527</v>
      </c>
      <c r="B833" s="665" t="s">
        <v>528</v>
      </c>
      <c r="C833" s="666" t="s">
        <v>537</v>
      </c>
      <c r="D833" s="667" t="s">
        <v>3070</v>
      </c>
      <c r="E833" s="666" t="s">
        <v>552</v>
      </c>
      <c r="F833" s="667" t="s">
        <v>3075</v>
      </c>
      <c r="G833" s="666" t="s">
        <v>1606</v>
      </c>
      <c r="H833" s="666" t="s">
        <v>2621</v>
      </c>
      <c r="I833" s="666" t="s">
        <v>2622</v>
      </c>
      <c r="J833" s="666" t="s">
        <v>2623</v>
      </c>
      <c r="K833" s="666" t="s">
        <v>2624</v>
      </c>
      <c r="L833" s="668">
        <v>465.4100000000002</v>
      </c>
      <c r="M833" s="668">
        <v>2</v>
      </c>
      <c r="N833" s="669">
        <v>930.82000000000039</v>
      </c>
    </row>
    <row r="834" spans="1:14" ht="14.4" customHeight="1" x14ac:dyDescent="0.3">
      <c r="A834" s="664" t="s">
        <v>527</v>
      </c>
      <c r="B834" s="665" t="s">
        <v>528</v>
      </c>
      <c r="C834" s="666" t="s">
        <v>537</v>
      </c>
      <c r="D834" s="667" t="s">
        <v>3070</v>
      </c>
      <c r="E834" s="666" t="s">
        <v>552</v>
      </c>
      <c r="F834" s="667" t="s">
        <v>3075</v>
      </c>
      <c r="G834" s="666" t="s">
        <v>1606</v>
      </c>
      <c r="H834" s="666" t="s">
        <v>1726</v>
      </c>
      <c r="I834" s="666" t="s">
        <v>1727</v>
      </c>
      <c r="J834" s="666" t="s">
        <v>1728</v>
      </c>
      <c r="K834" s="666" t="s">
        <v>1729</v>
      </c>
      <c r="L834" s="668">
        <v>47.78</v>
      </c>
      <c r="M834" s="668">
        <v>2</v>
      </c>
      <c r="N834" s="669">
        <v>95.56</v>
      </c>
    </row>
    <row r="835" spans="1:14" ht="14.4" customHeight="1" x14ac:dyDescent="0.3">
      <c r="A835" s="664" t="s">
        <v>527</v>
      </c>
      <c r="B835" s="665" t="s">
        <v>528</v>
      </c>
      <c r="C835" s="666" t="s">
        <v>537</v>
      </c>
      <c r="D835" s="667" t="s">
        <v>3070</v>
      </c>
      <c r="E835" s="666" t="s">
        <v>552</v>
      </c>
      <c r="F835" s="667" t="s">
        <v>3075</v>
      </c>
      <c r="G835" s="666" t="s">
        <v>1606</v>
      </c>
      <c r="H835" s="666" t="s">
        <v>1730</v>
      </c>
      <c r="I835" s="666" t="s">
        <v>1731</v>
      </c>
      <c r="J835" s="666" t="s">
        <v>1732</v>
      </c>
      <c r="K835" s="666" t="s">
        <v>1733</v>
      </c>
      <c r="L835" s="668">
        <v>73.878650063091214</v>
      </c>
      <c r="M835" s="668">
        <v>31</v>
      </c>
      <c r="N835" s="669">
        <v>2290.2381519558276</v>
      </c>
    </row>
    <row r="836" spans="1:14" ht="14.4" customHeight="1" x14ac:dyDescent="0.3">
      <c r="A836" s="664" t="s">
        <v>527</v>
      </c>
      <c r="B836" s="665" t="s">
        <v>528</v>
      </c>
      <c r="C836" s="666" t="s">
        <v>537</v>
      </c>
      <c r="D836" s="667" t="s">
        <v>3070</v>
      </c>
      <c r="E836" s="666" t="s">
        <v>552</v>
      </c>
      <c r="F836" s="667" t="s">
        <v>3075</v>
      </c>
      <c r="G836" s="666" t="s">
        <v>1606</v>
      </c>
      <c r="H836" s="666" t="s">
        <v>2625</v>
      </c>
      <c r="I836" s="666" t="s">
        <v>2626</v>
      </c>
      <c r="J836" s="666" t="s">
        <v>1613</v>
      </c>
      <c r="K836" s="666" t="s">
        <v>2627</v>
      </c>
      <c r="L836" s="668">
        <v>299.63000000000011</v>
      </c>
      <c r="M836" s="668">
        <v>1</v>
      </c>
      <c r="N836" s="669">
        <v>299.63000000000011</v>
      </c>
    </row>
    <row r="837" spans="1:14" ht="14.4" customHeight="1" x14ac:dyDescent="0.3">
      <c r="A837" s="664" t="s">
        <v>527</v>
      </c>
      <c r="B837" s="665" t="s">
        <v>528</v>
      </c>
      <c r="C837" s="666" t="s">
        <v>537</v>
      </c>
      <c r="D837" s="667" t="s">
        <v>3070</v>
      </c>
      <c r="E837" s="666" t="s">
        <v>552</v>
      </c>
      <c r="F837" s="667" t="s">
        <v>3075</v>
      </c>
      <c r="G837" s="666" t="s">
        <v>1606</v>
      </c>
      <c r="H837" s="666" t="s">
        <v>1737</v>
      </c>
      <c r="I837" s="666" t="s">
        <v>1738</v>
      </c>
      <c r="J837" s="666" t="s">
        <v>1739</v>
      </c>
      <c r="K837" s="666" t="s">
        <v>1740</v>
      </c>
      <c r="L837" s="668">
        <v>60.819752127673858</v>
      </c>
      <c r="M837" s="668">
        <v>1</v>
      </c>
      <c r="N837" s="669">
        <v>60.819752127673858</v>
      </c>
    </row>
    <row r="838" spans="1:14" ht="14.4" customHeight="1" x14ac:dyDescent="0.3">
      <c r="A838" s="664" t="s">
        <v>527</v>
      </c>
      <c r="B838" s="665" t="s">
        <v>528</v>
      </c>
      <c r="C838" s="666" t="s">
        <v>537</v>
      </c>
      <c r="D838" s="667" t="s">
        <v>3070</v>
      </c>
      <c r="E838" s="666" t="s">
        <v>552</v>
      </c>
      <c r="F838" s="667" t="s">
        <v>3075</v>
      </c>
      <c r="G838" s="666" t="s">
        <v>1606</v>
      </c>
      <c r="H838" s="666" t="s">
        <v>2628</v>
      </c>
      <c r="I838" s="666" t="s">
        <v>2629</v>
      </c>
      <c r="J838" s="666" t="s">
        <v>2603</v>
      </c>
      <c r="K838" s="666" t="s">
        <v>2630</v>
      </c>
      <c r="L838" s="668">
        <v>112.04000191690673</v>
      </c>
      <c r="M838" s="668">
        <v>2</v>
      </c>
      <c r="N838" s="669">
        <v>224.08000383381346</v>
      </c>
    </row>
    <row r="839" spans="1:14" ht="14.4" customHeight="1" x14ac:dyDescent="0.3">
      <c r="A839" s="664" t="s">
        <v>527</v>
      </c>
      <c r="B839" s="665" t="s">
        <v>528</v>
      </c>
      <c r="C839" s="666" t="s">
        <v>537</v>
      </c>
      <c r="D839" s="667" t="s">
        <v>3070</v>
      </c>
      <c r="E839" s="666" t="s">
        <v>552</v>
      </c>
      <c r="F839" s="667" t="s">
        <v>3075</v>
      </c>
      <c r="G839" s="666" t="s">
        <v>1606</v>
      </c>
      <c r="H839" s="666" t="s">
        <v>2631</v>
      </c>
      <c r="I839" s="666" t="s">
        <v>1053</v>
      </c>
      <c r="J839" s="666" t="s">
        <v>2632</v>
      </c>
      <c r="K839" s="666" t="s">
        <v>2633</v>
      </c>
      <c r="L839" s="668">
        <v>77.81</v>
      </c>
      <c r="M839" s="668">
        <v>1</v>
      </c>
      <c r="N839" s="669">
        <v>77.81</v>
      </c>
    </row>
    <row r="840" spans="1:14" ht="14.4" customHeight="1" x14ac:dyDescent="0.3">
      <c r="A840" s="664" t="s">
        <v>527</v>
      </c>
      <c r="B840" s="665" t="s">
        <v>528</v>
      </c>
      <c r="C840" s="666" t="s">
        <v>537</v>
      </c>
      <c r="D840" s="667" t="s">
        <v>3070</v>
      </c>
      <c r="E840" s="666" t="s">
        <v>552</v>
      </c>
      <c r="F840" s="667" t="s">
        <v>3075</v>
      </c>
      <c r="G840" s="666" t="s">
        <v>1606</v>
      </c>
      <c r="H840" s="666" t="s">
        <v>1748</v>
      </c>
      <c r="I840" s="666" t="s">
        <v>1749</v>
      </c>
      <c r="J840" s="666" t="s">
        <v>1750</v>
      </c>
      <c r="K840" s="666" t="s">
        <v>1751</v>
      </c>
      <c r="L840" s="668">
        <v>210.07</v>
      </c>
      <c r="M840" s="668">
        <v>1</v>
      </c>
      <c r="N840" s="669">
        <v>210.07</v>
      </c>
    </row>
    <row r="841" spans="1:14" ht="14.4" customHeight="1" x14ac:dyDescent="0.3">
      <c r="A841" s="664" t="s">
        <v>527</v>
      </c>
      <c r="B841" s="665" t="s">
        <v>528</v>
      </c>
      <c r="C841" s="666" t="s">
        <v>537</v>
      </c>
      <c r="D841" s="667" t="s">
        <v>3070</v>
      </c>
      <c r="E841" s="666" t="s">
        <v>552</v>
      </c>
      <c r="F841" s="667" t="s">
        <v>3075</v>
      </c>
      <c r="G841" s="666" t="s">
        <v>1606</v>
      </c>
      <c r="H841" s="666" t="s">
        <v>2634</v>
      </c>
      <c r="I841" s="666" t="s">
        <v>2635</v>
      </c>
      <c r="J841" s="666" t="s">
        <v>2609</v>
      </c>
      <c r="K841" s="666" t="s">
        <v>571</v>
      </c>
      <c r="L841" s="668">
        <v>155.52000000000001</v>
      </c>
      <c r="M841" s="668">
        <v>1</v>
      </c>
      <c r="N841" s="669">
        <v>155.52000000000001</v>
      </c>
    </row>
    <row r="842" spans="1:14" ht="14.4" customHeight="1" x14ac:dyDescent="0.3">
      <c r="A842" s="664" t="s">
        <v>527</v>
      </c>
      <c r="B842" s="665" t="s">
        <v>528</v>
      </c>
      <c r="C842" s="666" t="s">
        <v>537</v>
      </c>
      <c r="D842" s="667" t="s">
        <v>3070</v>
      </c>
      <c r="E842" s="666" t="s">
        <v>552</v>
      </c>
      <c r="F842" s="667" t="s">
        <v>3075</v>
      </c>
      <c r="G842" s="666" t="s">
        <v>1606</v>
      </c>
      <c r="H842" s="666" t="s">
        <v>1759</v>
      </c>
      <c r="I842" s="666" t="s">
        <v>1760</v>
      </c>
      <c r="J842" s="666" t="s">
        <v>1681</v>
      </c>
      <c r="K842" s="666" t="s">
        <v>1761</v>
      </c>
      <c r="L842" s="668">
        <v>61.66</v>
      </c>
      <c r="M842" s="668">
        <v>13</v>
      </c>
      <c r="N842" s="669">
        <v>801.57999999999993</v>
      </c>
    </row>
    <row r="843" spans="1:14" ht="14.4" customHeight="1" x14ac:dyDescent="0.3">
      <c r="A843" s="664" t="s">
        <v>527</v>
      </c>
      <c r="B843" s="665" t="s">
        <v>528</v>
      </c>
      <c r="C843" s="666" t="s">
        <v>537</v>
      </c>
      <c r="D843" s="667" t="s">
        <v>3070</v>
      </c>
      <c r="E843" s="666" t="s">
        <v>552</v>
      </c>
      <c r="F843" s="667" t="s">
        <v>3075</v>
      </c>
      <c r="G843" s="666" t="s">
        <v>1606</v>
      </c>
      <c r="H843" s="666" t="s">
        <v>2636</v>
      </c>
      <c r="I843" s="666" t="s">
        <v>2636</v>
      </c>
      <c r="J843" s="666" t="s">
        <v>2637</v>
      </c>
      <c r="K843" s="666" t="s">
        <v>2638</v>
      </c>
      <c r="L843" s="668">
        <v>365.86999999999966</v>
      </c>
      <c r="M843" s="668">
        <v>1</v>
      </c>
      <c r="N843" s="669">
        <v>365.86999999999966</v>
      </c>
    </row>
    <row r="844" spans="1:14" ht="14.4" customHeight="1" x14ac:dyDescent="0.3">
      <c r="A844" s="664" t="s">
        <v>527</v>
      </c>
      <c r="B844" s="665" t="s">
        <v>528</v>
      </c>
      <c r="C844" s="666" t="s">
        <v>537</v>
      </c>
      <c r="D844" s="667" t="s">
        <v>3070</v>
      </c>
      <c r="E844" s="666" t="s">
        <v>552</v>
      </c>
      <c r="F844" s="667" t="s">
        <v>3075</v>
      </c>
      <c r="G844" s="666" t="s">
        <v>1606</v>
      </c>
      <c r="H844" s="666" t="s">
        <v>2639</v>
      </c>
      <c r="I844" s="666" t="s">
        <v>2640</v>
      </c>
      <c r="J844" s="666" t="s">
        <v>2550</v>
      </c>
      <c r="K844" s="666" t="s">
        <v>2641</v>
      </c>
      <c r="L844" s="668">
        <v>64.09999999999998</v>
      </c>
      <c r="M844" s="668">
        <v>5</v>
      </c>
      <c r="N844" s="669">
        <v>320.49999999999989</v>
      </c>
    </row>
    <row r="845" spans="1:14" ht="14.4" customHeight="1" x14ac:dyDescent="0.3">
      <c r="A845" s="664" t="s">
        <v>527</v>
      </c>
      <c r="B845" s="665" t="s">
        <v>528</v>
      </c>
      <c r="C845" s="666" t="s">
        <v>537</v>
      </c>
      <c r="D845" s="667" t="s">
        <v>3070</v>
      </c>
      <c r="E845" s="666" t="s">
        <v>552</v>
      </c>
      <c r="F845" s="667" t="s">
        <v>3075</v>
      </c>
      <c r="G845" s="666" t="s">
        <v>1606</v>
      </c>
      <c r="H845" s="666" t="s">
        <v>2642</v>
      </c>
      <c r="I845" s="666" t="s">
        <v>2643</v>
      </c>
      <c r="J845" s="666" t="s">
        <v>2550</v>
      </c>
      <c r="K845" s="666" t="s">
        <v>2644</v>
      </c>
      <c r="L845" s="668">
        <v>233.13000000000005</v>
      </c>
      <c r="M845" s="668">
        <v>5</v>
      </c>
      <c r="N845" s="669">
        <v>1165.6500000000003</v>
      </c>
    </row>
    <row r="846" spans="1:14" ht="14.4" customHeight="1" x14ac:dyDescent="0.3">
      <c r="A846" s="664" t="s">
        <v>527</v>
      </c>
      <c r="B846" s="665" t="s">
        <v>528</v>
      </c>
      <c r="C846" s="666" t="s">
        <v>537</v>
      </c>
      <c r="D846" s="667" t="s">
        <v>3070</v>
      </c>
      <c r="E846" s="666" t="s">
        <v>552</v>
      </c>
      <c r="F846" s="667" t="s">
        <v>3075</v>
      </c>
      <c r="G846" s="666" t="s">
        <v>1606</v>
      </c>
      <c r="H846" s="666" t="s">
        <v>1762</v>
      </c>
      <c r="I846" s="666" t="s">
        <v>1763</v>
      </c>
      <c r="J846" s="666" t="s">
        <v>1764</v>
      </c>
      <c r="K846" s="666" t="s">
        <v>1765</v>
      </c>
      <c r="L846" s="668">
        <v>92.05491142205365</v>
      </c>
      <c r="M846" s="668">
        <v>5</v>
      </c>
      <c r="N846" s="669">
        <v>460.27455711026823</v>
      </c>
    </row>
    <row r="847" spans="1:14" ht="14.4" customHeight="1" x14ac:dyDescent="0.3">
      <c r="A847" s="664" t="s">
        <v>527</v>
      </c>
      <c r="B847" s="665" t="s">
        <v>528</v>
      </c>
      <c r="C847" s="666" t="s">
        <v>537</v>
      </c>
      <c r="D847" s="667" t="s">
        <v>3070</v>
      </c>
      <c r="E847" s="666" t="s">
        <v>552</v>
      </c>
      <c r="F847" s="667" t="s">
        <v>3075</v>
      </c>
      <c r="G847" s="666" t="s">
        <v>1606</v>
      </c>
      <c r="H847" s="666" t="s">
        <v>1766</v>
      </c>
      <c r="I847" s="666" t="s">
        <v>1767</v>
      </c>
      <c r="J847" s="666" t="s">
        <v>1768</v>
      </c>
      <c r="K847" s="666" t="s">
        <v>1168</v>
      </c>
      <c r="L847" s="668">
        <v>28.256666666666671</v>
      </c>
      <c r="M847" s="668">
        <v>15</v>
      </c>
      <c r="N847" s="669">
        <v>423.85000000000008</v>
      </c>
    </row>
    <row r="848" spans="1:14" ht="14.4" customHeight="1" x14ac:dyDescent="0.3">
      <c r="A848" s="664" t="s">
        <v>527</v>
      </c>
      <c r="B848" s="665" t="s">
        <v>528</v>
      </c>
      <c r="C848" s="666" t="s">
        <v>537</v>
      </c>
      <c r="D848" s="667" t="s">
        <v>3070</v>
      </c>
      <c r="E848" s="666" t="s">
        <v>552</v>
      </c>
      <c r="F848" s="667" t="s">
        <v>3075</v>
      </c>
      <c r="G848" s="666" t="s">
        <v>1606</v>
      </c>
      <c r="H848" s="666" t="s">
        <v>2645</v>
      </c>
      <c r="I848" s="666" t="s">
        <v>2646</v>
      </c>
      <c r="J848" s="666" t="s">
        <v>2595</v>
      </c>
      <c r="K848" s="666" t="s">
        <v>2647</v>
      </c>
      <c r="L848" s="668">
        <v>80.519884927662389</v>
      </c>
      <c r="M848" s="668">
        <v>2</v>
      </c>
      <c r="N848" s="669">
        <v>161.03976985532478</v>
      </c>
    </row>
    <row r="849" spans="1:14" ht="14.4" customHeight="1" x14ac:dyDescent="0.3">
      <c r="A849" s="664" t="s">
        <v>527</v>
      </c>
      <c r="B849" s="665" t="s">
        <v>528</v>
      </c>
      <c r="C849" s="666" t="s">
        <v>537</v>
      </c>
      <c r="D849" s="667" t="s">
        <v>3070</v>
      </c>
      <c r="E849" s="666" t="s">
        <v>552</v>
      </c>
      <c r="F849" s="667" t="s">
        <v>3075</v>
      </c>
      <c r="G849" s="666" t="s">
        <v>1606</v>
      </c>
      <c r="H849" s="666" t="s">
        <v>2648</v>
      </c>
      <c r="I849" s="666" t="s">
        <v>2648</v>
      </c>
      <c r="J849" s="666" t="s">
        <v>2649</v>
      </c>
      <c r="K849" s="666" t="s">
        <v>2650</v>
      </c>
      <c r="L849" s="668">
        <v>100.06999999999996</v>
      </c>
      <c r="M849" s="668">
        <v>1</v>
      </c>
      <c r="N849" s="669">
        <v>100.06999999999996</v>
      </c>
    </row>
    <row r="850" spans="1:14" ht="14.4" customHeight="1" x14ac:dyDescent="0.3">
      <c r="A850" s="664" t="s">
        <v>527</v>
      </c>
      <c r="B850" s="665" t="s">
        <v>528</v>
      </c>
      <c r="C850" s="666" t="s">
        <v>537</v>
      </c>
      <c r="D850" s="667" t="s">
        <v>3070</v>
      </c>
      <c r="E850" s="666" t="s">
        <v>552</v>
      </c>
      <c r="F850" s="667" t="s">
        <v>3075</v>
      </c>
      <c r="G850" s="666" t="s">
        <v>1606</v>
      </c>
      <c r="H850" s="666" t="s">
        <v>2651</v>
      </c>
      <c r="I850" s="666" t="s">
        <v>2652</v>
      </c>
      <c r="J850" s="666" t="s">
        <v>2653</v>
      </c>
      <c r="K850" s="666" t="s">
        <v>1218</v>
      </c>
      <c r="L850" s="668">
        <v>101.10999999999997</v>
      </c>
      <c r="M850" s="668">
        <v>3</v>
      </c>
      <c r="N850" s="669">
        <v>303.32999999999993</v>
      </c>
    </row>
    <row r="851" spans="1:14" ht="14.4" customHeight="1" x14ac:dyDescent="0.3">
      <c r="A851" s="664" t="s">
        <v>527</v>
      </c>
      <c r="B851" s="665" t="s">
        <v>528</v>
      </c>
      <c r="C851" s="666" t="s">
        <v>537</v>
      </c>
      <c r="D851" s="667" t="s">
        <v>3070</v>
      </c>
      <c r="E851" s="666" t="s">
        <v>552</v>
      </c>
      <c r="F851" s="667" t="s">
        <v>3075</v>
      </c>
      <c r="G851" s="666" t="s">
        <v>1606</v>
      </c>
      <c r="H851" s="666" t="s">
        <v>2654</v>
      </c>
      <c r="I851" s="666" t="s">
        <v>2654</v>
      </c>
      <c r="J851" s="666" t="s">
        <v>2655</v>
      </c>
      <c r="K851" s="666" t="s">
        <v>1703</v>
      </c>
      <c r="L851" s="668">
        <v>136.38999999999996</v>
      </c>
      <c r="M851" s="668">
        <v>1</v>
      </c>
      <c r="N851" s="669">
        <v>136.38999999999996</v>
      </c>
    </row>
    <row r="852" spans="1:14" ht="14.4" customHeight="1" x14ac:dyDescent="0.3">
      <c r="A852" s="664" t="s">
        <v>527</v>
      </c>
      <c r="B852" s="665" t="s">
        <v>528</v>
      </c>
      <c r="C852" s="666" t="s">
        <v>537</v>
      </c>
      <c r="D852" s="667" t="s">
        <v>3070</v>
      </c>
      <c r="E852" s="666" t="s">
        <v>552</v>
      </c>
      <c r="F852" s="667" t="s">
        <v>3075</v>
      </c>
      <c r="G852" s="666" t="s">
        <v>1606</v>
      </c>
      <c r="H852" s="666" t="s">
        <v>2656</v>
      </c>
      <c r="I852" s="666" t="s">
        <v>2657</v>
      </c>
      <c r="J852" s="666" t="s">
        <v>2658</v>
      </c>
      <c r="K852" s="666" t="s">
        <v>2555</v>
      </c>
      <c r="L852" s="668">
        <v>34.159999999999997</v>
      </c>
      <c r="M852" s="668">
        <v>2</v>
      </c>
      <c r="N852" s="669">
        <v>68.319999999999993</v>
      </c>
    </row>
    <row r="853" spans="1:14" ht="14.4" customHeight="1" x14ac:dyDescent="0.3">
      <c r="A853" s="664" t="s">
        <v>527</v>
      </c>
      <c r="B853" s="665" t="s">
        <v>528</v>
      </c>
      <c r="C853" s="666" t="s">
        <v>537</v>
      </c>
      <c r="D853" s="667" t="s">
        <v>3070</v>
      </c>
      <c r="E853" s="666" t="s">
        <v>552</v>
      </c>
      <c r="F853" s="667" t="s">
        <v>3075</v>
      </c>
      <c r="G853" s="666" t="s">
        <v>1606</v>
      </c>
      <c r="H853" s="666" t="s">
        <v>1773</v>
      </c>
      <c r="I853" s="666" t="s">
        <v>1774</v>
      </c>
      <c r="J853" s="666" t="s">
        <v>1775</v>
      </c>
      <c r="K853" s="666" t="s">
        <v>1776</v>
      </c>
      <c r="L853" s="668">
        <v>113.10488045505096</v>
      </c>
      <c r="M853" s="668">
        <v>4</v>
      </c>
      <c r="N853" s="669">
        <v>452.41952182020384</v>
      </c>
    </row>
    <row r="854" spans="1:14" ht="14.4" customHeight="1" x14ac:dyDescent="0.3">
      <c r="A854" s="664" t="s">
        <v>527</v>
      </c>
      <c r="B854" s="665" t="s">
        <v>528</v>
      </c>
      <c r="C854" s="666" t="s">
        <v>537</v>
      </c>
      <c r="D854" s="667" t="s">
        <v>3070</v>
      </c>
      <c r="E854" s="666" t="s">
        <v>552</v>
      </c>
      <c r="F854" s="667" t="s">
        <v>3075</v>
      </c>
      <c r="G854" s="666" t="s">
        <v>1606</v>
      </c>
      <c r="H854" s="666" t="s">
        <v>2659</v>
      </c>
      <c r="I854" s="666" t="s">
        <v>2660</v>
      </c>
      <c r="J854" s="666" t="s">
        <v>1617</v>
      </c>
      <c r="K854" s="666" t="s">
        <v>1009</v>
      </c>
      <c r="L854" s="668">
        <v>86.429999999999993</v>
      </c>
      <c r="M854" s="668">
        <v>2</v>
      </c>
      <c r="N854" s="669">
        <v>172.85999999999999</v>
      </c>
    </row>
    <row r="855" spans="1:14" ht="14.4" customHeight="1" x14ac:dyDescent="0.3">
      <c r="A855" s="664" t="s">
        <v>527</v>
      </c>
      <c r="B855" s="665" t="s">
        <v>528</v>
      </c>
      <c r="C855" s="666" t="s">
        <v>537</v>
      </c>
      <c r="D855" s="667" t="s">
        <v>3070</v>
      </c>
      <c r="E855" s="666" t="s">
        <v>552</v>
      </c>
      <c r="F855" s="667" t="s">
        <v>3075</v>
      </c>
      <c r="G855" s="666" t="s">
        <v>1606</v>
      </c>
      <c r="H855" s="666" t="s">
        <v>2661</v>
      </c>
      <c r="I855" s="666" t="s">
        <v>2662</v>
      </c>
      <c r="J855" s="666" t="s">
        <v>2663</v>
      </c>
      <c r="K855" s="666" t="s">
        <v>2664</v>
      </c>
      <c r="L855" s="668">
        <v>61.139862492131108</v>
      </c>
      <c r="M855" s="668">
        <v>1</v>
      </c>
      <c r="N855" s="669">
        <v>61.139862492131108</v>
      </c>
    </row>
    <row r="856" spans="1:14" ht="14.4" customHeight="1" x14ac:dyDescent="0.3">
      <c r="A856" s="664" t="s">
        <v>527</v>
      </c>
      <c r="B856" s="665" t="s">
        <v>528</v>
      </c>
      <c r="C856" s="666" t="s">
        <v>537</v>
      </c>
      <c r="D856" s="667" t="s">
        <v>3070</v>
      </c>
      <c r="E856" s="666" t="s">
        <v>552</v>
      </c>
      <c r="F856" s="667" t="s">
        <v>3075</v>
      </c>
      <c r="G856" s="666" t="s">
        <v>1606</v>
      </c>
      <c r="H856" s="666" t="s">
        <v>1781</v>
      </c>
      <c r="I856" s="666" t="s">
        <v>1782</v>
      </c>
      <c r="J856" s="666" t="s">
        <v>1783</v>
      </c>
      <c r="K856" s="666" t="s">
        <v>1784</v>
      </c>
      <c r="L856" s="668">
        <v>224.32070978949156</v>
      </c>
      <c r="M856" s="668">
        <v>7.9559999999999995</v>
      </c>
      <c r="N856" s="669">
        <v>1784.6955670851946</v>
      </c>
    </row>
    <row r="857" spans="1:14" ht="14.4" customHeight="1" x14ac:dyDescent="0.3">
      <c r="A857" s="664" t="s">
        <v>527</v>
      </c>
      <c r="B857" s="665" t="s">
        <v>528</v>
      </c>
      <c r="C857" s="666" t="s">
        <v>537</v>
      </c>
      <c r="D857" s="667" t="s">
        <v>3070</v>
      </c>
      <c r="E857" s="666" t="s">
        <v>552</v>
      </c>
      <c r="F857" s="667" t="s">
        <v>3075</v>
      </c>
      <c r="G857" s="666" t="s">
        <v>1606</v>
      </c>
      <c r="H857" s="666" t="s">
        <v>2665</v>
      </c>
      <c r="I857" s="666" t="s">
        <v>2665</v>
      </c>
      <c r="J857" s="666" t="s">
        <v>2666</v>
      </c>
      <c r="K857" s="666" t="s">
        <v>2667</v>
      </c>
      <c r="L857" s="668">
        <v>220.94999999999982</v>
      </c>
      <c r="M857" s="668">
        <v>1</v>
      </c>
      <c r="N857" s="669">
        <v>220.94999999999982</v>
      </c>
    </row>
    <row r="858" spans="1:14" ht="14.4" customHeight="1" x14ac:dyDescent="0.3">
      <c r="A858" s="664" t="s">
        <v>527</v>
      </c>
      <c r="B858" s="665" t="s">
        <v>528</v>
      </c>
      <c r="C858" s="666" t="s">
        <v>537</v>
      </c>
      <c r="D858" s="667" t="s">
        <v>3070</v>
      </c>
      <c r="E858" s="666" t="s">
        <v>552</v>
      </c>
      <c r="F858" s="667" t="s">
        <v>3075</v>
      </c>
      <c r="G858" s="666" t="s">
        <v>1606</v>
      </c>
      <c r="H858" s="666" t="s">
        <v>2668</v>
      </c>
      <c r="I858" s="666" t="s">
        <v>2668</v>
      </c>
      <c r="J858" s="666" t="s">
        <v>2669</v>
      </c>
      <c r="K858" s="666" t="s">
        <v>2670</v>
      </c>
      <c r="L858" s="668">
        <v>952.23000000000025</v>
      </c>
      <c r="M858" s="668">
        <v>1</v>
      </c>
      <c r="N858" s="669">
        <v>952.23000000000025</v>
      </c>
    </row>
    <row r="859" spans="1:14" ht="14.4" customHeight="1" x14ac:dyDescent="0.3">
      <c r="A859" s="664" t="s">
        <v>527</v>
      </c>
      <c r="B859" s="665" t="s">
        <v>528</v>
      </c>
      <c r="C859" s="666" t="s">
        <v>537</v>
      </c>
      <c r="D859" s="667" t="s">
        <v>3070</v>
      </c>
      <c r="E859" s="666" t="s">
        <v>552</v>
      </c>
      <c r="F859" s="667" t="s">
        <v>3075</v>
      </c>
      <c r="G859" s="666" t="s">
        <v>1606</v>
      </c>
      <c r="H859" s="666" t="s">
        <v>2671</v>
      </c>
      <c r="I859" s="666" t="s">
        <v>2672</v>
      </c>
      <c r="J859" s="666" t="s">
        <v>2673</v>
      </c>
      <c r="K859" s="666" t="s">
        <v>2674</v>
      </c>
      <c r="L859" s="668">
        <v>109.84599253785437</v>
      </c>
      <c r="M859" s="668">
        <v>1</v>
      </c>
      <c r="N859" s="669">
        <v>109.84599253785437</v>
      </c>
    </row>
    <row r="860" spans="1:14" ht="14.4" customHeight="1" x14ac:dyDescent="0.3">
      <c r="A860" s="664" t="s">
        <v>527</v>
      </c>
      <c r="B860" s="665" t="s">
        <v>528</v>
      </c>
      <c r="C860" s="666" t="s">
        <v>537</v>
      </c>
      <c r="D860" s="667" t="s">
        <v>3070</v>
      </c>
      <c r="E860" s="666" t="s">
        <v>552</v>
      </c>
      <c r="F860" s="667" t="s">
        <v>3075</v>
      </c>
      <c r="G860" s="666" t="s">
        <v>1606</v>
      </c>
      <c r="H860" s="666" t="s">
        <v>2675</v>
      </c>
      <c r="I860" s="666" t="s">
        <v>2676</v>
      </c>
      <c r="J860" s="666" t="s">
        <v>2677</v>
      </c>
      <c r="K860" s="666" t="s">
        <v>2678</v>
      </c>
      <c r="L860" s="668">
        <v>21749.255000000001</v>
      </c>
      <c r="M860" s="668">
        <v>2</v>
      </c>
      <c r="N860" s="669">
        <v>43498.51</v>
      </c>
    </row>
    <row r="861" spans="1:14" ht="14.4" customHeight="1" x14ac:dyDescent="0.3">
      <c r="A861" s="664" t="s">
        <v>527</v>
      </c>
      <c r="B861" s="665" t="s">
        <v>528</v>
      </c>
      <c r="C861" s="666" t="s">
        <v>537</v>
      </c>
      <c r="D861" s="667" t="s">
        <v>3070</v>
      </c>
      <c r="E861" s="666" t="s">
        <v>552</v>
      </c>
      <c r="F861" s="667" t="s">
        <v>3075</v>
      </c>
      <c r="G861" s="666" t="s">
        <v>1606</v>
      </c>
      <c r="H861" s="666" t="s">
        <v>1800</v>
      </c>
      <c r="I861" s="666" t="s">
        <v>1800</v>
      </c>
      <c r="J861" s="666" t="s">
        <v>1801</v>
      </c>
      <c r="K861" s="666" t="s">
        <v>1791</v>
      </c>
      <c r="L861" s="668">
        <v>950.7299999999999</v>
      </c>
      <c r="M861" s="668">
        <v>2</v>
      </c>
      <c r="N861" s="669">
        <v>1901.4599999999998</v>
      </c>
    </row>
    <row r="862" spans="1:14" ht="14.4" customHeight="1" x14ac:dyDescent="0.3">
      <c r="A862" s="664" t="s">
        <v>527</v>
      </c>
      <c r="B862" s="665" t="s">
        <v>528</v>
      </c>
      <c r="C862" s="666" t="s">
        <v>537</v>
      </c>
      <c r="D862" s="667" t="s">
        <v>3070</v>
      </c>
      <c r="E862" s="666" t="s">
        <v>552</v>
      </c>
      <c r="F862" s="667" t="s">
        <v>3075</v>
      </c>
      <c r="G862" s="666" t="s">
        <v>1606</v>
      </c>
      <c r="H862" s="666" t="s">
        <v>1802</v>
      </c>
      <c r="I862" s="666" t="s">
        <v>1803</v>
      </c>
      <c r="J862" s="666" t="s">
        <v>1804</v>
      </c>
      <c r="K862" s="666" t="s">
        <v>1805</v>
      </c>
      <c r="L862" s="668">
        <v>328.50891137051207</v>
      </c>
      <c r="M862" s="668">
        <v>14.115</v>
      </c>
      <c r="N862" s="669">
        <v>4636.9032839947777</v>
      </c>
    </row>
    <row r="863" spans="1:14" ht="14.4" customHeight="1" x14ac:dyDescent="0.3">
      <c r="A863" s="664" t="s">
        <v>527</v>
      </c>
      <c r="B863" s="665" t="s">
        <v>528</v>
      </c>
      <c r="C863" s="666" t="s">
        <v>537</v>
      </c>
      <c r="D863" s="667" t="s">
        <v>3070</v>
      </c>
      <c r="E863" s="666" t="s">
        <v>552</v>
      </c>
      <c r="F863" s="667" t="s">
        <v>3075</v>
      </c>
      <c r="G863" s="666" t="s">
        <v>1606</v>
      </c>
      <c r="H863" s="666" t="s">
        <v>1806</v>
      </c>
      <c r="I863" s="666" t="s">
        <v>1807</v>
      </c>
      <c r="J863" s="666" t="s">
        <v>1808</v>
      </c>
      <c r="K863" s="666" t="s">
        <v>1809</v>
      </c>
      <c r="L863" s="668">
        <v>776.43618443700427</v>
      </c>
      <c r="M863" s="668">
        <v>32.698</v>
      </c>
      <c r="N863" s="669">
        <v>25387.910358721165</v>
      </c>
    </row>
    <row r="864" spans="1:14" ht="14.4" customHeight="1" x14ac:dyDescent="0.3">
      <c r="A864" s="664" t="s">
        <v>527</v>
      </c>
      <c r="B864" s="665" t="s">
        <v>528</v>
      </c>
      <c r="C864" s="666" t="s">
        <v>537</v>
      </c>
      <c r="D864" s="667" t="s">
        <v>3070</v>
      </c>
      <c r="E864" s="666" t="s">
        <v>552</v>
      </c>
      <c r="F864" s="667" t="s">
        <v>3075</v>
      </c>
      <c r="G864" s="666" t="s">
        <v>1606</v>
      </c>
      <c r="H864" s="666" t="s">
        <v>2679</v>
      </c>
      <c r="I864" s="666" t="s">
        <v>2680</v>
      </c>
      <c r="J864" s="666" t="s">
        <v>2681</v>
      </c>
      <c r="K864" s="666" t="s">
        <v>2682</v>
      </c>
      <c r="L864" s="668">
        <v>70.040000000000063</v>
      </c>
      <c r="M864" s="668">
        <v>1</v>
      </c>
      <c r="N864" s="669">
        <v>70.040000000000063</v>
      </c>
    </row>
    <row r="865" spans="1:14" ht="14.4" customHeight="1" x14ac:dyDescent="0.3">
      <c r="A865" s="664" t="s">
        <v>527</v>
      </c>
      <c r="B865" s="665" t="s">
        <v>528</v>
      </c>
      <c r="C865" s="666" t="s">
        <v>537</v>
      </c>
      <c r="D865" s="667" t="s">
        <v>3070</v>
      </c>
      <c r="E865" s="666" t="s">
        <v>552</v>
      </c>
      <c r="F865" s="667" t="s">
        <v>3075</v>
      </c>
      <c r="G865" s="666" t="s">
        <v>1606</v>
      </c>
      <c r="H865" s="666" t="s">
        <v>2683</v>
      </c>
      <c r="I865" s="666" t="s">
        <v>2683</v>
      </c>
      <c r="J865" s="666" t="s">
        <v>2684</v>
      </c>
      <c r="K865" s="666" t="s">
        <v>2685</v>
      </c>
      <c r="L865" s="668">
        <v>49.719999999999985</v>
      </c>
      <c r="M865" s="668">
        <v>1</v>
      </c>
      <c r="N865" s="669">
        <v>49.719999999999985</v>
      </c>
    </row>
    <row r="866" spans="1:14" ht="14.4" customHeight="1" x14ac:dyDescent="0.3">
      <c r="A866" s="664" t="s">
        <v>527</v>
      </c>
      <c r="B866" s="665" t="s">
        <v>528</v>
      </c>
      <c r="C866" s="666" t="s">
        <v>537</v>
      </c>
      <c r="D866" s="667" t="s">
        <v>3070</v>
      </c>
      <c r="E866" s="666" t="s">
        <v>552</v>
      </c>
      <c r="F866" s="667" t="s">
        <v>3075</v>
      </c>
      <c r="G866" s="666" t="s">
        <v>1606</v>
      </c>
      <c r="H866" s="666" t="s">
        <v>2686</v>
      </c>
      <c r="I866" s="666" t="s">
        <v>2686</v>
      </c>
      <c r="J866" s="666" t="s">
        <v>2687</v>
      </c>
      <c r="K866" s="666" t="s">
        <v>2688</v>
      </c>
      <c r="L866" s="668">
        <v>62.041547264835806</v>
      </c>
      <c r="M866" s="668">
        <v>1</v>
      </c>
      <c r="N866" s="669">
        <v>62.041547264835806</v>
      </c>
    </row>
    <row r="867" spans="1:14" ht="14.4" customHeight="1" x14ac:dyDescent="0.3">
      <c r="A867" s="664" t="s">
        <v>527</v>
      </c>
      <c r="B867" s="665" t="s">
        <v>528</v>
      </c>
      <c r="C867" s="666" t="s">
        <v>537</v>
      </c>
      <c r="D867" s="667" t="s">
        <v>3070</v>
      </c>
      <c r="E867" s="666" t="s">
        <v>552</v>
      </c>
      <c r="F867" s="667" t="s">
        <v>3075</v>
      </c>
      <c r="G867" s="666" t="s">
        <v>1606</v>
      </c>
      <c r="H867" s="666" t="s">
        <v>1810</v>
      </c>
      <c r="I867" s="666" t="s">
        <v>1810</v>
      </c>
      <c r="J867" s="666" t="s">
        <v>1811</v>
      </c>
      <c r="K867" s="666" t="s">
        <v>1812</v>
      </c>
      <c r="L867" s="668">
        <v>93.069788329188924</v>
      </c>
      <c r="M867" s="668">
        <v>8</v>
      </c>
      <c r="N867" s="669">
        <v>744.55830663351139</v>
      </c>
    </row>
    <row r="868" spans="1:14" ht="14.4" customHeight="1" x14ac:dyDescent="0.3">
      <c r="A868" s="664" t="s">
        <v>527</v>
      </c>
      <c r="B868" s="665" t="s">
        <v>528</v>
      </c>
      <c r="C868" s="666" t="s">
        <v>537</v>
      </c>
      <c r="D868" s="667" t="s">
        <v>3070</v>
      </c>
      <c r="E868" s="666" t="s">
        <v>552</v>
      </c>
      <c r="F868" s="667" t="s">
        <v>3075</v>
      </c>
      <c r="G868" s="666" t="s">
        <v>1606</v>
      </c>
      <c r="H868" s="666" t="s">
        <v>2689</v>
      </c>
      <c r="I868" s="666" t="s">
        <v>2689</v>
      </c>
      <c r="J868" s="666" t="s">
        <v>2690</v>
      </c>
      <c r="K868" s="666" t="s">
        <v>2691</v>
      </c>
      <c r="L868" s="668">
        <v>1677.61</v>
      </c>
      <c r="M868" s="668">
        <v>1</v>
      </c>
      <c r="N868" s="669">
        <v>1677.61</v>
      </c>
    </row>
    <row r="869" spans="1:14" ht="14.4" customHeight="1" x14ac:dyDescent="0.3">
      <c r="A869" s="664" t="s">
        <v>527</v>
      </c>
      <c r="B869" s="665" t="s">
        <v>528</v>
      </c>
      <c r="C869" s="666" t="s">
        <v>537</v>
      </c>
      <c r="D869" s="667" t="s">
        <v>3070</v>
      </c>
      <c r="E869" s="666" t="s">
        <v>552</v>
      </c>
      <c r="F869" s="667" t="s">
        <v>3075</v>
      </c>
      <c r="G869" s="666" t="s">
        <v>1606</v>
      </c>
      <c r="H869" s="666" t="s">
        <v>2692</v>
      </c>
      <c r="I869" s="666" t="s">
        <v>2693</v>
      </c>
      <c r="J869" s="666" t="s">
        <v>2694</v>
      </c>
      <c r="K869" s="666" t="s">
        <v>2695</v>
      </c>
      <c r="L869" s="668">
        <v>547.83000000000004</v>
      </c>
      <c r="M869" s="668">
        <v>2</v>
      </c>
      <c r="N869" s="669">
        <v>1095.6600000000001</v>
      </c>
    </row>
    <row r="870" spans="1:14" ht="14.4" customHeight="1" x14ac:dyDescent="0.3">
      <c r="A870" s="664" t="s">
        <v>527</v>
      </c>
      <c r="B870" s="665" t="s">
        <v>528</v>
      </c>
      <c r="C870" s="666" t="s">
        <v>537</v>
      </c>
      <c r="D870" s="667" t="s">
        <v>3070</v>
      </c>
      <c r="E870" s="666" t="s">
        <v>552</v>
      </c>
      <c r="F870" s="667" t="s">
        <v>3075</v>
      </c>
      <c r="G870" s="666" t="s">
        <v>1606</v>
      </c>
      <c r="H870" s="666" t="s">
        <v>2696</v>
      </c>
      <c r="I870" s="666" t="s">
        <v>2696</v>
      </c>
      <c r="J870" s="666" t="s">
        <v>2697</v>
      </c>
      <c r="K870" s="666" t="s">
        <v>2698</v>
      </c>
      <c r="L870" s="668">
        <v>358.14</v>
      </c>
      <c r="M870" s="668">
        <v>1</v>
      </c>
      <c r="N870" s="669">
        <v>358.14</v>
      </c>
    </row>
    <row r="871" spans="1:14" ht="14.4" customHeight="1" x14ac:dyDescent="0.3">
      <c r="A871" s="664" t="s">
        <v>527</v>
      </c>
      <c r="B871" s="665" t="s">
        <v>528</v>
      </c>
      <c r="C871" s="666" t="s">
        <v>537</v>
      </c>
      <c r="D871" s="667" t="s">
        <v>3070</v>
      </c>
      <c r="E871" s="666" t="s">
        <v>552</v>
      </c>
      <c r="F871" s="667" t="s">
        <v>3075</v>
      </c>
      <c r="G871" s="666" t="s">
        <v>1606</v>
      </c>
      <c r="H871" s="666" t="s">
        <v>2699</v>
      </c>
      <c r="I871" s="666" t="s">
        <v>2700</v>
      </c>
      <c r="J871" s="666" t="s">
        <v>2579</v>
      </c>
      <c r="K871" s="666" t="s">
        <v>2701</v>
      </c>
      <c r="L871" s="668">
        <v>160.5800000000001</v>
      </c>
      <c r="M871" s="668">
        <v>1</v>
      </c>
      <c r="N871" s="669">
        <v>160.5800000000001</v>
      </c>
    </row>
    <row r="872" spans="1:14" ht="14.4" customHeight="1" x14ac:dyDescent="0.3">
      <c r="A872" s="664" t="s">
        <v>527</v>
      </c>
      <c r="B872" s="665" t="s">
        <v>528</v>
      </c>
      <c r="C872" s="666" t="s">
        <v>537</v>
      </c>
      <c r="D872" s="667" t="s">
        <v>3070</v>
      </c>
      <c r="E872" s="666" t="s">
        <v>552</v>
      </c>
      <c r="F872" s="667" t="s">
        <v>3075</v>
      </c>
      <c r="G872" s="666" t="s">
        <v>1606</v>
      </c>
      <c r="H872" s="666" t="s">
        <v>1813</v>
      </c>
      <c r="I872" s="666" t="s">
        <v>1813</v>
      </c>
      <c r="J872" s="666" t="s">
        <v>1814</v>
      </c>
      <c r="K872" s="666" t="s">
        <v>1815</v>
      </c>
      <c r="L872" s="668">
        <v>169.04</v>
      </c>
      <c r="M872" s="668">
        <v>6</v>
      </c>
      <c r="N872" s="669">
        <v>1014.2399999999999</v>
      </c>
    </row>
    <row r="873" spans="1:14" ht="14.4" customHeight="1" x14ac:dyDescent="0.3">
      <c r="A873" s="664" t="s">
        <v>527</v>
      </c>
      <c r="B873" s="665" t="s">
        <v>528</v>
      </c>
      <c r="C873" s="666" t="s">
        <v>537</v>
      </c>
      <c r="D873" s="667" t="s">
        <v>3070</v>
      </c>
      <c r="E873" s="666" t="s">
        <v>552</v>
      </c>
      <c r="F873" s="667" t="s">
        <v>3075</v>
      </c>
      <c r="G873" s="666" t="s">
        <v>1606</v>
      </c>
      <c r="H873" s="666" t="s">
        <v>2702</v>
      </c>
      <c r="I873" s="666" t="s">
        <v>2702</v>
      </c>
      <c r="J873" s="666" t="s">
        <v>2703</v>
      </c>
      <c r="K873" s="666" t="s">
        <v>2704</v>
      </c>
      <c r="L873" s="668">
        <v>273.89999999999998</v>
      </c>
      <c r="M873" s="668">
        <v>10</v>
      </c>
      <c r="N873" s="669">
        <v>2739</v>
      </c>
    </row>
    <row r="874" spans="1:14" ht="14.4" customHeight="1" x14ac:dyDescent="0.3">
      <c r="A874" s="664" t="s">
        <v>527</v>
      </c>
      <c r="B874" s="665" t="s">
        <v>528</v>
      </c>
      <c r="C874" s="666" t="s">
        <v>537</v>
      </c>
      <c r="D874" s="667" t="s">
        <v>3070</v>
      </c>
      <c r="E874" s="666" t="s">
        <v>552</v>
      </c>
      <c r="F874" s="667" t="s">
        <v>3075</v>
      </c>
      <c r="G874" s="666" t="s">
        <v>1606</v>
      </c>
      <c r="H874" s="666" t="s">
        <v>1816</v>
      </c>
      <c r="I874" s="666" t="s">
        <v>1816</v>
      </c>
      <c r="J874" s="666" t="s">
        <v>1817</v>
      </c>
      <c r="K874" s="666" t="s">
        <v>1818</v>
      </c>
      <c r="L874" s="668">
        <v>57.699784703099226</v>
      </c>
      <c r="M874" s="668">
        <v>7</v>
      </c>
      <c r="N874" s="669">
        <v>403.89849292169458</v>
      </c>
    </row>
    <row r="875" spans="1:14" ht="14.4" customHeight="1" x14ac:dyDescent="0.3">
      <c r="A875" s="664" t="s">
        <v>527</v>
      </c>
      <c r="B875" s="665" t="s">
        <v>528</v>
      </c>
      <c r="C875" s="666" t="s">
        <v>537</v>
      </c>
      <c r="D875" s="667" t="s">
        <v>3070</v>
      </c>
      <c r="E875" s="666" t="s">
        <v>552</v>
      </c>
      <c r="F875" s="667" t="s">
        <v>3075</v>
      </c>
      <c r="G875" s="666" t="s">
        <v>1606</v>
      </c>
      <c r="H875" s="666" t="s">
        <v>2705</v>
      </c>
      <c r="I875" s="666" t="s">
        <v>2705</v>
      </c>
      <c r="J875" s="666" t="s">
        <v>2681</v>
      </c>
      <c r="K875" s="666" t="s">
        <v>2706</v>
      </c>
      <c r="L875" s="668">
        <v>140.08900589228796</v>
      </c>
      <c r="M875" s="668">
        <v>1</v>
      </c>
      <c r="N875" s="669">
        <v>140.08900589228796</v>
      </c>
    </row>
    <row r="876" spans="1:14" ht="14.4" customHeight="1" x14ac:dyDescent="0.3">
      <c r="A876" s="664" t="s">
        <v>527</v>
      </c>
      <c r="B876" s="665" t="s">
        <v>528</v>
      </c>
      <c r="C876" s="666" t="s">
        <v>537</v>
      </c>
      <c r="D876" s="667" t="s">
        <v>3070</v>
      </c>
      <c r="E876" s="666" t="s">
        <v>552</v>
      </c>
      <c r="F876" s="667" t="s">
        <v>3075</v>
      </c>
      <c r="G876" s="666" t="s">
        <v>1606</v>
      </c>
      <c r="H876" s="666" t="s">
        <v>1819</v>
      </c>
      <c r="I876" s="666" t="s">
        <v>1819</v>
      </c>
      <c r="J876" s="666" t="s">
        <v>1666</v>
      </c>
      <c r="K876" s="666" t="s">
        <v>1820</v>
      </c>
      <c r="L876" s="668">
        <v>1106.2582862264821</v>
      </c>
      <c r="M876" s="668">
        <v>6</v>
      </c>
      <c r="N876" s="669">
        <v>6637.5497173588928</v>
      </c>
    </row>
    <row r="877" spans="1:14" ht="14.4" customHeight="1" x14ac:dyDescent="0.3">
      <c r="A877" s="664" t="s">
        <v>527</v>
      </c>
      <c r="B877" s="665" t="s">
        <v>528</v>
      </c>
      <c r="C877" s="666" t="s">
        <v>537</v>
      </c>
      <c r="D877" s="667" t="s">
        <v>3070</v>
      </c>
      <c r="E877" s="666" t="s">
        <v>552</v>
      </c>
      <c r="F877" s="667" t="s">
        <v>3075</v>
      </c>
      <c r="G877" s="666" t="s">
        <v>1606</v>
      </c>
      <c r="H877" s="666" t="s">
        <v>1821</v>
      </c>
      <c r="I877" s="666" t="s">
        <v>1821</v>
      </c>
      <c r="J877" s="666" t="s">
        <v>1651</v>
      </c>
      <c r="K877" s="666" t="s">
        <v>1652</v>
      </c>
      <c r="L877" s="668">
        <v>3300</v>
      </c>
      <c r="M877" s="668">
        <v>5</v>
      </c>
      <c r="N877" s="669">
        <v>16500</v>
      </c>
    </row>
    <row r="878" spans="1:14" ht="14.4" customHeight="1" x14ac:dyDescent="0.3">
      <c r="A878" s="664" t="s">
        <v>527</v>
      </c>
      <c r="B878" s="665" t="s">
        <v>528</v>
      </c>
      <c r="C878" s="666" t="s">
        <v>537</v>
      </c>
      <c r="D878" s="667" t="s">
        <v>3070</v>
      </c>
      <c r="E878" s="666" t="s">
        <v>552</v>
      </c>
      <c r="F878" s="667" t="s">
        <v>3075</v>
      </c>
      <c r="G878" s="666" t="s">
        <v>1606</v>
      </c>
      <c r="H878" s="666" t="s">
        <v>1822</v>
      </c>
      <c r="I878" s="666" t="s">
        <v>1822</v>
      </c>
      <c r="J878" s="666" t="s">
        <v>1823</v>
      </c>
      <c r="K878" s="666" t="s">
        <v>1824</v>
      </c>
      <c r="L878" s="668">
        <v>67.829571083791308</v>
      </c>
      <c r="M878" s="668">
        <v>210</v>
      </c>
      <c r="N878" s="669">
        <v>14244.209927596174</v>
      </c>
    </row>
    <row r="879" spans="1:14" ht="14.4" customHeight="1" x14ac:dyDescent="0.3">
      <c r="A879" s="664" t="s">
        <v>527</v>
      </c>
      <c r="B879" s="665" t="s">
        <v>528</v>
      </c>
      <c r="C879" s="666" t="s">
        <v>537</v>
      </c>
      <c r="D879" s="667" t="s">
        <v>3070</v>
      </c>
      <c r="E879" s="666" t="s">
        <v>552</v>
      </c>
      <c r="F879" s="667" t="s">
        <v>3075</v>
      </c>
      <c r="G879" s="666" t="s">
        <v>1606</v>
      </c>
      <c r="H879" s="666" t="s">
        <v>1825</v>
      </c>
      <c r="I879" s="666" t="s">
        <v>1825</v>
      </c>
      <c r="J879" s="666" t="s">
        <v>1666</v>
      </c>
      <c r="K879" s="666" t="s">
        <v>1826</v>
      </c>
      <c r="L879" s="668">
        <v>1895.7700000000002</v>
      </c>
      <c r="M879" s="668">
        <v>1</v>
      </c>
      <c r="N879" s="669">
        <v>1895.7700000000002</v>
      </c>
    </row>
    <row r="880" spans="1:14" ht="14.4" customHeight="1" x14ac:dyDescent="0.3">
      <c r="A880" s="664" t="s">
        <v>527</v>
      </c>
      <c r="B880" s="665" t="s">
        <v>528</v>
      </c>
      <c r="C880" s="666" t="s">
        <v>537</v>
      </c>
      <c r="D880" s="667" t="s">
        <v>3070</v>
      </c>
      <c r="E880" s="666" t="s">
        <v>552</v>
      </c>
      <c r="F880" s="667" t="s">
        <v>3075</v>
      </c>
      <c r="G880" s="666" t="s">
        <v>1606</v>
      </c>
      <c r="H880" s="666" t="s">
        <v>2707</v>
      </c>
      <c r="I880" s="666" t="s">
        <v>2707</v>
      </c>
      <c r="J880" s="666" t="s">
        <v>2708</v>
      </c>
      <c r="K880" s="666" t="s">
        <v>2709</v>
      </c>
      <c r="L880" s="668">
        <v>507.24999999999989</v>
      </c>
      <c r="M880" s="668">
        <v>1</v>
      </c>
      <c r="N880" s="669">
        <v>507.24999999999989</v>
      </c>
    </row>
    <row r="881" spans="1:14" ht="14.4" customHeight="1" x14ac:dyDescent="0.3">
      <c r="A881" s="664" t="s">
        <v>527</v>
      </c>
      <c r="B881" s="665" t="s">
        <v>528</v>
      </c>
      <c r="C881" s="666" t="s">
        <v>537</v>
      </c>
      <c r="D881" s="667" t="s">
        <v>3070</v>
      </c>
      <c r="E881" s="666" t="s">
        <v>552</v>
      </c>
      <c r="F881" s="667" t="s">
        <v>3075</v>
      </c>
      <c r="G881" s="666" t="s">
        <v>1606</v>
      </c>
      <c r="H881" s="666" t="s">
        <v>1827</v>
      </c>
      <c r="I881" s="666" t="s">
        <v>1827</v>
      </c>
      <c r="J881" s="666" t="s">
        <v>1828</v>
      </c>
      <c r="K881" s="666" t="s">
        <v>1829</v>
      </c>
      <c r="L881" s="668">
        <v>63.109999999999985</v>
      </c>
      <c r="M881" s="668">
        <v>3</v>
      </c>
      <c r="N881" s="669">
        <v>189.32999999999996</v>
      </c>
    </row>
    <row r="882" spans="1:14" ht="14.4" customHeight="1" x14ac:dyDescent="0.3">
      <c r="A882" s="664" t="s">
        <v>527</v>
      </c>
      <c r="B882" s="665" t="s">
        <v>528</v>
      </c>
      <c r="C882" s="666" t="s">
        <v>537</v>
      </c>
      <c r="D882" s="667" t="s">
        <v>3070</v>
      </c>
      <c r="E882" s="666" t="s">
        <v>1833</v>
      </c>
      <c r="F882" s="667" t="s">
        <v>3076</v>
      </c>
      <c r="G882" s="666"/>
      <c r="H882" s="666" t="s">
        <v>2710</v>
      </c>
      <c r="I882" s="666" t="s">
        <v>2710</v>
      </c>
      <c r="J882" s="666" t="s">
        <v>2711</v>
      </c>
      <c r="K882" s="666" t="s">
        <v>1836</v>
      </c>
      <c r="L882" s="668">
        <v>27.197407407407411</v>
      </c>
      <c r="M882" s="668">
        <v>2</v>
      </c>
      <c r="N882" s="669">
        <v>54.394814814814822</v>
      </c>
    </row>
    <row r="883" spans="1:14" ht="14.4" customHeight="1" x14ac:dyDescent="0.3">
      <c r="A883" s="664" t="s">
        <v>527</v>
      </c>
      <c r="B883" s="665" t="s">
        <v>528</v>
      </c>
      <c r="C883" s="666" t="s">
        <v>537</v>
      </c>
      <c r="D883" s="667" t="s">
        <v>3070</v>
      </c>
      <c r="E883" s="666" t="s">
        <v>1833</v>
      </c>
      <c r="F883" s="667" t="s">
        <v>3076</v>
      </c>
      <c r="G883" s="666"/>
      <c r="H883" s="666" t="s">
        <v>2712</v>
      </c>
      <c r="I883" s="666" t="s">
        <v>2712</v>
      </c>
      <c r="J883" s="666" t="s">
        <v>2713</v>
      </c>
      <c r="K883" s="666" t="s">
        <v>1836</v>
      </c>
      <c r="L883" s="668">
        <v>27.196073463126606</v>
      </c>
      <c r="M883" s="668">
        <v>2</v>
      </c>
      <c r="N883" s="669">
        <v>54.392146926253211</v>
      </c>
    </row>
    <row r="884" spans="1:14" ht="14.4" customHeight="1" x14ac:dyDescent="0.3">
      <c r="A884" s="664" t="s">
        <v>527</v>
      </c>
      <c r="B884" s="665" t="s">
        <v>528</v>
      </c>
      <c r="C884" s="666" t="s">
        <v>537</v>
      </c>
      <c r="D884" s="667" t="s">
        <v>3070</v>
      </c>
      <c r="E884" s="666" t="s">
        <v>1833</v>
      </c>
      <c r="F884" s="667" t="s">
        <v>3076</v>
      </c>
      <c r="G884" s="666"/>
      <c r="H884" s="666" t="s">
        <v>1834</v>
      </c>
      <c r="I884" s="666" t="s">
        <v>1834</v>
      </c>
      <c r="J884" s="666" t="s">
        <v>1835</v>
      </c>
      <c r="K884" s="666" t="s">
        <v>1836</v>
      </c>
      <c r="L884" s="668">
        <v>27.197386794256794</v>
      </c>
      <c r="M884" s="668">
        <v>18</v>
      </c>
      <c r="N884" s="669">
        <v>489.5529622966223</v>
      </c>
    </row>
    <row r="885" spans="1:14" ht="14.4" customHeight="1" x14ac:dyDescent="0.3">
      <c r="A885" s="664" t="s">
        <v>527</v>
      </c>
      <c r="B885" s="665" t="s">
        <v>528</v>
      </c>
      <c r="C885" s="666" t="s">
        <v>537</v>
      </c>
      <c r="D885" s="667" t="s">
        <v>3070</v>
      </c>
      <c r="E885" s="666" t="s">
        <v>1833</v>
      </c>
      <c r="F885" s="667" t="s">
        <v>3076</v>
      </c>
      <c r="G885" s="666" t="s">
        <v>582</v>
      </c>
      <c r="H885" s="666" t="s">
        <v>2714</v>
      </c>
      <c r="I885" s="666" t="s">
        <v>884</v>
      </c>
      <c r="J885" s="666" t="s">
        <v>2715</v>
      </c>
      <c r="K885" s="666"/>
      <c r="L885" s="668">
        <v>84.409917636077097</v>
      </c>
      <c r="M885" s="668">
        <v>2</v>
      </c>
      <c r="N885" s="669">
        <v>168.81983527215419</v>
      </c>
    </row>
    <row r="886" spans="1:14" ht="14.4" customHeight="1" x14ac:dyDescent="0.3">
      <c r="A886" s="664" t="s">
        <v>527</v>
      </c>
      <c r="B886" s="665" t="s">
        <v>528</v>
      </c>
      <c r="C886" s="666" t="s">
        <v>537</v>
      </c>
      <c r="D886" s="667" t="s">
        <v>3070</v>
      </c>
      <c r="E886" s="666" t="s">
        <v>1833</v>
      </c>
      <c r="F886" s="667" t="s">
        <v>3076</v>
      </c>
      <c r="G886" s="666" t="s">
        <v>582</v>
      </c>
      <c r="H886" s="666" t="s">
        <v>1837</v>
      </c>
      <c r="I886" s="666" t="s">
        <v>1837</v>
      </c>
      <c r="J886" s="666" t="s">
        <v>1838</v>
      </c>
      <c r="K886" s="666" t="s">
        <v>1836</v>
      </c>
      <c r="L886" s="668">
        <v>33.348214957877765</v>
      </c>
      <c r="M886" s="668">
        <v>38</v>
      </c>
      <c r="N886" s="669">
        <v>1267.232168399355</v>
      </c>
    </row>
    <row r="887" spans="1:14" ht="14.4" customHeight="1" x14ac:dyDescent="0.3">
      <c r="A887" s="664" t="s">
        <v>527</v>
      </c>
      <c r="B887" s="665" t="s">
        <v>528</v>
      </c>
      <c r="C887" s="666" t="s">
        <v>537</v>
      </c>
      <c r="D887" s="667" t="s">
        <v>3070</v>
      </c>
      <c r="E887" s="666" t="s">
        <v>1833</v>
      </c>
      <c r="F887" s="667" t="s">
        <v>3076</v>
      </c>
      <c r="G887" s="666" t="s">
        <v>1606</v>
      </c>
      <c r="H887" s="666" t="s">
        <v>1839</v>
      </c>
      <c r="I887" s="666" t="s">
        <v>1840</v>
      </c>
      <c r="J887" s="666" t="s">
        <v>1841</v>
      </c>
      <c r="K887" s="666" t="s">
        <v>1836</v>
      </c>
      <c r="L887" s="668">
        <v>40.920000000000009</v>
      </c>
      <c r="M887" s="668">
        <v>10</v>
      </c>
      <c r="N887" s="669">
        <v>409.2000000000001</v>
      </c>
    </row>
    <row r="888" spans="1:14" ht="14.4" customHeight="1" x14ac:dyDescent="0.3">
      <c r="A888" s="664" t="s">
        <v>527</v>
      </c>
      <c r="B888" s="665" t="s">
        <v>528</v>
      </c>
      <c r="C888" s="666" t="s">
        <v>537</v>
      </c>
      <c r="D888" s="667" t="s">
        <v>3070</v>
      </c>
      <c r="E888" s="666" t="s">
        <v>1833</v>
      </c>
      <c r="F888" s="667" t="s">
        <v>3076</v>
      </c>
      <c r="G888" s="666" t="s">
        <v>1606</v>
      </c>
      <c r="H888" s="666" t="s">
        <v>2716</v>
      </c>
      <c r="I888" s="666" t="s">
        <v>2717</v>
      </c>
      <c r="J888" s="666" t="s">
        <v>2718</v>
      </c>
      <c r="K888" s="666" t="s">
        <v>1836</v>
      </c>
      <c r="L888" s="668">
        <v>40.920000000000009</v>
      </c>
      <c r="M888" s="668">
        <v>16</v>
      </c>
      <c r="N888" s="669">
        <v>654.72000000000014</v>
      </c>
    </row>
    <row r="889" spans="1:14" ht="14.4" customHeight="1" x14ac:dyDescent="0.3">
      <c r="A889" s="664" t="s">
        <v>527</v>
      </c>
      <c r="B889" s="665" t="s">
        <v>528</v>
      </c>
      <c r="C889" s="666" t="s">
        <v>537</v>
      </c>
      <c r="D889" s="667" t="s">
        <v>3070</v>
      </c>
      <c r="E889" s="666" t="s">
        <v>1833</v>
      </c>
      <c r="F889" s="667" t="s">
        <v>3076</v>
      </c>
      <c r="G889" s="666" t="s">
        <v>1606</v>
      </c>
      <c r="H889" s="666" t="s">
        <v>2719</v>
      </c>
      <c r="I889" s="666" t="s">
        <v>2720</v>
      </c>
      <c r="J889" s="666" t="s">
        <v>2721</v>
      </c>
      <c r="K889" s="666" t="s">
        <v>1836</v>
      </c>
      <c r="L889" s="668">
        <v>41.18</v>
      </c>
      <c r="M889" s="668">
        <v>5</v>
      </c>
      <c r="N889" s="669">
        <v>205.9</v>
      </c>
    </row>
    <row r="890" spans="1:14" ht="14.4" customHeight="1" x14ac:dyDescent="0.3">
      <c r="A890" s="664" t="s">
        <v>527</v>
      </c>
      <c r="B890" s="665" t="s">
        <v>528</v>
      </c>
      <c r="C890" s="666" t="s">
        <v>537</v>
      </c>
      <c r="D890" s="667" t="s">
        <v>3070</v>
      </c>
      <c r="E890" s="666" t="s">
        <v>1833</v>
      </c>
      <c r="F890" s="667" t="s">
        <v>3076</v>
      </c>
      <c r="G890" s="666" t="s">
        <v>1606</v>
      </c>
      <c r="H890" s="666" t="s">
        <v>2722</v>
      </c>
      <c r="I890" s="666" t="s">
        <v>2723</v>
      </c>
      <c r="J890" s="666" t="s">
        <v>2724</v>
      </c>
      <c r="K890" s="666" t="s">
        <v>1836</v>
      </c>
      <c r="L890" s="668">
        <v>41.18</v>
      </c>
      <c r="M890" s="668">
        <v>5</v>
      </c>
      <c r="N890" s="669">
        <v>205.9</v>
      </c>
    </row>
    <row r="891" spans="1:14" ht="14.4" customHeight="1" x14ac:dyDescent="0.3">
      <c r="A891" s="664" t="s">
        <v>527</v>
      </c>
      <c r="B891" s="665" t="s">
        <v>528</v>
      </c>
      <c r="C891" s="666" t="s">
        <v>537</v>
      </c>
      <c r="D891" s="667" t="s">
        <v>3070</v>
      </c>
      <c r="E891" s="666" t="s">
        <v>1833</v>
      </c>
      <c r="F891" s="667" t="s">
        <v>3076</v>
      </c>
      <c r="G891" s="666" t="s">
        <v>1606</v>
      </c>
      <c r="H891" s="666" t="s">
        <v>2725</v>
      </c>
      <c r="I891" s="666" t="s">
        <v>2725</v>
      </c>
      <c r="J891" s="666" t="s">
        <v>2726</v>
      </c>
      <c r="K891" s="666" t="s">
        <v>1859</v>
      </c>
      <c r="L891" s="668">
        <v>253.37789910235011</v>
      </c>
      <c r="M891" s="668">
        <v>82</v>
      </c>
      <c r="N891" s="669">
        <v>20776.987726392708</v>
      </c>
    </row>
    <row r="892" spans="1:14" ht="14.4" customHeight="1" x14ac:dyDescent="0.3">
      <c r="A892" s="664" t="s">
        <v>527</v>
      </c>
      <c r="B892" s="665" t="s">
        <v>528</v>
      </c>
      <c r="C892" s="666" t="s">
        <v>537</v>
      </c>
      <c r="D892" s="667" t="s">
        <v>3070</v>
      </c>
      <c r="E892" s="666" t="s">
        <v>1833</v>
      </c>
      <c r="F892" s="667" t="s">
        <v>3076</v>
      </c>
      <c r="G892" s="666" t="s">
        <v>1606</v>
      </c>
      <c r="H892" s="666" t="s">
        <v>1849</v>
      </c>
      <c r="I892" s="666" t="s">
        <v>1850</v>
      </c>
      <c r="J892" s="666" t="s">
        <v>1851</v>
      </c>
      <c r="K892" s="666" t="s">
        <v>1852</v>
      </c>
      <c r="L892" s="668">
        <v>156.48999999999998</v>
      </c>
      <c r="M892" s="668">
        <v>72</v>
      </c>
      <c r="N892" s="669">
        <v>11267.279999999999</v>
      </c>
    </row>
    <row r="893" spans="1:14" ht="14.4" customHeight="1" x14ac:dyDescent="0.3">
      <c r="A893" s="664" t="s">
        <v>527</v>
      </c>
      <c r="B893" s="665" t="s">
        <v>528</v>
      </c>
      <c r="C893" s="666" t="s">
        <v>537</v>
      </c>
      <c r="D893" s="667" t="s">
        <v>3070</v>
      </c>
      <c r="E893" s="666" t="s">
        <v>1833</v>
      </c>
      <c r="F893" s="667" t="s">
        <v>3076</v>
      </c>
      <c r="G893" s="666" t="s">
        <v>1606</v>
      </c>
      <c r="H893" s="666" t="s">
        <v>1853</v>
      </c>
      <c r="I893" s="666" t="s">
        <v>1854</v>
      </c>
      <c r="J893" s="666" t="s">
        <v>1855</v>
      </c>
      <c r="K893" s="666" t="s">
        <v>1856</v>
      </c>
      <c r="L893" s="668">
        <v>198.89</v>
      </c>
      <c r="M893" s="668">
        <v>12</v>
      </c>
      <c r="N893" s="669">
        <v>2386.6799999999998</v>
      </c>
    </row>
    <row r="894" spans="1:14" ht="14.4" customHeight="1" x14ac:dyDescent="0.3">
      <c r="A894" s="664" t="s">
        <v>527</v>
      </c>
      <c r="B894" s="665" t="s">
        <v>528</v>
      </c>
      <c r="C894" s="666" t="s">
        <v>537</v>
      </c>
      <c r="D894" s="667" t="s">
        <v>3070</v>
      </c>
      <c r="E894" s="666" t="s">
        <v>1833</v>
      </c>
      <c r="F894" s="667" t="s">
        <v>3076</v>
      </c>
      <c r="G894" s="666" t="s">
        <v>1606</v>
      </c>
      <c r="H894" s="666" t="s">
        <v>1857</v>
      </c>
      <c r="I894" s="666" t="s">
        <v>1857</v>
      </c>
      <c r="J894" s="666" t="s">
        <v>1858</v>
      </c>
      <c r="K894" s="666" t="s">
        <v>1859</v>
      </c>
      <c r="L894" s="668">
        <v>138.63</v>
      </c>
      <c r="M894" s="668">
        <v>32</v>
      </c>
      <c r="N894" s="669">
        <v>4436.16</v>
      </c>
    </row>
    <row r="895" spans="1:14" ht="14.4" customHeight="1" x14ac:dyDescent="0.3">
      <c r="A895" s="664" t="s">
        <v>527</v>
      </c>
      <c r="B895" s="665" t="s">
        <v>528</v>
      </c>
      <c r="C895" s="666" t="s">
        <v>537</v>
      </c>
      <c r="D895" s="667" t="s">
        <v>3070</v>
      </c>
      <c r="E895" s="666" t="s">
        <v>1833</v>
      </c>
      <c r="F895" s="667" t="s">
        <v>3076</v>
      </c>
      <c r="G895" s="666" t="s">
        <v>1606</v>
      </c>
      <c r="H895" s="666" t="s">
        <v>1863</v>
      </c>
      <c r="I895" s="666" t="s">
        <v>1863</v>
      </c>
      <c r="J895" s="666" t="s">
        <v>1864</v>
      </c>
      <c r="K895" s="666" t="s">
        <v>1862</v>
      </c>
      <c r="L895" s="668">
        <v>111.95000000000002</v>
      </c>
      <c r="M895" s="668">
        <v>4</v>
      </c>
      <c r="N895" s="669">
        <v>447.80000000000007</v>
      </c>
    </row>
    <row r="896" spans="1:14" ht="14.4" customHeight="1" x14ac:dyDescent="0.3">
      <c r="A896" s="664" t="s">
        <v>527</v>
      </c>
      <c r="B896" s="665" t="s">
        <v>528</v>
      </c>
      <c r="C896" s="666" t="s">
        <v>537</v>
      </c>
      <c r="D896" s="667" t="s">
        <v>3070</v>
      </c>
      <c r="E896" s="666" t="s">
        <v>1833</v>
      </c>
      <c r="F896" s="667" t="s">
        <v>3076</v>
      </c>
      <c r="G896" s="666" t="s">
        <v>1606</v>
      </c>
      <c r="H896" s="666" t="s">
        <v>1865</v>
      </c>
      <c r="I896" s="666" t="s">
        <v>1866</v>
      </c>
      <c r="J896" s="666" t="s">
        <v>1867</v>
      </c>
      <c r="K896" s="666" t="s">
        <v>1868</v>
      </c>
      <c r="L896" s="668">
        <v>111.95000000000003</v>
      </c>
      <c r="M896" s="668">
        <v>1</v>
      </c>
      <c r="N896" s="669">
        <v>111.95000000000003</v>
      </c>
    </row>
    <row r="897" spans="1:14" ht="14.4" customHeight="1" x14ac:dyDescent="0.3">
      <c r="A897" s="664" t="s">
        <v>527</v>
      </c>
      <c r="B897" s="665" t="s">
        <v>528</v>
      </c>
      <c r="C897" s="666" t="s">
        <v>537</v>
      </c>
      <c r="D897" s="667" t="s">
        <v>3070</v>
      </c>
      <c r="E897" s="666" t="s">
        <v>1833</v>
      </c>
      <c r="F897" s="667" t="s">
        <v>3076</v>
      </c>
      <c r="G897" s="666" t="s">
        <v>1606</v>
      </c>
      <c r="H897" s="666" t="s">
        <v>2727</v>
      </c>
      <c r="I897" s="666" t="s">
        <v>2728</v>
      </c>
      <c r="J897" s="666" t="s">
        <v>2729</v>
      </c>
      <c r="K897" s="666" t="s">
        <v>1844</v>
      </c>
      <c r="L897" s="668">
        <v>135.59999999999997</v>
      </c>
      <c r="M897" s="668">
        <v>5</v>
      </c>
      <c r="N897" s="669">
        <v>677.99999999999989</v>
      </c>
    </row>
    <row r="898" spans="1:14" ht="14.4" customHeight="1" x14ac:dyDescent="0.3">
      <c r="A898" s="664" t="s">
        <v>527</v>
      </c>
      <c r="B898" s="665" t="s">
        <v>528</v>
      </c>
      <c r="C898" s="666" t="s">
        <v>537</v>
      </c>
      <c r="D898" s="667" t="s">
        <v>3070</v>
      </c>
      <c r="E898" s="666" t="s">
        <v>1833</v>
      </c>
      <c r="F898" s="667" t="s">
        <v>3076</v>
      </c>
      <c r="G898" s="666" t="s">
        <v>1606</v>
      </c>
      <c r="H898" s="666" t="s">
        <v>1872</v>
      </c>
      <c r="I898" s="666" t="s">
        <v>1873</v>
      </c>
      <c r="J898" s="666" t="s">
        <v>1874</v>
      </c>
      <c r="K898" s="666" t="s">
        <v>1862</v>
      </c>
      <c r="L898" s="668">
        <v>111.95000000000002</v>
      </c>
      <c r="M898" s="668">
        <v>4</v>
      </c>
      <c r="N898" s="669">
        <v>447.80000000000007</v>
      </c>
    </row>
    <row r="899" spans="1:14" ht="14.4" customHeight="1" x14ac:dyDescent="0.3">
      <c r="A899" s="664" t="s">
        <v>527</v>
      </c>
      <c r="B899" s="665" t="s">
        <v>528</v>
      </c>
      <c r="C899" s="666" t="s">
        <v>537</v>
      </c>
      <c r="D899" s="667" t="s">
        <v>3070</v>
      </c>
      <c r="E899" s="666" t="s">
        <v>1833</v>
      </c>
      <c r="F899" s="667" t="s">
        <v>3076</v>
      </c>
      <c r="G899" s="666" t="s">
        <v>1606</v>
      </c>
      <c r="H899" s="666" t="s">
        <v>1875</v>
      </c>
      <c r="I899" s="666" t="s">
        <v>1875</v>
      </c>
      <c r="J899" s="666" t="s">
        <v>1876</v>
      </c>
      <c r="K899" s="666" t="s">
        <v>1877</v>
      </c>
      <c r="L899" s="668">
        <v>163.66999999999999</v>
      </c>
      <c r="M899" s="668">
        <v>5</v>
      </c>
      <c r="N899" s="669">
        <v>818.34999999999991</v>
      </c>
    </row>
    <row r="900" spans="1:14" ht="14.4" customHeight="1" x14ac:dyDescent="0.3">
      <c r="A900" s="664" t="s">
        <v>527</v>
      </c>
      <c r="B900" s="665" t="s">
        <v>528</v>
      </c>
      <c r="C900" s="666" t="s">
        <v>537</v>
      </c>
      <c r="D900" s="667" t="s">
        <v>3070</v>
      </c>
      <c r="E900" s="666" t="s">
        <v>1833</v>
      </c>
      <c r="F900" s="667" t="s">
        <v>3076</v>
      </c>
      <c r="G900" s="666" t="s">
        <v>1606</v>
      </c>
      <c r="H900" s="666" t="s">
        <v>1878</v>
      </c>
      <c r="I900" s="666" t="s">
        <v>1878</v>
      </c>
      <c r="J900" s="666" t="s">
        <v>1879</v>
      </c>
      <c r="K900" s="666" t="s">
        <v>1880</v>
      </c>
      <c r="L900" s="668">
        <v>179.26049667071712</v>
      </c>
      <c r="M900" s="668">
        <v>41</v>
      </c>
      <c r="N900" s="669">
        <v>7349.6803634994021</v>
      </c>
    </row>
    <row r="901" spans="1:14" ht="14.4" customHeight="1" x14ac:dyDescent="0.3">
      <c r="A901" s="664" t="s">
        <v>527</v>
      </c>
      <c r="B901" s="665" t="s">
        <v>528</v>
      </c>
      <c r="C901" s="666" t="s">
        <v>537</v>
      </c>
      <c r="D901" s="667" t="s">
        <v>3070</v>
      </c>
      <c r="E901" s="666" t="s">
        <v>1833</v>
      </c>
      <c r="F901" s="667" t="s">
        <v>3076</v>
      </c>
      <c r="G901" s="666" t="s">
        <v>1606</v>
      </c>
      <c r="H901" s="666" t="s">
        <v>2730</v>
      </c>
      <c r="I901" s="666" t="s">
        <v>2730</v>
      </c>
      <c r="J901" s="666" t="s">
        <v>2731</v>
      </c>
      <c r="K901" s="666" t="s">
        <v>1877</v>
      </c>
      <c r="L901" s="668">
        <v>129.97000000000003</v>
      </c>
      <c r="M901" s="668">
        <v>4</v>
      </c>
      <c r="N901" s="669">
        <v>519.88000000000011</v>
      </c>
    </row>
    <row r="902" spans="1:14" ht="14.4" customHeight="1" x14ac:dyDescent="0.3">
      <c r="A902" s="664" t="s">
        <v>527</v>
      </c>
      <c r="B902" s="665" t="s">
        <v>528</v>
      </c>
      <c r="C902" s="666" t="s">
        <v>537</v>
      </c>
      <c r="D902" s="667" t="s">
        <v>3070</v>
      </c>
      <c r="E902" s="666" t="s">
        <v>1833</v>
      </c>
      <c r="F902" s="667" t="s">
        <v>3076</v>
      </c>
      <c r="G902" s="666" t="s">
        <v>1606</v>
      </c>
      <c r="H902" s="666" t="s">
        <v>1888</v>
      </c>
      <c r="I902" s="666" t="s">
        <v>1888</v>
      </c>
      <c r="J902" s="666" t="s">
        <v>1889</v>
      </c>
      <c r="K902" s="666" t="s">
        <v>1844</v>
      </c>
      <c r="L902" s="668">
        <v>135.5975</v>
      </c>
      <c r="M902" s="668">
        <v>1</v>
      </c>
      <c r="N902" s="669">
        <v>135.5975</v>
      </c>
    </row>
    <row r="903" spans="1:14" ht="14.4" customHeight="1" x14ac:dyDescent="0.3">
      <c r="A903" s="664" t="s">
        <v>527</v>
      </c>
      <c r="B903" s="665" t="s">
        <v>528</v>
      </c>
      <c r="C903" s="666" t="s">
        <v>537</v>
      </c>
      <c r="D903" s="667" t="s">
        <v>3070</v>
      </c>
      <c r="E903" s="666" t="s">
        <v>1893</v>
      </c>
      <c r="F903" s="667" t="s">
        <v>3077</v>
      </c>
      <c r="G903" s="666"/>
      <c r="H903" s="666" t="s">
        <v>2732</v>
      </c>
      <c r="I903" s="666" t="s">
        <v>2732</v>
      </c>
      <c r="J903" s="666" t="s">
        <v>2733</v>
      </c>
      <c r="K903" s="666" t="s">
        <v>2734</v>
      </c>
      <c r="L903" s="668">
        <v>413.05000000000013</v>
      </c>
      <c r="M903" s="668">
        <v>6</v>
      </c>
      <c r="N903" s="669">
        <v>2478.3000000000006</v>
      </c>
    </row>
    <row r="904" spans="1:14" ht="14.4" customHeight="1" x14ac:dyDescent="0.3">
      <c r="A904" s="664" t="s">
        <v>527</v>
      </c>
      <c r="B904" s="665" t="s">
        <v>528</v>
      </c>
      <c r="C904" s="666" t="s">
        <v>537</v>
      </c>
      <c r="D904" s="667" t="s">
        <v>3070</v>
      </c>
      <c r="E904" s="666" t="s">
        <v>1893</v>
      </c>
      <c r="F904" s="667" t="s">
        <v>3077</v>
      </c>
      <c r="G904" s="666"/>
      <c r="H904" s="666" t="s">
        <v>2735</v>
      </c>
      <c r="I904" s="666" t="s">
        <v>2735</v>
      </c>
      <c r="J904" s="666" t="s">
        <v>2736</v>
      </c>
      <c r="K904" s="666" t="s">
        <v>2737</v>
      </c>
      <c r="L904" s="668">
        <v>35.089999999999996</v>
      </c>
      <c r="M904" s="668">
        <v>3</v>
      </c>
      <c r="N904" s="669">
        <v>105.26999999999998</v>
      </c>
    </row>
    <row r="905" spans="1:14" ht="14.4" customHeight="1" x14ac:dyDescent="0.3">
      <c r="A905" s="664" t="s">
        <v>527</v>
      </c>
      <c r="B905" s="665" t="s">
        <v>528</v>
      </c>
      <c r="C905" s="666" t="s">
        <v>537</v>
      </c>
      <c r="D905" s="667" t="s">
        <v>3070</v>
      </c>
      <c r="E905" s="666" t="s">
        <v>1893</v>
      </c>
      <c r="F905" s="667" t="s">
        <v>3077</v>
      </c>
      <c r="G905" s="666" t="s">
        <v>582</v>
      </c>
      <c r="H905" s="666" t="s">
        <v>1894</v>
      </c>
      <c r="I905" s="666" t="s">
        <v>1894</v>
      </c>
      <c r="J905" s="666" t="s">
        <v>1895</v>
      </c>
      <c r="K905" s="666" t="s">
        <v>1896</v>
      </c>
      <c r="L905" s="668">
        <v>68.2</v>
      </c>
      <c r="M905" s="668">
        <v>2</v>
      </c>
      <c r="N905" s="669">
        <v>136.4</v>
      </c>
    </row>
    <row r="906" spans="1:14" ht="14.4" customHeight="1" x14ac:dyDescent="0.3">
      <c r="A906" s="664" t="s">
        <v>527</v>
      </c>
      <c r="B906" s="665" t="s">
        <v>528</v>
      </c>
      <c r="C906" s="666" t="s">
        <v>537</v>
      </c>
      <c r="D906" s="667" t="s">
        <v>3070</v>
      </c>
      <c r="E906" s="666" t="s">
        <v>1893</v>
      </c>
      <c r="F906" s="667" t="s">
        <v>3077</v>
      </c>
      <c r="G906" s="666" t="s">
        <v>582</v>
      </c>
      <c r="H906" s="666" t="s">
        <v>1897</v>
      </c>
      <c r="I906" s="666" t="s">
        <v>1898</v>
      </c>
      <c r="J906" s="666" t="s">
        <v>1899</v>
      </c>
      <c r="K906" s="666" t="s">
        <v>1900</v>
      </c>
      <c r="L906" s="668">
        <v>31.595555555555556</v>
      </c>
      <c r="M906" s="668">
        <v>9</v>
      </c>
      <c r="N906" s="669">
        <v>284.36</v>
      </c>
    </row>
    <row r="907" spans="1:14" ht="14.4" customHeight="1" x14ac:dyDescent="0.3">
      <c r="A907" s="664" t="s">
        <v>527</v>
      </c>
      <c r="B907" s="665" t="s">
        <v>528</v>
      </c>
      <c r="C907" s="666" t="s">
        <v>537</v>
      </c>
      <c r="D907" s="667" t="s">
        <v>3070</v>
      </c>
      <c r="E907" s="666" t="s">
        <v>1893</v>
      </c>
      <c r="F907" s="667" t="s">
        <v>3077</v>
      </c>
      <c r="G907" s="666" t="s">
        <v>582</v>
      </c>
      <c r="H907" s="666" t="s">
        <v>2738</v>
      </c>
      <c r="I907" s="666" t="s">
        <v>2739</v>
      </c>
      <c r="J907" s="666" t="s">
        <v>2740</v>
      </c>
      <c r="K907" s="666" t="s">
        <v>2741</v>
      </c>
      <c r="L907" s="668">
        <v>164.44999999999993</v>
      </c>
      <c r="M907" s="668">
        <v>2</v>
      </c>
      <c r="N907" s="669">
        <v>328.89999999999986</v>
      </c>
    </row>
    <row r="908" spans="1:14" ht="14.4" customHeight="1" x14ac:dyDescent="0.3">
      <c r="A908" s="664" t="s">
        <v>527</v>
      </c>
      <c r="B908" s="665" t="s">
        <v>528</v>
      </c>
      <c r="C908" s="666" t="s">
        <v>537</v>
      </c>
      <c r="D908" s="667" t="s">
        <v>3070</v>
      </c>
      <c r="E908" s="666" t="s">
        <v>1893</v>
      </c>
      <c r="F908" s="667" t="s">
        <v>3077</v>
      </c>
      <c r="G908" s="666" t="s">
        <v>582</v>
      </c>
      <c r="H908" s="666" t="s">
        <v>2742</v>
      </c>
      <c r="I908" s="666" t="s">
        <v>2743</v>
      </c>
      <c r="J908" s="666" t="s">
        <v>2744</v>
      </c>
      <c r="K908" s="666" t="s">
        <v>2745</v>
      </c>
      <c r="L908" s="668">
        <v>53.13</v>
      </c>
      <c r="M908" s="668">
        <v>1</v>
      </c>
      <c r="N908" s="669">
        <v>53.13</v>
      </c>
    </row>
    <row r="909" spans="1:14" ht="14.4" customHeight="1" x14ac:dyDescent="0.3">
      <c r="A909" s="664" t="s">
        <v>527</v>
      </c>
      <c r="B909" s="665" t="s">
        <v>528</v>
      </c>
      <c r="C909" s="666" t="s">
        <v>537</v>
      </c>
      <c r="D909" s="667" t="s">
        <v>3070</v>
      </c>
      <c r="E909" s="666" t="s">
        <v>1893</v>
      </c>
      <c r="F909" s="667" t="s">
        <v>3077</v>
      </c>
      <c r="G909" s="666" t="s">
        <v>582</v>
      </c>
      <c r="H909" s="666" t="s">
        <v>1904</v>
      </c>
      <c r="I909" s="666" t="s">
        <v>1905</v>
      </c>
      <c r="J909" s="666" t="s">
        <v>1906</v>
      </c>
      <c r="K909" s="666" t="s">
        <v>1907</v>
      </c>
      <c r="L909" s="668">
        <v>124.06580103009556</v>
      </c>
      <c r="M909" s="668">
        <v>92</v>
      </c>
      <c r="N909" s="669">
        <v>11414.053694768791</v>
      </c>
    </row>
    <row r="910" spans="1:14" ht="14.4" customHeight="1" x14ac:dyDescent="0.3">
      <c r="A910" s="664" t="s">
        <v>527</v>
      </c>
      <c r="B910" s="665" t="s">
        <v>528</v>
      </c>
      <c r="C910" s="666" t="s">
        <v>537</v>
      </c>
      <c r="D910" s="667" t="s">
        <v>3070</v>
      </c>
      <c r="E910" s="666" t="s">
        <v>1893</v>
      </c>
      <c r="F910" s="667" t="s">
        <v>3077</v>
      </c>
      <c r="G910" s="666" t="s">
        <v>582</v>
      </c>
      <c r="H910" s="666" t="s">
        <v>2746</v>
      </c>
      <c r="I910" s="666" t="s">
        <v>2747</v>
      </c>
      <c r="J910" s="666" t="s">
        <v>2748</v>
      </c>
      <c r="K910" s="666" t="s">
        <v>2749</v>
      </c>
      <c r="L910" s="668">
        <v>655.77692307692303</v>
      </c>
      <c r="M910" s="668">
        <v>1.3</v>
      </c>
      <c r="N910" s="669">
        <v>852.51</v>
      </c>
    </row>
    <row r="911" spans="1:14" ht="14.4" customHeight="1" x14ac:dyDescent="0.3">
      <c r="A911" s="664" t="s">
        <v>527</v>
      </c>
      <c r="B911" s="665" t="s">
        <v>528</v>
      </c>
      <c r="C911" s="666" t="s">
        <v>537</v>
      </c>
      <c r="D911" s="667" t="s">
        <v>3070</v>
      </c>
      <c r="E911" s="666" t="s">
        <v>1893</v>
      </c>
      <c r="F911" s="667" t="s">
        <v>3077</v>
      </c>
      <c r="G911" s="666" t="s">
        <v>582</v>
      </c>
      <c r="H911" s="666" t="s">
        <v>2750</v>
      </c>
      <c r="I911" s="666" t="s">
        <v>2751</v>
      </c>
      <c r="J911" s="666" t="s">
        <v>2752</v>
      </c>
      <c r="K911" s="666" t="s">
        <v>2498</v>
      </c>
      <c r="L911" s="668">
        <v>110.3</v>
      </c>
      <c r="M911" s="668">
        <v>2</v>
      </c>
      <c r="N911" s="669">
        <v>220.6</v>
      </c>
    </row>
    <row r="912" spans="1:14" ht="14.4" customHeight="1" x14ac:dyDescent="0.3">
      <c r="A912" s="664" t="s">
        <v>527</v>
      </c>
      <c r="B912" s="665" t="s">
        <v>528</v>
      </c>
      <c r="C912" s="666" t="s">
        <v>537</v>
      </c>
      <c r="D912" s="667" t="s">
        <v>3070</v>
      </c>
      <c r="E912" s="666" t="s">
        <v>1893</v>
      </c>
      <c r="F912" s="667" t="s">
        <v>3077</v>
      </c>
      <c r="G912" s="666" t="s">
        <v>582</v>
      </c>
      <c r="H912" s="666" t="s">
        <v>2753</v>
      </c>
      <c r="I912" s="666" t="s">
        <v>2754</v>
      </c>
      <c r="J912" s="666" t="s">
        <v>2755</v>
      </c>
      <c r="K912" s="666" t="s">
        <v>2247</v>
      </c>
      <c r="L912" s="668">
        <v>73.440000000000012</v>
      </c>
      <c r="M912" s="668">
        <v>8</v>
      </c>
      <c r="N912" s="669">
        <v>587.5200000000001</v>
      </c>
    </row>
    <row r="913" spans="1:14" ht="14.4" customHeight="1" x14ac:dyDescent="0.3">
      <c r="A913" s="664" t="s">
        <v>527</v>
      </c>
      <c r="B913" s="665" t="s">
        <v>528</v>
      </c>
      <c r="C913" s="666" t="s">
        <v>537</v>
      </c>
      <c r="D913" s="667" t="s">
        <v>3070</v>
      </c>
      <c r="E913" s="666" t="s">
        <v>1893</v>
      </c>
      <c r="F913" s="667" t="s">
        <v>3077</v>
      </c>
      <c r="G913" s="666" t="s">
        <v>582</v>
      </c>
      <c r="H913" s="666" t="s">
        <v>2756</v>
      </c>
      <c r="I913" s="666" t="s">
        <v>2756</v>
      </c>
      <c r="J913" s="666" t="s">
        <v>2757</v>
      </c>
      <c r="K913" s="666" t="s">
        <v>2758</v>
      </c>
      <c r="L913" s="668">
        <v>517</v>
      </c>
      <c r="M913" s="668">
        <v>3</v>
      </c>
      <c r="N913" s="669">
        <v>1551</v>
      </c>
    </row>
    <row r="914" spans="1:14" ht="14.4" customHeight="1" x14ac:dyDescent="0.3">
      <c r="A914" s="664" t="s">
        <v>527</v>
      </c>
      <c r="B914" s="665" t="s">
        <v>528</v>
      </c>
      <c r="C914" s="666" t="s">
        <v>537</v>
      </c>
      <c r="D914" s="667" t="s">
        <v>3070</v>
      </c>
      <c r="E914" s="666" t="s">
        <v>1893</v>
      </c>
      <c r="F914" s="667" t="s">
        <v>3077</v>
      </c>
      <c r="G914" s="666" t="s">
        <v>582</v>
      </c>
      <c r="H914" s="666" t="s">
        <v>2759</v>
      </c>
      <c r="I914" s="666" t="s">
        <v>2760</v>
      </c>
      <c r="J914" s="666" t="s">
        <v>1548</v>
      </c>
      <c r="K914" s="666" t="s">
        <v>2761</v>
      </c>
      <c r="L914" s="668">
        <v>235.76999999999998</v>
      </c>
      <c r="M914" s="668">
        <v>6</v>
      </c>
      <c r="N914" s="669">
        <v>1414.62</v>
      </c>
    </row>
    <row r="915" spans="1:14" ht="14.4" customHeight="1" x14ac:dyDescent="0.3">
      <c r="A915" s="664" t="s">
        <v>527</v>
      </c>
      <c r="B915" s="665" t="s">
        <v>528</v>
      </c>
      <c r="C915" s="666" t="s">
        <v>537</v>
      </c>
      <c r="D915" s="667" t="s">
        <v>3070</v>
      </c>
      <c r="E915" s="666" t="s">
        <v>1893</v>
      </c>
      <c r="F915" s="667" t="s">
        <v>3077</v>
      </c>
      <c r="G915" s="666" t="s">
        <v>582</v>
      </c>
      <c r="H915" s="666" t="s">
        <v>2762</v>
      </c>
      <c r="I915" s="666" t="s">
        <v>2763</v>
      </c>
      <c r="J915" s="666" t="s">
        <v>2764</v>
      </c>
      <c r="K915" s="666" t="s">
        <v>2765</v>
      </c>
      <c r="L915" s="668">
        <v>103.66130264315335</v>
      </c>
      <c r="M915" s="668">
        <v>2</v>
      </c>
      <c r="N915" s="669">
        <v>207.3226052863067</v>
      </c>
    </row>
    <row r="916" spans="1:14" ht="14.4" customHeight="1" x14ac:dyDescent="0.3">
      <c r="A916" s="664" t="s">
        <v>527</v>
      </c>
      <c r="B916" s="665" t="s">
        <v>528</v>
      </c>
      <c r="C916" s="666" t="s">
        <v>537</v>
      </c>
      <c r="D916" s="667" t="s">
        <v>3070</v>
      </c>
      <c r="E916" s="666" t="s">
        <v>1893</v>
      </c>
      <c r="F916" s="667" t="s">
        <v>3077</v>
      </c>
      <c r="G916" s="666" t="s">
        <v>582</v>
      </c>
      <c r="H916" s="666" t="s">
        <v>2766</v>
      </c>
      <c r="I916" s="666" t="s">
        <v>2767</v>
      </c>
      <c r="J916" s="666" t="s">
        <v>2768</v>
      </c>
      <c r="K916" s="666" t="s">
        <v>2769</v>
      </c>
      <c r="L916" s="668">
        <v>54.85</v>
      </c>
      <c r="M916" s="668">
        <v>2</v>
      </c>
      <c r="N916" s="669">
        <v>109.7</v>
      </c>
    </row>
    <row r="917" spans="1:14" ht="14.4" customHeight="1" x14ac:dyDescent="0.3">
      <c r="A917" s="664" t="s">
        <v>527</v>
      </c>
      <c r="B917" s="665" t="s">
        <v>528</v>
      </c>
      <c r="C917" s="666" t="s">
        <v>537</v>
      </c>
      <c r="D917" s="667" t="s">
        <v>3070</v>
      </c>
      <c r="E917" s="666" t="s">
        <v>1893</v>
      </c>
      <c r="F917" s="667" t="s">
        <v>3077</v>
      </c>
      <c r="G917" s="666" t="s">
        <v>582</v>
      </c>
      <c r="H917" s="666" t="s">
        <v>2770</v>
      </c>
      <c r="I917" s="666" t="s">
        <v>2771</v>
      </c>
      <c r="J917" s="666" t="s">
        <v>2772</v>
      </c>
      <c r="K917" s="666" t="s">
        <v>2773</v>
      </c>
      <c r="L917" s="668">
        <v>71.430000000000007</v>
      </c>
      <c r="M917" s="668">
        <v>2</v>
      </c>
      <c r="N917" s="669">
        <v>142.86000000000001</v>
      </c>
    </row>
    <row r="918" spans="1:14" ht="14.4" customHeight="1" x14ac:dyDescent="0.3">
      <c r="A918" s="664" t="s">
        <v>527</v>
      </c>
      <c r="B918" s="665" t="s">
        <v>528</v>
      </c>
      <c r="C918" s="666" t="s">
        <v>537</v>
      </c>
      <c r="D918" s="667" t="s">
        <v>3070</v>
      </c>
      <c r="E918" s="666" t="s">
        <v>1893</v>
      </c>
      <c r="F918" s="667" t="s">
        <v>3077</v>
      </c>
      <c r="G918" s="666" t="s">
        <v>582</v>
      </c>
      <c r="H918" s="666" t="s">
        <v>2774</v>
      </c>
      <c r="I918" s="666" t="s">
        <v>2775</v>
      </c>
      <c r="J918" s="666" t="s">
        <v>2776</v>
      </c>
      <c r="K918" s="666" t="s">
        <v>2777</v>
      </c>
      <c r="L918" s="668">
        <v>772.07999999999993</v>
      </c>
      <c r="M918" s="668">
        <v>16.5</v>
      </c>
      <c r="N918" s="669">
        <v>12739.32</v>
      </c>
    </row>
    <row r="919" spans="1:14" ht="14.4" customHeight="1" x14ac:dyDescent="0.3">
      <c r="A919" s="664" t="s">
        <v>527</v>
      </c>
      <c r="B919" s="665" t="s">
        <v>528</v>
      </c>
      <c r="C919" s="666" t="s">
        <v>537</v>
      </c>
      <c r="D919" s="667" t="s">
        <v>3070</v>
      </c>
      <c r="E919" s="666" t="s">
        <v>1893</v>
      </c>
      <c r="F919" s="667" t="s">
        <v>3077</v>
      </c>
      <c r="G919" s="666" t="s">
        <v>582</v>
      </c>
      <c r="H919" s="666" t="s">
        <v>1915</v>
      </c>
      <c r="I919" s="666" t="s">
        <v>1915</v>
      </c>
      <c r="J919" s="666" t="s">
        <v>1916</v>
      </c>
      <c r="K919" s="666" t="s">
        <v>1917</v>
      </c>
      <c r="L919" s="668">
        <v>462</v>
      </c>
      <c r="M919" s="668">
        <v>15</v>
      </c>
      <c r="N919" s="669">
        <v>6930</v>
      </c>
    </row>
    <row r="920" spans="1:14" ht="14.4" customHeight="1" x14ac:dyDescent="0.3">
      <c r="A920" s="664" t="s">
        <v>527</v>
      </c>
      <c r="B920" s="665" t="s">
        <v>528</v>
      </c>
      <c r="C920" s="666" t="s">
        <v>537</v>
      </c>
      <c r="D920" s="667" t="s">
        <v>3070</v>
      </c>
      <c r="E920" s="666" t="s">
        <v>1893</v>
      </c>
      <c r="F920" s="667" t="s">
        <v>3077</v>
      </c>
      <c r="G920" s="666" t="s">
        <v>582</v>
      </c>
      <c r="H920" s="666" t="s">
        <v>1918</v>
      </c>
      <c r="I920" s="666" t="s">
        <v>1918</v>
      </c>
      <c r="J920" s="666" t="s">
        <v>1919</v>
      </c>
      <c r="K920" s="666" t="s">
        <v>1188</v>
      </c>
      <c r="L920" s="668">
        <v>32.0535</v>
      </c>
      <c r="M920" s="668">
        <v>40</v>
      </c>
      <c r="N920" s="669">
        <v>1282.1399999999999</v>
      </c>
    </row>
    <row r="921" spans="1:14" ht="14.4" customHeight="1" x14ac:dyDescent="0.3">
      <c r="A921" s="664" t="s">
        <v>527</v>
      </c>
      <c r="B921" s="665" t="s">
        <v>528</v>
      </c>
      <c r="C921" s="666" t="s">
        <v>537</v>
      </c>
      <c r="D921" s="667" t="s">
        <v>3070</v>
      </c>
      <c r="E921" s="666" t="s">
        <v>1893</v>
      </c>
      <c r="F921" s="667" t="s">
        <v>3077</v>
      </c>
      <c r="G921" s="666" t="s">
        <v>582</v>
      </c>
      <c r="H921" s="666" t="s">
        <v>2778</v>
      </c>
      <c r="I921" s="666" t="s">
        <v>2778</v>
      </c>
      <c r="J921" s="666" t="s">
        <v>2779</v>
      </c>
      <c r="K921" s="666" t="s">
        <v>2780</v>
      </c>
      <c r="L921" s="668">
        <v>149.06153302575586</v>
      </c>
      <c r="M921" s="668">
        <v>70</v>
      </c>
      <c r="N921" s="669">
        <v>10434.30731180291</v>
      </c>
    </row>
    <row r="922" spans="1:14" ht="14.4" customHeight="1" x14ac:dyDescent="0.3">
      <c r="A922" s="664" t="s">
        <v>527</v>
      </c>
      <c r="B922" s="665" t="s">
        <v>528</v>
      </c>
      <c r="C922" s="666" t="s">
        <v>537</v>
      </c>
      <c r="D922" s="667" t="s">
        <v>3070</v>
      </c>
      <c r="E922" s="666" t="s">
        <v>1893</v>
      </c>
      <c r="F922" s="667" t="s">
        <v>3077</v>
      </c>
      <c r="G922" s="666" t="s">
        <v>582</v>
      </c>
      <c r="H922" s="666" t="s">
        <v>2781</v>
      </c>
      <c r="I922" s="666" t="s">
        <v>2781</v>
      </c>
      <c r="J922" s="666" t="s">
        <v>2782</v>
      </c>
      <c r="K922" s="666" t="s">
        <v>2783</v>
      </c>
      <c r="L922" s="668">
        <v>217.79999999999998</v>
      </c>
      <c r="M922" s="668">
        <v>3.4999999999999991</v>
      </c>
      <c r="N922" s="669">
        <v>762.29999999999973</v>
      </c>
    </row>
    <row r="923" spans="1:14" ht="14.4" customHeight="1" x14ac:dyDescent="0.3">
      <c r="A923" s="664" t="s">
        <v>527</v>
      </c>
      <c r="B923" s="665" t="s">
        <v>528</v>
      </c>
      <c r="C923" s="666" t="s">
        <v>537</v>
      </c>
      <c r="D923" s="667" t="s">
        <v>3070</v>
      </c>
      <c r="E923" s="666" t="s">
        <v>1893</v>
      </c>
      <c r="F923" s="667" t="s">
        <v>3077</v>
      </c>
      <c r="G923" s="666" t="s">
        <v>582</v>
      </c>
      <c r="H923" s="666" t="s">
        <v>1920</v>
      </c>
      <c r="I923" s="666" t="s">
        <v>1920</v>
      </c>
      <c r="J923" s="666" t="s">
        <v>1921</v>
      </c>
      <c r="K923" s="666" t="s">
        <v>1922</v>
      </c>
      <c r="L923" s="668">
        <v>286</v>
      </c>
      <c r="M923" s="668">
        <v>13</v>
      </c>
      <c r="N923" s="669">
        <v>3718</v>
      </c>
    </row>
    <row r="924" spans="1:14" ht="14.4" customHeight="1" x14ac:dyDescent="0.3">
      <c r="A924" s="664" t="s">
        <v>527</v>
      </c>
      <c r="B924" s="665" t="s">
        <v>528</v>
      </c>
      <c r="C924" s="666" t="s">
        <v>537</v>
      </c>
      <c r="D924" s="667" t="s">
        <v>3070</v>
      </c>
      <c r="E924" s="666" t="s">
        <v>1893</v>
      </c>
      <c r="F924" s="667" t="s">
        <v>3077</v>
      </c>
      <c r="G924" s="666" t="s">
        <v>582</v>
      </c>
      <c r="H924" s="666" t="s">
        <v>1923</v>
      </c>
      <c r="I924" s="666" t="s">
        <v>1923</v>
      </c>
      <c r="J924" s="666" t="s">
        <v>1924</v>
      </c>
      <c r="K924" s="666" t="s">
        <v>1925</v>
      </c>
      <c r="L924" s="668">
        <v>84</v>
      </c>
      <c r="M924" s="668">
        <v>5</v>
      </c>
      <c r="N924" s="669">
        <v>420</v>
      </c>
    </row>
    <row r="925" spans="1:14" ht="14.4" customHeight="1" x14ac:dyDescent="0.3">
      <c r="A925" s="664" t="s">
        <v>527</v>
      </c>
      <c r="B925" s="665" t="s">
        <v>528</v>
      </c>
      <c r="C925" s="666" t="s">
        <v>537</v>
      </c>
      <c r="D925" s="667" t="s">
        <v>3070</v>
      </c>
      <c r="E925" s="666" t="s">
        <v>1893</v>
      </c>
      <c r="F925" s="667" t="s">
        <v>3077</v>
      </c>
      <c r="G925" s="666" t="s">
        <v>582</v>
      </c>
      <c r="H925" s="666" t="s">
        <v>1926</v>
      </c>
      <c r="I925" s="666" t="s">
        <v>1927</v>
      </c>
      <c r="J925" s="666" t="s">
        <v>1928</v>
      </c>
      <c r="K925" s="666" t="s">
        <v>1929</v>
      </c>
      <c r="L925" s="668">
        <v>58.720000000000006</v>
      </c>
      <c r="M925" s="668">
        <v>2</v>
      </c>
      <c r="N925" s="669">
        <v>117.44000000000001</v>
      </c>
    </row>
    <row r="926" spans="1:14" ht="14.4" customHeight="1" x14ac:dyDescent="0.3">
      <c r="A926" s="664" t="s">
        <v>527</v>
      </c>
      <c r="B926" s="665" t="s">
        <v>528</v>
      </c>
      <c r="C926" s="666" t="s">
        <v>537</v>
      </c>
      <c r="D926" s="667" t="s">
        <v>3070</v>
      </c>
      <c r="E926" s="666" t="s">
        <v>1893</v>
      </c>
      <c r="F926" s="667" t="s">
        <v>3077</v>
      </c>
      <c r="G926" s="666" t="s">
        <v>582</v>
      </c>
      <c r="H926" s="666" t="s">
        <v>2784</v>
      </c>
      <c r="I926" s="666" t="s">
        <v>2784</v>
      </c>
      <c r="J926" s="666" t="s">
        <v>2785</v>
      </c>
      <c r="K926" s="666" t="s">
        <v>2786</v>
      </c>
      <c r="L926" s="668">
        <v>562.87</v>
      </c>
      <c r="M926" s="668">
        <v>1.9999999999999996</v>
      </c>
      <c r="N926" s="669">
        <v>1125.7399999999998</v>
      </c>
    </row>
    <row r="927" spans="1:14" ht="14.4" customHeight="1" x14ac:dyDescent="0.3">
      <c r="A927" s="664" t="s">
        <v>527</v>
      </c>
      <c r="B927" s="665" t="s">
        <v>528</v>
      </c>
      <c r="C927" s="666" t="s">
        <v>537</v>
      </c>
      <c r="D927" s="667" t="s">
        <v>3070</v>
      </c>
      <c r="E927" s="666" t="s">
        <v>1893</v>
      </c>
      <c r="F927" s="667" t="s">
        <v>3077</v>
      </c>
      <c r="G927" s="666" t="s">
        <v>582</v>
      </c>
      <c r="H927" s="666" t="s">
        <v>1930</v>
      </c>
      <c r="I927" s="666" t="s">
        <v>1930</v>
      </c>
      <c r="J927" s="666" t="s">
        <v>1931</v>
      </c>
      <c r="K927" s="666" t="s">
        <v>1610</v>
      </c>
      <c r="L927" s="668">
        <v>90.22</v>
      </c>
      <c r="M927" s="668">
        <v>2</v>
      </c>
      <c r="N927" s="669">
        <v>180.44</v>
      </c>
    </row>
    <row r="928" spans="1:14" ht="14.4" customHeight="1" x14ac:dyDescent="0.3">
      <c r="A928" s="664" t="s">
        <v>527</v>
      </c>
      <c r="B928" s="665" t="s">
        <v>528</v>
      </c>
      <c r="C928" s="666" t="s">
        <v>537</v>
      </c>
      <c r="D928" s="667" t="s">
        <v>3070</v>
      </c>
      <c r="E928" s="666" t="s">
        <v>1893</v>
      </c>
      <c r="F928" s="667" t="s">
        <v>3077</v>
      </c>
      <c r="G928" s="666" t="s">
        <v>582</v>
      </c>
      <c r="H928" s="666" t="s">
        <v>1932</v>
      </c>
      <c r="I928" s="666" t="s">
        <v>1932</v>
      </c>
      <c r="J928" s="666" t="s">
        <v>1919</v>
      </c>
      <c r="K928" s="666" t="s">
        <v>1933</v>
      </c>
      <c r="L928" s="668">
        <v>316.02</v>
      </c>
      <c r="M928" s="668">
        <v>2</v>
      </c>
      <c r="N928" s="669">
        <v>632.04</v>
      </c>
    </row>
    <row r="929" spans="1:14" ht="14.4" customHeight="1" x14ac:dyDescent="0.3">
      <c r="A929" s="664" t="s">
        <v>527</v>
      </c>
      <c r="B929" s="665" t="s">
        <v>528</v>
      </c>
      <c r="C929" s="666" t="s">
        <v>537</v>
      </c>
      <c r="D929" s="667" t="s">
        <v>3070</v>
      </c>
      <c r="E929" s="666" t="s">
        <v>1893</v>
      </c>
      <c r="F929" s="667" t="s">
        <v>3077</v>
      </c>
      <c r="G929" s="666" t="s">
        <v>1606</v>
      </c>
      <c r="H929" s="666" t="s">
        <v>1934</v>
      </c>
      <c r="I929" s="666" t="s">
        <v>1935</v>
      </c>
      <c r="J929" s="666" t="s">
        <v>1936</v>
      </c>
      <c r="K929" s="666" t="s">
        <v>1937</v>
      </c>
      <c r="L929" s="668">
        <v>115.93935020084906</v>
      </c>
      <c r="M929" s="668">
        <v>8</v>
      </c>
      <c r="N929" s="669">
        <v>927.5148016067925</v>
      </c>
    </row>
    <row r="930" spans="1:14" ht="14.4" customHeight="1" x14ac:dyDescent="0.3">
      <c r="A930" s="664" t="s">
        <v>527</v>
      </c>
      <c r="B930" s="665" t="s">
        <v>528</v>
      </c>
      <c r="C930" s="666" t="s">
        <v>537</v>
      </c>
      <c r="D930" s="667" t="s">
        <v>3070</v>
      </c>
      <c r="E930" s="666" t="s">
        <v>1893</v>
      </c>
      <c r="F930" s="667" t="s">
        <v>3077</v>
      </c>
      <c r="G930" s="666" t="s">
        <v>1606</v>
      </c>
      <c r="H930" s="666" t="s">
        <v>2787</v>
      </c>
      <c r="I930" s="666" t="s">
        <v>2788</v>
      </c>
      <c r="J930" s="666" t="s">
        <v>2789</v>
      </c>
      <c r="K930" s="666" t="s">
        <v>2790</v>
      </c>
      <c r="L930" s="668">
        <v>28.89</v>
      </c>
      <c r="M930" s="668">
        <v>120</v>
      </c>
      <c r="N930" s="669">
        <v>3466.8</v>
      </c>
    </row>
    <row r="931" spans="1:14" ht="14.4" customHeight="1" x14ac:dyDescent="0.3">
      <c r="A931" s="664" t="s">
        <v>527</v>
      </c>
      <c r="B931" s="665" t="s">
        <v>528</v>
      </c>
      <c r="C931" s="666" t="s">
        <v>537</v>
      </c>
      <c r="D931" s="667" t="s">
        <v>3070</v>
      </c>
      <c r="E931" s="666" t="s">
        <v>1893</v>
      </c>
      <c r="F931" s="667" t="s">
        <v>3077</v>
      </c>
      <c r="G931" s="666" t="s">
        <v>1606</v>
      </c>
      <c r="H931" s="666" t="s">
        <v>1942</v>
      </c>
      <c r="I931" s="666" t="s">
        <v>1943</v>
      </c>
      <c r="J931" s="666" t="s">
        <v>1944</v>
      </c>
      <c r="K931" s="666" t="s">
        <v>1945</v>
      </c>
      <c r="L931" s="668">
        <v>50.708000000000006</v>
      </c>
      <c r="M931" s="668">
        <v>10</v>
      </c>
      <c r="N931" s="669">
        <v>507.08000000000004</v>
      </c>
    </row>
    <row r="932" spans="1:14" ht="14.4" customHeight="1" x14ac:dyDescent="0.3">
      <c r="A932" s="664" t="s">
        <v>527</v>
      </c>
      <c r="B932" s="665" t="s">
        <v>528</v>
      </c>
      <c r="C932" s="666" t="s">
        <v>537</v>
      </c>
      <c r="D932" s="667" t="s">
        <v>3070</v>
      </c>
      <c r="E932" s="666" t="s">
        <v>1893</v>
      </c>
      <c r="F932" s="667" t="s">
        <v>3077</v>
      </c>
      <c r="G932" s="666" t="s">
        <v>1606</v>
      </c>
      <c r="H932" s="666" t="s">
        <v>2791</v>
      </c>
      <c r="I932" s="666" t="s">
        <v>2792</v>
      </c>
      <c r="J932" s="666" t="s">
        <v>2793</v>
      </c>
      <c r="K932" s="666" t="s">
        <v>2794</v>
      </c>
      <c r="L932" s="668">
        <v>12209.67</v>
      </c>
      <c r="M932" s="668">
        <v>5</v>
      </c>
      <c r="N932" s="669">
        <v>61048.35</v>
      </c>
    </row>
    <row r="933" spans="1:14" ht="14.4" customHeight="1" x14ac:dyDescent="0.3">
      <c r="A933" s="664" t="s">
        <v>527</v>
      </c>
      <c r="B933" s="665" t="s">
        <v>528</v>
      </c>
      <c r="C933" s="666" t="s">
        <v>537</v>
      </c>
      <c r="D933" s="667" t="s">
        <v>3070</v>
      </c>
      <c r="E933" s="666" t="s">
        <v>1893</v>
      </c>
      <c r="F933" s="667" t="s">
        <v>3077</v>
      </c>
      <c r="G933" s="666" t="s">
        <v>1606</v>
      </c>
      <c r="H933" s="666" t="s">
        <v>2795</v>
      </c>
      <c r="I933" s="666" t="s">
        <v>2795</v>
      </c>
      <c r="J933" s="666" t="s">
        <v>2796</v>
      </c>
      <c r="K933" s="666" t="s">
        <v>2523</v>
      </c>
      <c r="L933" s="668">
        <v>55.209500000000006</v>
      </c>
      <c r="M933" s="668">
        <v>20</v>
      </c>
      <c r="N933" s="669">
        <v>1104.19</v>
      </c>
    </row>
    <row r="934" spans="1:14" ht="14.4" customHeight="1" x14ac:dyDescent="0.3">
      <c r="A934" s="664" t="s">
        <v>527</v>
      </c>
      <c r="B934" s="665" t="s">
        <v>528</v>
      </c>
      <c r="C934" s="666" t="s">
        <v>537</v>
      </c>
      <c r="D934" s="667" t="s">
        <v>3070</v>
      </c>
      <c r="E934" s="666" t="s">
        <v>1893</v>
      </c>
      <c r="F934" s="667" t="s">
        <v>3077</v>
      </c>
      <c r="G934" s="666" t="s">
        <v>1606</v>
      </c>
      <c r="H934" s="666" t="s">
        <v>1946</v>
      </c>
      <c r="I934" s="666" t="s">
        <v>1946</v>
      </c>
      <c r="J934" s="666" t="s">
        <v>1947</v>
      </c>
      <c r="K934" s="666" t="s">
        <v>1948</v>
      </c>
      <c r="L934" s="668">
        <v>938.3</v>
      </c>
      <c r="M934" s="668">
        <v>2</v>
      </c>
      <c r="N934" s="669">
        <v>1876.6</v>
      </c>
    </row>
    <row r="935" spans="1:14" ht="14.4" customHeight="1" x14ac:dyDescent="0.3">
      <c r="A935" s="664" t="s">
        <v>527</v>
      </c>
      <c r="B935" s="665" t="s">
        <v>528</v>
      </c>
      <c r="C935" s="666" t="s">
        <v>537</v>
      </c>
      <c r="D935" s="667" t="s">
        <v>3070</v>
      </c>
      <c r="E935" s="666" t="s">
        <v>1949</v>
      </c>
      <c r="F935" s="667" t="s">
        <v>3078</v>
      </c>
      <c r="G935" s="666"/>
      <c r="H935" s="666" t="s">
        <v>2797</v>
      </c>
      <c r="I935" s="666" t="s">
        <v>2798</v>
      </c>
      <c r="J935" s="666" t="s">
        <v>2799</v>
      </c>
      <c r="K935" s="666" t="s">
        <v>2800</v>
      </c>
      <c r="L935" s="668">
        <v>205.78000000000006</v>
      </c>
      <c r="M935" s="668">
        <v>1</v>
      </c>
      <c r="N935" s="669">
        <v>205.78000000000006</v>
      </c>
    </row>
    <row r="936" spans="1:14" ht="14.4" customHeight="1" x14ac:dyDescent="0.3">
      <c r="A936" s="664" t="s">
        <v>527</v>
      </c>
      <c r="B936" s="665" t="s">
        <v>528</v>
      </c>
      <c r="C936" s="666" t="s">
        <v>537</v>
      </c>
      <c r="D936" s="667" t="s">
        <v>3070</v>
      </c>
      <c r="E936" s="666" t="s">
        <v>1949</v>
      </c>
      <c r="F936" s="667" t="s">
        <v>3078</v>
      </c>
      <c r="G936" s="666" t="s">
        <v>582</v>
      </c>
      <c r="H936" s="666" t="s">
        <v>2801</v>
      </c>
      <c r="I936" s="666" t="s">
        <v>2802</v>
      </c>
      <c r="J936" s="666" t="s">
        <v>2803</v>
      </c>
      <c r="K936" s="666" t="s">
        <v>2804</v>
      </c>
      <c r="L936" s="668">
        <v>103.83499999999997</v>
      </c>
      <c r="M936" s="668">
        <v>2</v>
      </c>
      <c r="N936" s="669">
        <v>207.66999999999993</v>
      </c>
    </row>
    <row r="937" spans="1:14" ht="14.4" customHeight="1" x14ac:dyDescent="0.3">
      <c r="A937" s="664" t="s">
        <v>527</v>
      </c>
      <c r="B937" s="665" t="s">
        <v>528</v>
      </c>
      <c r="C937" s="666" t="s">
        <v>537</v>
      </c>
      <c r="D937" s="667" t="s">
        <v>3070</v>
      </c>
      <c r="E937" s="666" t="s">
        <v>1949</v>
      </c>
      <c r="F937" s="667" t="s">
        <v>3078</v>
      </c>
      <c r="G937" s="666" t="s">
        <v>582</v>
      </c>
      <c r="H937" s="666" t="s">
        <v>2805</v>
      </c>
      <c r="I937" s="666" t="s">
        <v>2806</v>
      </c>
      <c r="J937" s="666" t="s">
        <v>2807</v>
      </c>
      <c r="K937" s="666" t="s">
        <v>2808</v>
      </c>
      <c r="L937" s="668">
        <v>105.91000000000003</v>
      </c>
      <c r="M937" s="668">
        <v>2</v>
      </c>
      <c r="N937" s="669">
        <v>211.82000000000005</v>
      </c>
    </row>
    <row r="938" spans="1:14" ht="14.4" customHeight="1" x14ac:dyDescent="0.3">
      <c r="A938" s="664" t="s">
        <v>527</v>
      </c>
      <c r="B938" s="665" t="s">
        <v>528</v>
      </c>
      <c r="C938" s="666" t="s">
        <v>537</v>
      </c>
      <c r="D938" s="667" t="s">
        <v>3070</v>
      </c>
      <c r="E938" s="666" t="s">
        <v>1949</v>
      </c>
      <c r="F938" s="667" t="s">
        <v>3078</v>
      </c>
      <c r="G938" s="666" t="s">
        <v>582</v>
      </c>
      <c r="H938" s="666" t="s">
        <v>2809</v>
      </c>
      <c r="I938" s="666" t="s">
        <v>2810</v>
      </c>
      <c r="J938" s="666" t="s">
        <v>2811</v>
      </c>
      <c r="K938" s="666" t="s">
        <v>2812</v>
      </c>
      <c r="L938" s="668">
        <v>108.83000000000001</v>
      </c>
      <c r="M938" s="668">
        <v>2</v>
      </c>
      <c r="N938" s="669">
        <v>217.66000000000003</v>
      </c>
    </row>
    <row r="939" spans="1:14" ht="14.4" customHeight="1" x14ac:dyDescent="0.3">
      <c r="A939" s="664" t="s">
        <v>527</v>
      </c>
      <c r="B939" s="665" t="s">
        <v>528</v>
      </c>
      <c r="C939" s="666" t="s">
        <v>537</v>
      </c>
      <c r="D939" s="667" t="s">
        <v>3070</v>
      </c>
      <c r="E939" s="666" t="s">
        <v>1949</v>
      </c>
      <c r="F939" s="667" t="s">
        <v>3078</v>
      </c>
      <c r="G939" s="666" t="s">
        <v>582</v>
      </c>
      <c r="H939" s="666" t="s">
        <v>2813</v>
      </c>
      <c r="I939" s="666" t="s">
        <v>2814</v>
      </c>
      <c r="J939" s="666" t="s">
        <v>2815</v>
      </c>
      <c r="K939" s="666" t="s">
        <v>2816</v>
      </c>
      <c r="L939" s="668">
        <v>83.130000000000024</v>
      </c>
      <c r="M939" s="668">
        <v>2</v>
      </c>
      <c r="N939" s="669">
        <v>166.26000000000005</v>
      </c>
    </row>
    <row r="940" spans="1:14" ht="14.4" customHeight="1" x14ac:dyDescent="0.3">
      <c r="A940" s="664" t="s">
        <v>527</v>
      </c>
      <c r="B940" s="665" t="s">
        <v>528</v>
      </c>
      <c r="C940" s="666" t="s">
        <v>537</v>
      </c>
      <c r="D940" s="667" t="s">
        <v>3070</v>
      </c>
      <c r="E940" s="666" t="s">
        <v>1949</v>
      </c>
      <c r="F940" s="667" t="s">
        <v>3078</v>
      </c>
      <c r="G940" s="666" t="s">
        <v>582</v>
      </c>
      <c r="H940" s="666" t="s">
        <v>2817</v>
      </c>
      <c r="I940" s="666" t="s">
        <v>2818</v>
      </c>
      <c r="J940" s="666" t="s">
        <v>2819</v>
      </c>
      <c r="K940" s="666" t="s">
        <v>2820</v>
      </c>
      <c r="L940" s="668">
        <v>147.80500000000001</v>
      </c>
      <c r="M940" s="668">
        <v>2</v>
      </c>
      <c r="N940" s="669">
        <v>295.61</v>
      </c>
    </row>
    <row r="941" spans="1:14" ht="14.4" customHeight="1" x14ac:dyDescent="0.3">
      <c r="A941" s="664" t="s">
        <v>527</v>
      </c>
      <c r="B941" s="665" t="s">
        <v>528</v>
      </c>
      <c r="C941" s="666" t="s">
        <v>537</v>
      </c>
      <c r="D941" s="667" t="s">
        <v>3070</v>
      </c>
      <c r="E941" s="666" t="s">
        <v>1949</v>
      </c>
      <c r="F941" s="667" t="s">
        <v>3078</v>
      </c>
      <c r="G941" s="666" t="s">
        <v>1606</v>
      </c>
      <c r="H941" s="666" t="s">
        <v>1950</v>
      </c>
      <c r="I941" s="666" t="s">
        <v>1950</v>
      </c>
      <c r="J941" s="666" t="s">
        <v>1951</v>
      </c>
      <c r="K941" s="666" t="s">
        <v>1952</v>
      </c>
      <c r="L941" s="668">
        <v>159.5</v>
      </c>
      <c r="M941" s="668">
        <v>11.5</v>
      </c>
      <c r="N941" s="669">
        <v>1834.25</v>
      </c>
    </row>
    <row r="942" spans="1:14" ht="14.4" customHeight="1" x14ac:dyDescent="0.3">
      <c r="A942" s="664" t="s">
        <v>527</v>
      </c>
      <c r="B942" s="665" t="s">
        <v>528</v>
      </c>
      <c r="C942" s="666" t="s">
        <v>537</v>
      </c>
      <c r="D942" s="667" t="s">
        <v>3070</v>
      </c>
      <c r="E942" s="666" t="s">
        <v>1949</v>
      </c>
      <c r="F942" s="667" t="s">
        <v>3078</v>
      </c>
      <c r="G942" s="666" t="s">
        <v>1606</v>
      </c>
      <c r="H942" s="666" t="s">
        <v>2821</v>
      </c>
      <c r="I942" s="666" t="s">
        <v>2821</v>
      </c>
      <c r="J942" s="666" t="s">
        <v>2822</v>
      </c>
      <c r="K942" s="666" t="s">
        <v>2823</v>
      </c>
      <c r="L942" s="668">
        <v>285.23999999999995</v>
      </c>
      <c r="M942" s="668">
        <v>1</v>
      </c>
      <c r="N942" s="669">
        <v>285.23999999999995</v>
      </c>
    </row>
    <row r="943" spans="1:14" ht="14.4" customHeight="1" x14ac:dyDescent="0.3">
      <c r="A943" s="664" t="s">
        <v>527</v>
      </c>
      <c r="B943" s="665" t="s">
        <v>528</v>
      </c>
      <c r="C943" s="666" t="s">
        <v>537</v>
      </c>
      <c r="D943" s="667" t="s">
        <v>3070</v>
      </c>
      <c r="E943" s="666" t="s">
        <v>2824</v>
      </c>
      <c r="F943" s="667" t="s">
        <v>3080</v>
      </c>
      <c r="G943" s="666" t="s">
        <v>582</v>
      </c>
      <c r="H943" s="666" t="s">
        <v>2825</v>
      </c>
      <c r="I943" s="666" t="s">
        <v>2826</v>
      </c>
      <c r="J943" s="666" t="s">
        <v>2827</v>
      </c>
      <c r="K943" s="666" t="s">
        <v>2780</v>
      </c>
      <c r="L943" s="668">
        <v>22343.038690157173</v>
      </c>
      <c r="M943" s="668">
        <v>5.9223878000000001</v>
      </c>
      <c r="N943" s="669">
        <v>132324.13975351481</v>
      </c>
    </row>
    <row r="944" spans="1:14" ht="14.4" customHeight="1" x14ac:dyDescent="0.3">
      <c r="A944" s="664" t="s">
        <v>527</v>
      </c>
      <c r="B944" s="665" t="s">
        <v>528</v>
      </c>
      <c r="C944" s="666" t="s">
        <v>537</v>
      </c>
      <c r="D944" s="667" t="s">
        <v>3070</v>
      </c>
      <c r="E944" s="666" t="s">
        <v>2828</v>
      </c>
      <c r="F944" s="667" t="s">
        <v>3081</v>
      </c>
      <c r="G944" s="666"/>
      <c r="H944" s="666"/>
      <c r="I944" s="666" t="s">
        <v>2829</v>
      </c>
      <c r="J944" s="666" t="s">
        <v>2830</v>
      </c>
      <c r="K944" s="666" t="s">
        <v>2831</v>
      </c>
      <c r="L944" s="668">
        <v>1287</v>
      </c>
      <c r="M944" s="668">
        <v>15</v>
      </c>
      <c r="N944" s="669">
        <v>19305</v>
      </c>
    </row>
    <row r="945" spans="1:14" ht="14.4" customHeight="1" x14ac:dyDescent="0.3">
      <c r="A945" s="664" t="s">
        <v>527</v>
      </c>
      <c r="B945" s="665" t="s">
        <v>528</v>
      </c>
      <c r="C945" s="666" t="s">
        <v>537</v>
      </c>
      <c r="D945" s="667" t="s">
        <v>3070</v>
      </c>
      <c r="E945" s="666" t="s">
        <v>1953</v>
      </c>
      <c r="F945" s="667" t="s">
        <v>3079</v>
      </c>
      <c r="G945" s="666" t="s">
        <v>582</v>
      </c>
      <c r="H945" s="666" t="s">
        <v>1954</v>
      </c>
      <c r="I945" s="666" t="s">
        <v>1955</v>
      </c>
      <c r="J945" s="666" t="s">
        <v>1956</v>
      </c>
      <c r="K945" s="666" t="s">
        <v>1957</v>
      </c>
      <c r="L945" s="668">
        <v>2395.0315389138636</v>
      </c>
      <c r="M945" s="668">
        <v>11</v>
      </c>
      <c r="N945" s="669">
        <v>26345.346928052499</v>
      </c>
    </row>
    <row r="946" spans="1:14" ht="14.4" customHeight="1" x14ac:dyDescent="0.3">
      <c r="A946" s="664" t="s">
        <v>527</v>
      </c>
      <c r="B946" s="665" t="s">
        <v>528</v>
      </c>
      <c r="C946" s="666" t="s">
        <v>537</v>
      </c>
      <c r="D946" s="667" t="s">
        <v>3070</v>
      </c>
      <c r="E946" s="666" t="s">
        <v>1953</v>
      </c>
      <c r="F946" s="667" t="s">
        <v>3079</v>
      </c>
      <c r="G946" s="666" t="s">
        <v>582</v>
      </c>
      <c r="H946" s="666" t="s">
        <v>1958</v>
      </c>
      <c r="I946" s="666" t="s">
        <v>1959</v>
      </c>
      <c r="J946" s="666" t="s">
        <v>1960</v>
      </c>
      <c r="K946" s="666" t="s">
        <v>1957</v>
      </c>
      <c r="L946" s="668">
        <v>2228.8200000000002</v>
      </c>
      <c r="M946" s="668">
        <v>3</v>
      </c>
      <c r="N946" s="669">
        <v>6686.46</v>
      </c>
    </row>
    <row r="947" spans="1:14" ht="14.4" customHeight="1" x14ac:dyDescent="0.3">
      <c r="A947" s="664" t="s">
        <v>527</v>
      </c>
      <c r="B947" s="665" t="s">
        <v>528</v>
      </c>
      <c r="C947" s="666" t="s">
        <v>537</v>
      </c>
      <c r="D947" s="667" t="s">
        <v>3070</v>
      </c>
      <c r="E947" s="666" t="s">
        <v>1953</v>
      </c>
      <c r="F947" s="667" t="s">
        <v>3079</v>
      </c>
      <c r="G947" s="666" t="s">
        <v>582</v>
      </c>
      <c r="H947" s="666" t="s">
        <v>1961</v>
      </c>
      <c r="I947" s="666" t="s">
        <v>1962</v>
      </c>
      <c r="J947" s="666" t="s">
        <v>1963</v>
      </c>
      <c r="K947" s="666" t="s">
        <v>1964</v>
      </c>
      <c r="L947" s="668">
        <v>1329.46</v>
      </c>
      <c r="M947" s="668">
        <v>6</v>
      </c>
      <c r="N947" s="669">
        <v>7976.76</v>
      </c>
    </row>
    <row r="948" spans="1:14" ht="14.4" customHeight="1" x14ac:dyDescent="0.3">
      <c r="A948" s="664" t="s">
        <v>527</v>
      </c>
      <c r="B948" s="665" t="s">
        <v>528</v>
      </c>
      <c r="C948" s="666" t="s">
        <v>537</v>
      </c>
      <c r="D948" s="667" t="s">
        <v>3070</v>
      </c>
      <c r="E948" s="666" t="s">
        <v>1953</v>
      </c>
      <c r="F948" s="667" t="s">
        <v>3079</v>
      </c>
      <c r="G948" s="666" t="s">
        <v>582</v>
      </c>
      <c r="H948" s="666" t="s">
        <v>2832</v>
      </c>
      <c r="I948" s="666" t="s">
        <v>2833</v>
      </c>
      <c r="J948" s="666" t="s">
        <v>2834</v>
      </c>
      <c r="K948" s="666" t="s">
        <v>2835</v>
      </c>
      <c r="L948" s="668">
        <v>1854.2000120321782</v>
      </c>
      <c r="M948" s="668">
        <v>3</v>
      </c>
      <c r="N948" s="669">
        <v>5562.6000360965345</v>
      </c>
    </row>
    <row r="949" spans="1:14" ht="14.4" customHeight="1" x14ac:dyDescent="0.3">
      <c r="A949" s="664" t="s">
        <v>527</v>
      </c>
      <c r="B949" s="665" t="s">
        <v>528</v>
      </c>
      <c r="C949" s="666" t="s">
        <v>537</v>
      </c>
      <c r="D949" s="667" t="s">
        <v>3070</v>
      </c>
      <c r="E949" s="666" t="s">
        <v>1953</v>
      </c>
      <c r="F949" s="667" t="s">
        <v>3079</v>
      </c>
      <c r="G949" s="666" t="s">
        <v>582</v>
      </c>
      <c r="H949" s="666" t="s">
        <v>2836</v>
      </c>
      <c r="I949" s="666" t="s">
        <v>2837</v>
      </c>
      <c r="J949" s="666" t="s">
        <v>1956</v>
      </c>
      <c r="K949" s="666" t="s">
        <v>2838</v>
      </c>
      <c r="L949" s="668">
        <v>1285.9000000000001</v>
      </c>
      <c r="M949" s="668">
        <v>21</v>
      </c>
      <c r="N949" s="669">
        <v>27003.9</v>
      </c>
    </row>
    <row r="950" spans="1:14" ht="14.4" customHeight="1" x14ac:dyDescent="0.3">
      <c r="A950" s="664" t="s">
        <v>527</v>
      </c>
      <c r="B950" s="665" t="s">
        <v>528</v>
      </c>
      <c r="C950" s="666" t="s">
        <v>537</v>
      </c>
      <c r="D950" s="667" t="s">
        <v>3070</v>
      </c>
      <c r="E950" s="666" t="s">
        <v>1953</v>
      </c>
      <c r="F950" s="667" t="s">
        <v>3079</v>
      </c>
      <c r="G950" s="666" t="s">
        <v>582</v>
      </c>
      <c r="H950" s="666" t="s">
        <v>2839</v>
      </c>
      <c r="I950" s="666" t="s">
        <v>2839</v>
      </c>
      <c r="J950" s="666" t="s">
        <v>2840</v>
      </c>
      <c r="K950" s="666" t="s">
        <v>2841</v>
      </c>
      <c r="L950" s="668">
        <v>2227.4899999999998</v>
      </c>
      <c r="M950" s="668">
        <v>1</v>
      </c>
      <c r="N950" s="669">
        <v>2227.4899999999998</v>
      </c>
    </row>
    <row r="951" spans="1:14" ht="14.4" customHeight="1" x14ac:dyDescent="0.3">
      <c r="A951" s="664" t="s">
        <v>527</v>
      </c>
      <c r="B951" s="665" t="s">
        <v>528</v>
      </c>
      <c r="C951" s="666" t="s">
        <v>540</v>
      </c>
      <c r="D951" s="667" t="s">
        <v>3071</v>
      </c>
      <c r="E951" s="666" t="s">
        <v>552</v>
      </c>
      <c r="F951" s="667" t="s">
        <v>3075</v>
      </c>
      <c r="G951" s="666"/>
      <c r="H951" s="666" t="s">
        <v>2842</v>
      </c>
      <c r="I951" s="666" t="s">
        <v>2842</v>
      </c>
      <c r="J951" s="666" t="s">
        <v>2843</v>
      </c>
      <c r="K951" s="666" t="s">
        <v>2844</v>
      </c>
      <c r="L951" s="668">
        <v>5275.53</v>
      </c>
      <c r="M951" s="668">
        <v>3</v>
      </c>
      <c r="N951" s="669">
        <v>15826.59</v>
      </c>
    </row>
    <row r="952" spans="1:14" ht="14.4" customHeight="1" x14ac:dyDescent="0.3">
      <c r="A952" s="664" t="s">
        <v>527</v>
      </c>
      <c r="B952" s="665" t="s">
        <v>528</v>
      </c>
      <c r="C952" s="666" t="s">
        <v>540</v>
      </c>
      <c r="D952" s="667" t="s">
        <v>3071</v>
      </c>
      <c r="E952" s="666" t="s">
        <v>552</v>
      </c>
      <c r="F952" s="667" t="s">
        <v>3075</v>
      </c>
      <c r="G952" s="666" t="s">
        <v>582</v>
      </c>
      <c r="H952" s="666" t="s">
        <v>583</v>
      </c>
      <c r="I952" s="666" t="s">
        <v>583</v>
      </c>
      <c r="J952" s="666" t="s">
        <v>584</v>
      </c>
      <c r="K952" s="666" t="s">
        <v>585</v>
      </c>
      <c r="L952" s="668">
        <v>171.59999986880877</v>
      </c>
      <c r="M952" s="668">
        <v>143</v>
      </c>
      <c r="N952" s="669">
        <v>24538.799981239652</v>
      </c>
    </row>
    <row r="953" spans="1:14" ht="14.4" customHeight="1" x14ac:dyDescent="0.3">
      <c r="A953" s="664" t="s">
        <v>527</v>
      </c>
      <c r="B953" s="665" t="s">
        <v>528</v>
      </c>
      <c r="C953" s="666" t="s">
        <v>540</v>
      </c>
      <c r="D953" s="667" t="s">
        <v>3071</v>
      </c>
      <c r="E953" s="666" t="s">
        <v>552</v>
      </c>
      <c r="F953" s="667" t="s">
        <v>3075</v>
      </c>
      <c r="G953" s="666" t="s">
        <v>582</v>
      </c>
      <c r="H953" s="666" t="s">
        <v>589</v>
      </c>
      <c r="I953" s="666" t="s">
        <v>589</v>
      </c>
      <c r="J953" s="666" t="s">
        <v>590</v>
      </c>
      <c r="K953" s="666" t="s">
        <v>588</v>
      </c>
      <c r="L953" s="668">
        <v>143</v>
      </c>
      <c r="M953" s="668">
        <v>15</v>
      </c>
      <c r="N953" s="669">
        <v>2145</v>
      </c>
    </row>
    <row r="954" spans="1:14" ht="14.4" customHeight="1" x14ac:dyDescent="0.3">
      <c r="A954" s="664" t="s">
        <v>527</v>
      </c>
      <c r="B954" s="665" t="s">
        <v>528</v>
      </c>
      <c r="C954" s="666" t="s">
        <v>540</v>
      </c>
      <c r="D954" s="667" t="s">
        <v>3071</v>
      </c>
      <c r="E954" s="666" t="s">
        <v>552</v>
      </c>
      <c r="F954" s="667" t="s">
        <v>3075</v>
      </c>
      <c r="G954" s="666" t="s">
        <v>582</v>
      </c>
      <c r="H954" s="666" t="s">
        <v>591</v>
      </c>
      <c r="I954" s="666" t="s">
        <v>591</v>
      </c>
      <c r="J954" s="666" t="s">
        <v>584</v>
      </c>
      <c r="K954" s="666" t="s">
        <v>592</v>
      </c>
      <c r="L954" s="668">
        <v>92.95</v>
      </c>
      <c r="M954" s="668">
        <v>70</v>
      </c>
      <c r="N954" s="669">
        <v>6506.5</v>
      </c>
    </row>
    <row r="955" spans="1:14" ht="14.4" customHeight="1" x14ac:dyDescent="0.3">
      <c r="A955" s="664" t="s">
        <v>527</v>
      </c>
      <c r="B955" s="665" t="s">
        <v>528</v>
      </c>
      <c r="C955" s="666" t="s">
        <v>540</v>
      </c>
      <c r="D955" s="667" t="s">
        <v>3071</v>
      </c>
      <c r="E955" s="666" t="s">
        <v>552</v>
      </c>
      <c r="F955" s="667" t="s">
        <v>3075</v>
      </c>
      <c r="G955" s="666" t="s">
        <v>582</v>
      </c>
      <c r="H955" s="666" t="s">
        <v>593</v>
      </c>
      <c r="I955" s="666" t="s">
        <v>593</v>
      </c>
      <c r="J955" s="666" t="s">
        <v>584</v>
      </c>
      <c r="K955" s="666" t="s">
        <v>594</v>
      </c>
      <c r="L955" s="668">
        <v>93.5</v>
      </c>
      <c r="M955" s="668">
        <v>6</v>
      </c>
      <c r="N955" s="669">
        <v>561</v>
      </c>
    </row>
    <row r="956" spans="1:14" ht="14.4" customHeight="1" x14ac:dyDescent="0.3">
      <c r="A956" s="664" t="s">
        <v>527</v>
      </c>
      <c r="B956" s="665" t="s">
        <v>528</v>
      </c>
      <c r="C956" s="666" t="s">
        <v>540</v>
      </c>
      <c r="D956" s="667" t="s">
        <v>3071</v>
      </c>
      <c r="E956" s="666" t="s">
        <v>552</v>
      </c>
      <c r="F956" s="667" t="s">
        <v>3075</v>
      </c>
      <c r="G956" s="666" t="s">
        <v>582</v>
      </c>
      <c r="H956" s="666" t="s">
        <v>603</v>
      </c>
      <c r="I956" s="666" t="s">
        <v>604</v>
      </c>
      <c r="J956" s="666" t="s">
        <v>605</v>
      </c>
      <c r="K956" s="666" t="s">
        <v>606</v>
      </c>
      <c r="L956" s="668">
        <v>87.030000000000015</v>
      </c>
      <c r="M956" s="668">
        <v>1</v>
      </c>
      <c r="N956" s="669">
        <v>87.030000000000015</v>
      </c>
    </row>
    <row r="957" spans="1:14" ht="14.4" customHeight="1" x14ac:dyDescent="0.3">
      <c r="A957" s="664" t="s">
        <v>527</v>
      </c>
      <c r="B957" s="665" t="s">
        <v>528</v>
      </c>
      <c r="C957" s="666" t="s">
        <v>540</v>
      </c>
      <c r="D957" s="667" t="s">
        <v>3071</v>
      </c>
      <c r="E957" s="666" t="s">
        <v>552</v>
      </c>
      <c r="F957" s="667" t="s">
        <v>3075</v>
      </c>
      <c r="G957" s="666" t="s">
        <v>582</v>
      </c>
      <c r="H957" s="666" t="s">
        <v>607</v>
      </c>
      <c r="I957" s="666" t="s">
        <v>608</v>
      </c>
      <c r="J957" s="666" t="s">
        <v>609</v>
      </c>
      <c r="K957" s="666" t="s">
        <v>610</v>
      </c>
      <c r="L957" s="668">
        <v>96.820058252787405</v>
      </c>
      <c r="M957" s="668">
        <v>55</v>
      </c>
      <c r="N957" s="669">
        <v>5325.1032039033071</v>
      </c>
    </row>
    <row r="958" spans="1:14" ht="14.4" customHeight="1" x14ac:dyDescent="0.3">
      <c r="A958" s="664" t="s">
        <v>527</v>
      </c>
      <c r="B958" s="665" t="s">
        <v>528</v>
      </c>
      <c r="C958" s="666" t="s">
        <v>540</v>
      </c>
      <c r="D958" s="667" t="s">
        <v>3071</v>
      </c>
      <c r="E958" s="666" t="s">
        <v>552</v>
      </c>
      <c r="F958" s="667" t="s">
        <v>3075</v>
      </c>
      <c r="G958" s="666" t="s">
        <v>582</v>
      </c>
      <c r="H958" s="666" t="s">
        <v>611</v>
      </c>
      <c r="I958" s="666" t="s">
        <v>612</v>
      </c>
      <c r="J958" s="666" t="s">
        <v>609</v>
      </c>
      <c r="K958" s="666" t="s">
        <v>613</v>
      </c>
      <c r="L958" s="668">
        <v>100.75969418997281</v>
      </c>
      <c r="M958" s="668">
        <v>30</v>
      </c>
      <c r="N958" s="669">
        <v>3022.7908256991841</v>
      </c>
    </row>
    <row r="959" spans="1:14" ht="14.4" customHeight="1" x14ac:dyDescent="0.3">
      <c r="A959" s="664" t="s">
        <v>527</v>
      </c>
      <c r="B959" s="665" t="s">
        <v>528</v>
      </c>
      <c r="C959" s="666" t="s">
        <v>540</v>
      </c>
      <c r="D959" s="667" t="s">
        <v>3071</v>
      </c>
      <c r="E959" s="666" t="s">
        <v>552</v>
      </c>
      <c r="F959" s="667" t="s">
        <v>3075</v>
      </c>
      <c r="G959" s="666" t="s">
        <v>582</v>
      </c>
      <c r="H959" s="666" t="s">
        <v>614</v>
      </c>
      <c r="I959" s="666" t="s">
        <v>615</v>
      </c>
      <c r="J959" s="666" t="s">
        <v>616</v>
      </c>
      <c r="K959" s="666" t="s">
        <v>617</v>
      </c>
      <c r="L959" s="668">
        <v>167.61000000000004</v>
      </c>
      <c r="M959" s="668">
        <v>6</v>
      </c>
      <c r="N959" s="669">
        <v>1005.6600000000003</v>
      </c>
    </row>
    <row r="960" spans="1:14" ht="14.4" customHeight="1" x14ac:dyDescent="0.3">
      <c r="A960" s="664" t="s">
        <v>527</v>
      </c>
      <c r="B960" s="665" t="s">
        <v>528</v>
      </c>
      <c r="C960" s="666" t="s">
        <v>540</v>
      </c>
      <c r="D960" s="667" t="s">
        <v>3071</v>
      </c>
      <c r="E960" s="666" t="s">
        <v>552</v>
      </c>
      <c r="F960" s="667" t="s">
        <v>3075</v>
      </c>
      <c r="G960" s="666" t="s">
        <v>582</v>
      </c>
      <c r="H960" s="666" t="s">
        <v>2845</v>
      </c>
      <c r="I960" s="666" t="s">
        <v>2846</v>
      </c>
      <c r="J960" s="666" t="s">
        <v>2847</v>
      </c>
      <c r="K960" s="666" t="s">
        <v>2848</v>
      </c>
      <c r="L960" s="668">
        <v>121.55999999999997</v>
      </c>
      <c r="M960" s="668">
        <v>1</v>
      </c>
      <c r="N960" s="669">
        <v>121.55999999999997</v>
      </c>
    </row>
    <row r="961" spans="1:14" ht="14.4" customHeight="1" x14ac:dyDescent="0.3">
      <c r="A961" s="664" t="s">
        <v>527</v>
      </c>
      <c r="B961" s="665" t="s">
        <v>528</v>
      </c>
      <c r="C961" s="666" t="s">
        <v>540</v>
      </c>
      <c r="D961" s="667" t="s">
        <v>3071</v>
      </c>
      <c r="E961" s="666" t="s">
        <v>552</v>
      </c>
      <c r="F961" s="667" t="s">
        <v>3075</v>
      </c>
      <c r="G961" s="666" t="s">
        <v>582</v>
      </c>
      <c r="H961" s="666" t="s">
        <v>1986</v>
      </c>
      <c r="I961" s="666" t="s">
        <v>1987</v>
      </c>
      <c r="J961" s="666" t="s">
        <v>1988</v>
      </c>
      <c r="K961" s="666" t="s">
        <v>1989</v>
      </c>
      <c r="L961" s="668">
        <v>115.93989707516431</v>
      </c>
      <c r="M961" s="668">
        <v>21</v>
      </c>
      <c r="N961" s="669">
        <v>2434.7378385784505</v>
      </c>
    </row>
    <row r="962" spans="1:14" ht="14.4" customHeight="1" x14ac:dyDescent="0.3">
      <c r="A962" s="664" t="s">
        <v>527</v>
      </c>
      <c r="B962" s="665" t="s">
        <v>528</v>
      </c>
      <c r="C962" s="666" t="s">
        <v>540</v>
      </c>
      <c r="D962" s="667" t="s">
        <v>3071</v>
      </c>
      <c r="E962" s="666" t="s">
        <v>552</v>
      </c>
      <c r="F962" s="667" t="s">
        <v>3075</v>
      </c>
      <c r="G962" s="666" t="s">
        <v>582</v>
      </c>
      <c r="H962" s="666" t="s">
        <v>711</v>
      </c>
      <c r="I962" s="666" t="s">
        <v>711</v>
      </c>
      <c r="J962" s="666" t="s">
        <v>712</v>
      </c>
      <c r="K962" s="666" t="s">
        <v>713</v>
      </c>
      <c r="L962" s="668">
        <v>36.543000000000006</v>
      </c>
      <c r="M962" s="668">
        <v>120</v>
      </c>
      <c r="N962" s="669">
        <v>4385.1600000000008</v>
      </c>
    </row>
    <row r="963" spans="1:14" ht="14.4" customHeight="1" x14ac:dyDescent="0.3">
      <c r="A963" s="664" t="s">
        <v>527</v>
      </c>
      <c r="B963" s="665" t="s">
        <v>528</v>
      </c>
      <c r="C963" s="666" t="s">
        <v>540</v>
      </c>
      <c r="D963" s="667" t="s">
        <v>3071</v>
      </c>
      <c r="E963" s="666" t="s">
        <v>552</v>
      </c>
      <c r="F963" s="667" t="s">
        <v>3075</v>
      </c>
      <c r="G963" s="666" t="s">
        <v>582</v>
      </c>
      <c r="H963" s="666" t="s">
        <v>753</v>
      </c>
      <c r="I963" s="666" t="s">
        <v>754</v>
      </c>
      <c r="J963" s="666" t="s">
        <v>755</v>
      </c>
      <c r="K963" s="666" t="s">
        <v>756</v>
      </c>
      <c r="L963" s="668">
        <v>8.5800289270565457</v>
      </c>
      <c r="M963" s="668">
        <v>132</v>
      </c>
      <c r="N963" s="669">
        <v>1132.5638183714641</v>
      </c>
    </row>
    <row r="964" spans="1:14" ht="14.4" customHeight="1" x14ac:dyDescent="0.3">
      <c r="A964" s="664" t="s">
        <v>527</v>
      </c>
      <c r="B964" s="665" t="s">
        <v>528</v>
      </c>
      <c r="C964" s="666" t="s">
        <v>540</v>
      </c>
      <c r="D964" s="667" t="s">
        <v>3071</v>
      </c>
      <c r="E964" s="666" t="s">
        <v>552</v>
      </c>
      <c r="F964" s="667" t="s">
        <v>3075</v>
      </c>
      <c r="G964" s="666" t="s">
        <v>582</v>
      </c>
      <c r="H964" s="666" t="s">
        <v>2849</v>
      </c>
      <c r="I964" s="666" t="s">
        <v>2850</v>
      </c>
      <c r="J964" s="666" t="s">
        <v>2851</v>
      </c>
      <c r="K964" s="666"/>
      <c r="L964" s="668">
        <v>205.60000000000005</v>
      </c>
      <c r="M964" s="668">
        <v>1</v>
      </c>
      <c r="N964" s="669">
        <v>205.60000000000005</v>
      </c>
    </row>
    <row r="965" spans="1:14" ht="14.4" customHeight="1" x14ac:dyDescent="0.3">
      <c r="A965" s="664" t="s">
        <v>527</v>
      </c>
      <c r="B965" s="665" t="s">
        <v>528</v>
      </c>
      <c r="C965" s="666" t="s">
        <v>540</v>
      </c>
      <c r="D965" s="667" t="s">
        <v>3071</v>
      </c>
      <c r="E965" s="666" t="s">
        <v>552</v>
      </c>
      <c r="F965" s="667" t="s">
        <v>3075</v>
      </c>
      <c r="G965" s="666" t="s">
        <v>582</v>
      </c>
      <c r="H965" s="666" t="s">
        <v>2852</v>
      </c>
      <c r="I965" s="666" t="s">
        <v>2853</v>
      </c>
      <c r="J965" s="666" t="s">
        <v>2854</v>
      </c>
      <c r="K965" s="666" t="s">
        <v>2855</v>
      </c>
      <c r="L965" s="668">
        <v>88.72</v>
      </c>
      <c r="M965" s="668">
        <v>1</v>
      </c>
      <c r="N965" s="669">
        <v>88.72</v>
      </c>
    </row>
    <row r="966" spans="1:14" ht="14.4" customHeight="1" x14ac:dyDescent="0.3">
      <c r="A966" s="664" t="s">
        <v>527</v>
      </c>
      <c r="B966" s="665" t="s">
        <v>528</v>
      </c>
      <c r="C966" s="666" t="s">
        <v>540</v>
      </c>
      <c r="D966" s="667" t="s">
        <v>3071</v>
      </c>
      <c r="E966" s="666" t="s">
        <v>552</v>
      </c>
      <c r="F966" s="667" t="s">
        <v>3075</v>
      </c>
      <c r="G966" s="666" t="s">
        <v>582</v>
      </c>
      <c r="H966" s="666" t="s">
        <v>804</v>
      </c>
      <c r="I966" s="666" t="s">
        <v>805</v>
      </c>
      <c r="J966" s="666" t="s">
        <v>806</v>
      </c>
      <c r="K966" s="666" t="s">
        <v>807</v>
      </c>
      <c r="L966" s="668">
        <v>176.61999985445499</v>
      </c>
      <c r="M966" s="668">
        <v>190</v>
      </c>
      <c r="N966" s="669">
        <v>33557.799972346445</v>
      </c>
    </row>
    <row r="967" spans="1:14" ht="14.4" customHeight="1" x14ac:dyDescent="0.3">
      <c r="A967" s="664" t="s">
        <v>527</v>
      </c>
      <c r="B967" s="665" t="s">
        <v>528</v>
      </c>
      <c r="C967" s="666" t="s">
        <v>540</v>
      </c>
      <c r="D967" s="667" t="s">
        <v>3071</v>
      </c>
      <c r="E967" s="666" t="s">
        <v>552</v>
      </c>
      <c r="F967" s="667" t="s">
        <v>3075</v>
      </c>
      <c r="G967" s="666" t="s">
        <v>582</v>
      </c>
      <c r="H967" s="666" t="s">
        <v>812</v>
      </c>
      <c r="I967" s="666" t="s">
        <v>813</v>
      </c>
      <c r="J967" s="666" t="s">
        <v>814</v>
      </c>
      <c r="K967" s="666" t="s">
        <v>815</v>
      </c>
      <c r="L967" s="668">
        <v>61.108958173255445</v>
      </c>
      <c r="M967" s="668">
        <v>265</v>
      </c>
      <c r="N967" s="669">
        <v>16193.873915912693</v>
      </c>
    </row>
    <row r="968" spans="1:14" ht="14.4" customHeight="1" x14ac:dyDescent="0.3">
      <c r="A968" s="664" t="s">
        <v>527</v>
      </c>
      <c r="B968" s="665" t="s">
        <v>528</v>
      </c>
      <c r="C968" s="666" t="s">
        <v>540</v>
      </c>
      <c r="D968" s="667" t="s">
        <v>3071</v>
      </c>
      <c r="E968" s="666" t="s">
        <v>552</v>
      </c>
      <c r="F968" s="667" t="s">
        <v>3075</v>
      </c>
      <c r="G968" s="666" t="s">
        <v>582</v>
      </c>
      <c r="H968" s="666" t="s">
        <v>816</v>
      </c>
      <c r="I968" s="666" t="s">
        <v>817</v>
      </c>
      <c r="J968" s="666" t="s">
        <v>818</v>
      </c>
      <c r="K968" s="666" t="s">
        <v>819</v>
      </c>
      <c r="L968" s="668">
        <v>24.622</v>
      </c>
      <c r="M968" s="668">
        <v>60</v>
      </c>
      <c r="N968" s="669">
        <v>1477.32</v>
      </c>
    </row>
    <row r="969" spans="1:14" ht="14.4" customHeight="1" x14ac:dyDescent="0.3">
      <c r="A969" s="664" t="s">
        <v>527</v>
      </c>
      <c r="B969" s="665" t="s">
        <v>528</v>
      </c>
      <c r="C969" s="666" t="s">
        <v>540</v>
      </c>
      <c r="D969" s="667" t="s">
        <v>3071</v>
      </c>
      <c r="E969" s="666" t="s">
        <v>552</v>
      </c>
      <c r="F969" s="667" t="s">
        <v>3075</v>
      </c>
      <c r="G969" s="666" t="s">
        <v>582</v>
      </c>
      <c r="H969" s="666" t="s">
        <v>845</v>
      </c>
      <c r="I969" s="666" t="s">
        <v>846</v>
      </c>
      <c r="J969" s="666" t="s">
        <v>843</v>
      </c>
      <c r="K969" s="666" t="s">
        <v>847</v>
      </c>
      <c r="L969" s="668">
        <v>210.02</v>
      </c>
      <c r="M969" s="668">
        <v>2</v>
      </c>
      <c r="N969" s="669">
        <v>420.04</v>
      </c>
    </row>
    <row r="970" spans="1:14" ht="14.4" customHeight="1" x14ac:dyDescent="0.3">
      <c r="A970" s="664" t="s">
        <v>527</v>
      </c>
      <c r="B970" s="665" t="s">
        <v>528</v>
      </c>
      <c r="C970" s="666" t="s">
        <v>540</v>
      </c>
      <c r="D970" s="667" t="s">
        <v>3071</v>
      </c>
      <c r="E970" s="666" t="s">
        <v>552</v>
      </c>
      <c r="F970" s="667" t="s">
        <v>3075</v>
      </c>
      <c r="G970" s="666" t="s">
        <v>582</v>
      </c>
      <c r="H970" s="666" t="s">
        <v>852</v>
      </c>
      <c r="I970" s="666" t="s">
        <v>853</v>
      </c>
      <c r="J970" s="666" t="s">
        <v>854</v>
      </c>
      <c r="K970" s="666" t="s">
        <v>855</v>
      </c>
      <c r="L970" s="668">
        <v>375.8</v>
      </c>
      <c r="M970" s="668">
        <v>40</v>
      </c>
      <c r="N970" s="669">
        <v>15032</v>
      </c>
    </row>
    <row r="971" spans="1:14" ht="14.4" customHeight="1" x14ac:dyDescent="0.3">
      <c r="A971" s="664" t="s">
        <v>527</v>
      </c>
      <c r="B971" s="665" t="s">
        <v>528</v>
      </c>
      <c r="C971" s="666" t="s">
        <v>540</v>
      </c>
      <c r="D971" s="667" t="s">
        <v>3071</v>
      </c>
      <c r="E971" s="666" t="s">
        <v>552</v>
      </c>
      <c r="F971" s="667" t="s">
        <v>3075</v>
      </c>
      <c r="G971" s="666" t="s">
        <v>582</v>
      </c>
      <c r="H971" s="666" t="s">
        <v>868</v>
      </c>
      <c r="I971" s="666" t="s">
        <v>869</v>
      </c>
      <c r="J971" s="666" t="s">
        <v>870</v>
      </c>
      <c r="K971" s="666" t="s">
        <v>871</v>
      </c>
      <c r="L971" s="668">
        <v>9.2948163840817859</v>
      </c>
      <c r="M971" s="668">
        <v>1075</v>
      </c>
      <c r="N971" s="669">
        <v>9991.9276128879192</v>
      </c>
    </row>
    <row r="972" spans="1:14" ht="14.4" customHeight="1" x14ac:dyDescent="0.3">
      <c r="A972" s="664" t="s">
        <v>527</v>
      </c>
      <c r="B972" s="665" t="s">
        <v>528</v>
      </c>
      <c r="C972" s="666" t="s">
        <v>540</v>
      </c>
      <c r="D972" s="667" t="s">
        <v>3071</v>
      </c>
      <c r="E972" s="666" t="s">
        <v>552</v>
      </c>
      <c r="F972" s="667" t="s">
        <v>3075</v>
      </c>
      <c r="G972" s="666" t="s">
        <v>582</v>
      </c>
      <c r="H972" s="666" t="s">
        <v>910</v>
      </c>
      <c r="I972" s="666" t="s">
        <v>911</v>
      </c>
      <c r="J972" s="666" t="s">
        <v>912</v>
      </c>
      <c r="K972" s="666" t="s">
        <v>913</v>
      </c>
      <c r="L972" s="668">
        <v>112.96</v>
      </c>
      <c r="M972" s="668">
        <v>6</v>
      </c>
      <c r="N972" s="669">
        <v>677.76</v>
      </c>
    </row>
    <row r="973" spans="1:14" ht="14.4" customHeight="1" x14ac:dyDescent="0.3">
      <c r="A973" s="664" t="s">
        <v>527</v>
      </c>
      <c r="B973" s="665" t="s">
        <v>528</v>
      </c>
      <c r="C973" s="666" t="s">
        <v>540</v>
      </c>
      <c r="D973" s="667" t="s">
        <v>3071</v>
      </c>
      <c r="E973" s="666" t="s">
        <v>552</v>
      </c>
      <c r="F973" s="667" t="s">
        <v>3075</v>
      </c>
      <c r="G973" s="666" t="s">
        <v>582</v>
      </c>
      <c r="H973" s="666" t="s">
        <v>926</v>
      </c>
      <c r="I973" s="666" t="s">
        <v>927</v>
      </c>
      <c r="J973" s="666" t="s">
        <v>928</v>
      </c>
      <c r="K973" s="666" t="s">
        <v>929</v>
      </c>
      <c r="L973" s="668">
        <v>40.58</v>
      </c>
      <c r="M973" s="668">
        <v>9</v>
      </c>
      <c r="N973" s="669">
        <v>365.21999999999997</v>
      </c>
    </row>
    <row r="974" spans="1:14" ht="14.4" customHeight="1" x14ac:dyDescent="0.3">
      <c r="A974" s="664" t="s">
        <v>527</v>
      </c>
      <c r="B974" s="665" t="s">
        <v>528</v>
      </c>
      <c r="C974" s="666" t="s">
        <v>540</v>
      </c>
      <c r="D974" s="667" t="s">
        <v>3071</v>
      </c>
      <c r="E974" s="666" t="s">
        <v>552</v>
      </c>
      <c r="F974" s="667" t="s">
        <v>3075</v>
      </c>
      <c r="G974" s="666" t="s">
        <v>582</v>
      </c>
      <c r="H974" s="666" t="s">
        <v>957</v>
      </c>
      <c r="I974" s="666" t="s">
        <v>957</v>
      </c>
      <c r="J974" s="666" t="s">
        <v>584</v>
      </c>
      <c r="K974" s="666" t="s">
        <v>958</v>
      </c>
      <c r="L974" s="668">
        <v>192.50082972771804</v>
      </c>
      <c r="M974" s="668">
        <v>8</v>
      </c>
      <c r="N974" s="669">
        <v>1540.0066378217443</v>
      </c>
    </row>
    <row r="975" spans="1:14" ht="14.4" customHeight="1" x14ac:dyDescent="0.3">
      <c r="A975" s="664" t="s">
        <v>527</v>
      </c>
      <c r="B975" s="665" t="s">
        <v>528</v>
      </c>
      <c r="C975" s="666" t="s">
        <v>540</v>
      </c>
      <c r="D975" s="667" t="s">
        <v>3071</v>
      </c>
      <c r="E975" s="666" t="s">
        <v>552</v>
      </c>
      <c r="F975" s="667" t="s">
        <v>3075</v>
      </c>
      <c r="G975" s="666" t="s">
        <v>582</v>
      </c>
      <c r="H975" s="666" t="s">
        <v>2160</v>
      </c>
      <c r="I975" s="666" t="s">
        <v>2161</v>
      </c>
      <c r="J975" s="666" t="s">
        <v>1146</v>
      </c>
      <c r="K975" s="666" t="s">
        <v>2162</v>
      </c>
      <c r="L975" s="668">
        <v>188.88</v>
      </c>
      <c r="M975" s="668">
        <v>1</v>
      </c>
      <c r="N975" s="669">
        <v>188.88</v>
      </c>
    </row>
    <row r="976" spans="1:14" ht="14.4" customHeight="1" x14ac:dyDescent="0.3">
      <c r="A976" s="664" t="s">
        <v>527</v>
      </c>
      <c r="B976" s="665" t="s">
        <v>528</v>
      </c>
      <c r="C976" s="666" t="s">
        <v>540</v>
      </c>
      <c r="D976" s="667" t="s">
        <v>3071</v>
      </c>
      <c r="E976" s="666" t="s">
        <v>552</v>
      </c>
      <c r="F976" s="667" t="s">
        <v>3075</v>
      </c>
      <c r="G976" s="666" t="s">
        <v>582</v>
      </c>
      <c r="H976" s="666" t="s">
        <v>1025</v>
      </c>
      <c r="I976" s="666" t="s">
        <v>1026</v>
      </c>
      <c r="J976" s="666" t="s">
        <v>1027</v>
      </c>
      <c r="K976" s="666" t="s">
        <v>1028</v>
      </c>
      <c r="L976" s="668">
        <v>14.299812499108572</v>
      </c>
      <c r="M976" s="668">
        <v>293</v>
      </c>
      <c r="N976" s="669">
        <v>4189.8450622388118</v>
      </c>
    </row>
    <row r="977" spans="1:14" ht="14.4" customHeight="1" x14ac:dyDescent="0.3">
      <c r="A977" s="664" t="s">
        <v>527</v>
      </c>
      <c r="B977" s="665" t="s">
        <v>528</v>
      </c>
      <c r="C977" s="666" t="s">
        <v>540</v>
      </c>
      <c r="D977" s="667" t="s">
        <v>3071</v>
      </c>
      <c r="E977" s="666" t="s">
        <v>552</v>
      </c>
      <c r="F977" s="667" t="s">
        <v>3075</v>
      </c>
      <c r="G977" s="666" t="s">
        <v>582</v>
      </c>
      <c r="H977" s="666" t="s">
        <v>1029</v>
      </c>
      <c r="I977" s="666" t="s">
        <v>1030</v>
      </c>
      <c r="J977" s="666" t="s">
        <v>1031</v>
      </c>
      <c r="K977" s="666" t="s">
        <v>1032</v>
      </c>
      <c r="L977" s="668">
        <v>9.3498075033203349</v>
      </c>
      <c r="M977" s="668">
        <v>989</v>
      </c>
      <c r="N977" s="669">
        <v>9246.9596207838113</v>
      </c>
    </row>
    <row r="978" spans="1:14" ht="14.4" customHeight="1" x14ac:dyDescent="0.3">
      <c r="A978" s="664" t="s">
        <v>527</v>
      </c>
      <c r="B978" s="665" t="s">
        <v>528</v>
      </c>
      <c r="C978" s="666" t="s">
        <v>540</v>
      </c>
      <c r="D978" s="667" t="s">
        <v>3071</v>
      </c>
      <c r="E978" s="666" t="s">
        <v>552</v>
      </c>
      <c r="F978" s="667" t="s">
        <v>3075</v>
      </c>
      <c r="G978" s="666" t="s">
        <v>582</v>
      </c>
      <c r="H978" s="666" t="s">
        <v>1053</v>
      </c>
      <c r="I978" s="666" t="s">
        <v>1054</v>
      </c>
      <c r="J978" s="666" t="s">
        <v>616</v>
      </c>
      <c r="K978" s="666" t="s">
        <v>1055</v>
      </c>
      <c r="L978" s="668">
        <v>68.900000000000048</v>
      </c>
      <c r="M978" s="668">
        <v>10</v>
      </c>
      <c r="N978" s="669">
        <v>689.00000000000045</v>
      </c>
    </row>
    <row r="979" spans="1:14" ht="14.4" customHeight="1" x14ac:dyDescent="0.3">
      <c r="A979" s="664" t="s">
        <v>527</v>
      </c>
      <c r="B979" s="665" t="s">
        <v>528</v>
      </c>
      <c r="C979" s="666" t="s">
        <v>540</v>
      </c>
      <c r="D979" s="667" t="s">
        <v>3071</v>
      </c>
      <c r="E979" s="666" t="s">
        <v>552</v>
      </c>
      <c r="F979" s="667" t="s">
        <v>3075</v>
      </c>
      <c r="G979" s="666" t="s">
        <v>582</v>
      </c>
      <c r="H979" s="666" t="s">
        <v>1056</v>
      </c>
      <c r="I979" s="666" t="s">
        <v>1057</v>
      </c>
      <c r="J979" s="666" t="s">
        <v>666</v>
      </c>
      <c r="K979" s="666" t="s">
        <v>1058</v>
      </c>
      <c r="L979" s="668">
        <v>154.60959974403326</v>
      </c>
      <c r="M979" s="668">
        <v>50</v>
      </c>
      <c r="N979" s="669">
        <v>7730.4799872016629</v>
      </c>
    </row>
    <row r="980" spans="1:14" ht="14.4" customHeight="1" x14ac:dyDescent="0.3">
      <c r="A980" s="664" t="s">
        <v>527</v>
      </c>
      <c r="B980" s="665" t="s">
        <v>528</v>
      </c>
      <c r="C980" s="666" t="s">
        <v>540</v>
      </c>
      <c r="D980" s="667" t="s">
        <v>3071</v>
      </c>
      <c r="E980" s="666" t="s">
        <v>552</v>
      </c>
      <c r="F980" s="667" t="s">
        <v>3075</v>
      </c>
      <c r="G980" s="666" t="s">
        <v>582</v>
      </c>
      <c r="H980" s="666" t="s">
        <v>2856</v>
      </c>
      <c r="I980" s="666" t="s">
        <v>2857</v>
      </c>
      <c r="J980" s="666" t="s">
        <v>2858</v>
      </c>
      <c r="K980" s="666" t="s">
        <v>2859</v>
      </c>
      <c r="L980" s="668">
        <v>11.110009918852288</v>
      </c>
      <c r="M980" s="668">
        <v>63</v>
      </c>
      <c r="N980" s="669">
        <v>699.93062488769419</v>
      </c>
    </row>
    <row r="981" spans="1:14" ht="14.4" customHeight="1" x14ac:dyDescent="0.3">
      <c r="A981" s="664" t="s">
        <v>527</v>
      </c>
      <c r="B981" s="665" t="s">
        <v>528</v>
      </c>
      <c r="C981" s="666" t="s">
        <v>540</v>
      </c>
      <c r="D981" s="667" t="s">
        <v>3071</v>
      </c>
      <c r="E981" s="666" t="s">
        <v>552</v>
      </c>
      <c r="F981" s="667" t="s">
        <v>3075</v>
      </c>
      <c r="G981" s="666" t="s">
        <v>582</v>
      </c>
      <c r="H981" s="666" t="s">
        <v>1063</v>
      </c>
      <c r="I981" s="666" t="s">
        <v>1064</v>
      </c>
      <c r="J981" s="666" t="s">
        <v>1065</v>
      </c>
      <c r="K981" s="666" t="s">
        <v>1066</v>
      </c>
      <c r="L981" s="668">
        <v>19.250415111482809</v>
      </c>
      <c r="M981" s="668">
        <v>117</v>
      </c>
      <c r="N981" s="669">
        <v>2252.2985680434886</v>
      </c>
    </row>
    <row r="982" spans="1:14" ht="14.4" customHeight="1" x14ac:dyDescent="0.3">
      <c r="A982" s="664" t="s">
        <v>527</v>
      </c>
      <c r="B982" s="665" t="s">
        <v>528</v>
      </c>
      <c r="C982" s="666" t="s">
        <v>540</v>
      </c>
      <c r="D982" s="667" t="s">
        <v>3071</v>
      </c>
      <c r="E982" s="666" t="s">
        <v>552</v>
      </c>
      <c r="F982" s="667" t="s">
        <v>3075</v>
      </c>
      <c r="G982" s="666" t="s">
        <v>582</v>
      </c>
      <c r="H982" s="666" t="s">
        <v>1067</v>
      </c>
      <c r="I982" s="666" t="s">
        <v>1068</v>
      </c>
      <c r="J982" s="666" t="s">
        <v>1069</v>
      </c>
      <c r="K982" s="666" t="s">
        <v>968</v>
      </c>
      <c r="L982" s="668">
        <v>57.940000000000005</v>
      </c>
      <c r="M982" s="668">
        <v>4</v>
      </c>
      <c r="N982" s="669">
        <v>231.76000000000002</v>
      </c>
    </row>
    <row r="983" spans="1:14" ht="14.4" customHeight="1" x14ac:dyDescent="0.3">
      <c r="A983" s="664" t="s">
        <v>527</v>
      </c>
      <c r="B983" s="665" t="s">
        <v>528</v>
      </c>
      <c r="C983" s="666" t="s">
        <v>540</v>
      </c>
      <c r="D983" s="667" t="s">
        <v>3071</v>
      </c>
      <c r="E983" s="666" t="s">
        <v>552</v>
      </c>
      <c r="F983" s="667" t="s">
        <v>3075</v>
      </c>
      <c r="G983" s="666" t="s">
        <v>582</v>
      </c>
      <c r="H983" s="666" t="s">
        <v>1123</v>
      </c>
      <c r="I983" s="666" t="s">
        <v>1124</v>
      </c>
      <c r="J983" s="666" t="s">
        <v>1125</v>
      </c>
      <c r="K983" s="666" t="s">
        <v>1126</v>
      </c>
      <c r="L983" s="668">
        <v>47.54</v>
      </c>
      <c r="M983" s="668">
        <v>8</v>
      </c>
      <c r="N983" s="669">
        <v>380.32</v>
      </c>
    </row>
    <row r="984" spans="1:14" ht="14.4" customHeight="1" x14ac:dyDescent="0.3">
      <c r="A984" s="664" t="s">
        <v>527</v>
      </c>
      <c r="B984" s="665" t="s">
        <v>528</v>
      </c>
      <c r="C984" s="666" t="s">
        <v>540</v>
      </c>
      <c r="D984" s="667" t="s">
        <v>3071</v>
      </c>
      <c r="E984" s="666" t="s">
        <v>552</v>
      </c>
      <c r="F984" s="667" t="s">
        <v>3075</v>
      </c>
      <c r="G984" s="666" t="s">
        <v>582</v>
      </c>
      <c r="H984" s="666" t="s">
        <v>2860</v>
      </c>
      <c r="I984" s="666" t="s">
        <v>2861</v>
      </c>
      <c r="J984" s="666" t="s">
        <v>2862</v>
      </c>
      <c r="K984" s="666" t="s">
        <v>2863</v>
      </c>
      <c r="L984" s="668">
        <v>105.80999999999999</v>
      </c>
      <c r="M984" s="668">
        <v>12</v>
      </c>
      <c r="N984" s="669">
        <v>1269.7199999999998</v>
      </c>
    </row>
    <row r="985" spans="1:14" ht="14.4" customHeight="1" x14ac:dyDescent="0.3">
      <c r="A985" s="664" t="s">
        <v>527</v>
      </c>
      <c r="B985" s="665" t="s">
        <v>528</v>
      </c>
      <c r="C985" s="666" t="s">
        <v>540</v>
      </c>
      <c r="D985" s="667" t="s">
        <v>3071</v>
      </c>
      <c r="E985" s="666" t="s">
        <v>552</v>
      </c>
      <c r="F985" s="667" t="s">
        <v>3075</v>
      </c>
      <c r="G985" s="666" t="s">
        <v>582</v>
      </c>
      <c r="H985" s="666" t="s">
        <v>1134</v>
      </c>
      <c r="I985" s="666" t="s">
        <v>1135</v>
      </c>
      <c r="J985" s="666" t="s">
        <v>1136</v>
      </c>
      <c r="K985" s="666" t="s">
        <v>1137</v>
      </c>
      <c r="L985" s="668">
        <v>12.650279410453265</v>
      </c>
      <c r="M985" s="668">
        <v>343</v>
      </c>
      <c r="N985" s="669">
        <v>4339.0458377854702</v>
      </c>
    </row>
    <row r="986" spans="1:14" ht="14.4" customHeight="1" x14ac:dyDescent="0.3">
      <c r="A986" s="664" t="s">
        <v>527</v>
      </c>
      <c r="B986" s="665" t="s">
        <v>528</v>
      </c>
      <c r="C986" s="666" t="s">
        <v>540</v>
      </c>
      <c r="D986" s="667" t="s">
        <v>3071</v>
      </c>
      <c r="E986" s="666" t="s">
        <v>552</v>
      </c>
      <c r="F986" s="667" t="s">
        <v>3075</v>
      </c>
      <c r="G986" s="666" t="s">
        <v>582</v>
      </c>
      <c r="H986" s="666" t="s">
        <v>1181</v>
      </c>
      <c r="I986" s="666" t="s">
        <v>1182</v>
      </c>
      <c r="J986" s="666" t="s">
        <v>1183</v>
      </c>
      <c r="K986" s="666" t="s">
        <v>1184</v>
      </c>
      <c r="L986" s="668">
        <v>631.39085164198593</v>
      </c>
      <c r="M986" s="668">
        <v>9.4822773999999992</v>
      </c>
      <c r="N986" s="669">
        <v>5987.0232030915558</v>
      </c>
    </row>
    <row r="987" spans="1:14" ht="14.4" customHeight="1" x14ac:dyDescent="0.3">
      <c r="A987" s="664" t="s">
        <v>527</v>
      </c>
      <c r="B987" s="665" t="s">
        <v>528</v>
      </c>
      <c r="C987" s="666" t="s">
        <v>540</v>
      </c>
      <c r="D987" s="667" t="s">
        <v>3071</v>
      </c>
      <c r="E987" s="666" t="s">
        <v>552</v>
      </c>
      <c r="F987" s="667" t="s">
        <v>3075</v>
      </c>
      <c r="G987" s="666" t="s">
        <v>582</v>
      </c>
      <c r="H987" s="666" t="s">
        <v>2864</v>
      </c>
      <c r="I987" s="666" t="s">
        <v>2865</v>
      </c>
      <c r="J987" s="666" t="s">
        <v>2866</v>
      </c>
      <c r="K987" s="666" t="s">
        <v>1296</v>
      </c>
      <c r="L987" s="668">
        <v>152.86680302617799</v>
      </c>
      <c r="M987" s="668">
        <v>26.5275234</v>
      </c>
      <c r="N987" s="669">
        <v>4055.1776943601271</v>
      </c>
    </row>
    <row r="988" spans="1:14" ht="14.4" customHeight="1" x14ac:dyDescent="0.3">
      <c r="A988" s="664" t="s">
        <v>527</v>
      </c>
      <c r="B988" s="665" t="s">
        <v>528</v>
      </c>
      <c r="C988" s="666" t="s">
        <v>540</v>
      </c>
      <c r="D988" s="667" t="s">
        <v>3071</v>
      </c>
      <c r="E988" s="666" t="s">
        <v>552</v>
      </c>
      <c r="F988" s="667" t="s">
        <v>3075</v>
      </c>
      <c r="G988" s="666" t="s">
        <v>582</v>
      </c>
      <c r="H988" s="666" t="s">
        <v>1185</v>
      </c>
      <c r="I988" s="666" t="s">
        <v>1186</v>
      </c>
      <c r="J988" s="666" t="s">
        <v>1187</v>
      </c>
      <c r="K988" s="666" t="s">
        <v>1188</v>
      </c>
      <c r="L988" s="668">
        <v>312.366989871089</v>
      </c>
      <c r="M988" s="668">
        <v>50.866428400000011</v>
      </c>
      <c r="N988" s="669">
        <v>15888.993124801278</v>
      </c>
    </row>
    <row r="989" spans="1:14" ht="14.4" customHeight="1" x14ac:dyDescent="0.3">
      <c r="A989" s="664" t="s">
        <v>527</v>
      </c>
      <c r="B989" s="665" t="s">
        <v>528</v>
      </c>
      <c r="C989" s="666" t="s">
        <v>540</v>
      </c>
      <c r="D989" s="667" t="s">
        <v>3071</v>
      </c>
      <c r="E989" s="666" t="s">
        <v>552</v>
      </c>
      <c r="F989" s="667" t="s">
        <v>3075</v>
      </c>
      <c r="G989" s="666" t="s">
        <v>582</v>
      </c>
      <c r="H989" s="666" t="s">
        <v>1223</v>
      </c>
      <c r="I989" s="666" t="s">
        <v>1224</v>
      </c>
      <c r="J989" s="666" t="s">
        <v>1225</v>
      </c>
      <c r="K989" s="666"/>
      <c r="L989" s="668">
        <v>2.507991159747391</v>
      </c>
      <c r="M989" s="668">
        <v>5</v>
      </c>
      <c r="N989" s="669">
        <v>12.539955798736955</v>
      </c>
    </row>
    <row r="990" spans="1:14" ht="14.4" customHeight="1" x14ac:dyDescent="0.3">
      <c r="A990" s="664" t="s">
        <v>527</v>
      </c>
      <c r="B990" s="665" t="s">
        <v>528</v>
      </c>
      <c r="C990" s="666" t="s">
        <v>540</v>
      </c>
      <c r="D990" s="667" t="s">
        <v>3071</v>
      </c>
      <c r="E990" s="666" t="s">
        <v>552</v>
      </c>
      <c r="F990" s="667" t="s">
        <v>3075</v>
      </c>
      <c r="G990" s="666" t="s">
        <v>582</v>
      </c>
      <c r="H990" s="666" t="s">
        <v>2867</v>
      </c>
      <c r="I990" s="666" t="s">
        <v>2868</v>
      </c>
      <c r="J990" s="666" t="s">
        <v>2869</v>
      </c>
      <c r="K990" s="666" t="s">
        <v>2870</v>
      </c>
      <c r="L990" s="668">
        <v>28331.162975835268</v>
      </c>
      <c r="M990" s="668">
        <v>30</v>
      </c>
      <c r="N990" s="669">
        <v>849934.88927505806</v>
      </c>
    </row>
    <row r="991" spans="1:14" ht="14.4" customHeight="1" x14ac:dyDescent="0.3">
      <c r="A991" s="664" t="s">
        <v>527</v>
      </c>
      <c r="B991" s="665" t="s">
        <v>528</v>
      </c>
      <c r="C991" s="666" t="s">
        <v>540</v>
      </c>
      <c r="D991" s="667" t="s">
        <v>3071</v>
      </c>
      <c r="E991" s="666" t="s">
        <v>552</v>
      </c>
      <c r="F991" s="667" t="s">
        <v>3075</v>
      </c>
      <c r="G991" s="666" t="s">
        <v>582</v>
      </c>
      <c r="H991" s="666" t="s">
        <v>2871</v>
      </c>
      <c r="I991" s="666" t="s">
        <v>2872</v>
      </c>
      <c r="J991" s="666" t="s">
        <v>2873</v>
      </c>
      <c r="K991" s="666" t="s">
        <v>2874</v>
      </c>
      <c r="L991" s="668">
        <v>18546</v>
      </c>
      <c r="M991" s="668">
        <v>4</v>
      </c>
      <c r="N991" s="669">
        <v>74184</v>
      </c>
    </row>
    <row r="992" spans="1:14" ht="14.4" customHeight="1" x14ac:dyDescent="0.3">
      <c r="A992" s="664" t="s">
        <v>527</v>
      </c>
      <c r="B992" s="665" t="s">
        <v>528</v>
      </c>
      <c r="C992" s="666" t="s">
        <v>540</v>
      </c>
      <c r="D992" s="667" t="s">
        <v>3071</v>
      </c>
      <c r="E992" s="666" t="s">
        <v>552</v>
      </c>
      <c r="F992" s="667" t="s">
        <v>3075</v>
      </c>
      <c r="G992" s="666" t="s">
        <v>582</v>
      </c>
      <c r="H992" s="666" t="s">
        <v>2875</v>
      </c>
      <c r="I992" s="666" t="s">
        <v>2876</v>
      </c>
      <c r="J992" s="666" t="s">
        <v>2877</v>
      </c>
      <c r="K992" s="666" t="s">
        <v>2878</v>
      </c>
      <c r="L992" s="668">
        <v>5595.165556280931</v>
      </c>
      <c r="M992" s="668">
        <v>2</v>
      </c>
      <c r="N992" s="669">
        <v>11190.331112561862</v>
      </c>
    </row>
    <row r="993" spans="1:14" ht="14.4" customHeight="1" x14ac:dyDescent="0.3">
      <c r="A993" s="664" t="s">
        <v>527</v>
      </c>
      <c r="B993" s="665" t="s">
        <v>528</v>
      </c>
      <c r="C993" s="666" t="s">
        <v>540</v>
      </c>
      <c r="D993" s="667" t="s">
        <v>3071</v>
      </c>
      <c r="E993" s="666" t="s">
        <v>552</v>
      </c>
      <c r="F993" s="667" t="s">
        <v>3075</v>
      </c>
      <c r="G993" s="666" t="s">
        <v>582</v>
      </c>
      <c r="H993" s="666" t="s">
        <v>2879</v>
      </c>
      <c r="I993" s="666" t="s">
        <v>2880</v>
      </c>
      <c r="J993" s="666" t="s">
        <v>2881</v>
      </c>
      <c r="K993" s="666" t="s">
        <v>2882</v>
      </c>
      <c r="L993" s="668">
        <v>177.86744189725599</v>
      </c>
      <c r="M993" s="668">
        <v>1.69163</v>
      </c>
      <c r="N993" s="669">
        <v>300.88590073665512</v>
      </c>
    </row>
    <row r="994" spans="1:14" ht="14.4" customHeight="1" x14ac:dyDescent="0.3">
      <c r="A994" s="664" t="s">
        <v>527</v>
      </c>
      <c r="B994" s="665" t="s">
        <v>528</v>
      </c>
      <c r="C994" s="666" t="s">
        <v>540</v>
      </c>
      <c r="D994" s="667" t="s">
        <v>3071</v>
      </c>
      <c r="E994" s="666" t="s">
        <v>552</v>
      </c>
      <c r="F994" s="667" t="s">
        <v>3075</v>
      </c>
      <c r="G994" s="666" t="s">
        <v>582</v>
      </c>
      <c r="H994" s="666" t="s">
        <v>2883</v>
      </c>
      <c r="I994" s="666" t="s">
        <v>2884</v>
      </c>
      <c r="J994" s="666" t="s">
        <v>2881</v>
      </c>
      <c r="K994" s="666" t="s">
        <v>2885</v>
      </c>
      <c r="L994" s="668">
        <v>240.03628762658593</v>
      </c>
      <c r="M994" s="668">
        <v>3.0340000000000003</v>
      </c>
      <c r="N994" s="669">
        <v>728.27009665906178</v>
      </c>
    </row>
    <row r="995" spans="1:14" ht="14.4" customHeight="1" x14ac:dyDescent="0.3">
      <c r="A995" s="664" t="s">
        <v>527</v>
      </c>
      <c r="B995" s="665" t="s">
        <v>528</v>
      </c>
      <c r="C995" s="666" t="s">
        <v>540</v>
      </c>
      <c r="D995" s="667" t="s">
        <v>3071</v>
      </c>
      <c r="E995" s="666" t="s">
        <v>552</v>
      </c>
      <c r="F995" s="667" t="s">
        <v>3075</v>
      </c>
      <c r="G995" s="666" t="s">
        <v>582</v>
      </c>
      <c r="H995" s="666" t="s">
        <v>1286</v>
      </c>
      <c r="I995" s="666" t="s">
        <v>1287</v>
      </c>
      <c r="J995" s="666" t="s">
        <v>1288</v>
      </c>
      <c r="K995" s="666" t="s">
        <v>1289</v>
      </c>
      <c r="L995" s="668">
        <v>175.76630000559496</v>
      </c>
      <c r="M995" s="668">
        <v>99.251000000000019</v>
      </c>
      <c r="N995" s="669">
        <v>17444.98104185531</v>
      </c>
    </row>
    <row r="996" spans="1:14" ht="14.4" customHeight="1" x14ac:dyDescent="0.3">
      <c r="A996" s="664" t="s">
        <v>527</v>
      </c>
      <c r="B996" s="665" t="s">
        <v>528</v>
      </c>
      <c r="C996" s="666" t="s">
        <v>540</v>
      </c>
      <c r="D996" s="667" t="s">
        <v>3071</v>
      </c>
      <c r="E996" s="666" t="s">
        <v>552</v>
      </c>
      <c r="F996" s="667" t="s">
        <v>3075</v>
      </c>
      <c r="G996" s="666" t="s">
        <v>582</v>
      </c>
      <c r="H996" s="666" t="s">
        <v>1290</v>
      </c>
      <c r="I996" s="666" t="s">
        <v>1291</v>
      </c>
      <c r="J996" s="666" t="s">
        <v>1288</v>
      </c>
      <c r="K996" s="666" t="s">
        <v>1292</v>
      </c>
      <c r="L996" s="668">
        <v>225.39739792605059</v>
      </c>
      <c r="M996" s="668">
        <v>171.6869471</v>
      </c>
      <c r="N996" s="669">
        <v>38697.791134207495</v>
      </c>
    </row>
    <row r="997" spans="1:14" ht="14.4" customHeight="1" x14ac:dyDescent="0.3">
      <c r="A997" s="664" t="s">
        <v>527</v>
      </c>
      <c r="B997" s="665" t="s">
        <v>528</v>
      </c>
      <c r="C997" s="666" t="s">
        <v>540</v>
      </c>
      <c r="D997" s="667" t="s">
        <v>3071</v>
      </c>
      <c r="E997" s="666" t="s">
        <v>552</v>
      </c>
      <c r="F997" s="667" t="s">
        <v>3075</v>
      </c>
      <c r="G997" s="666" t="s">
        <v>582</v>
      </c>
      <c r="H997" s="666" t="s">
        <v>1304</v>
      </c>
      <c r="I997" s="666" t="s">
        <v>1305</v>
      </c>
      <c r="J997" s="666" t="s">
        <v>1306</v>
      </c>
      <c r="K997" s="666" t="s">
        <v>1307</v>
      </c>
      <c r="L997" s="668">
        <v>111.00100436198123</v>
      </c>
      <c r="M997" s="668">
        <v>31.637</v>
      </c>
      <c r="N997" s="669">
        <v>3511.7387750000003</v>
      </c>
    </row>
    <row r="998" spans="1:14" ht="14.4" customHeight="1" x14ac:dyDescent="0.3">
      <c r="A998" s="664" t="s">
        <v>527</v>
      </c>
      <c r="B998" s="665" t="s">
        <v>528</v>
      </c>
      <c r="C998" s="666" t="s">
        <v>540</v>
      </c>
      <c r="D998" s="667" t="s">
        <v>3071</v>
      </c>
      <c r="E998" s="666" t="s">
        <v>552</v>
      </c>
      <c r="F998" s="667" t="s">
        <v>3075</v>
      </c>
      <c r="G998" s="666" t="s">
        <v>582</v>
      </c>
      <c r="H998" s="666" t="s">
        <v>2361</v>
      </c>
      <c r="I998" s="666" t="s">
        <v>2362</v>
      </c>
      <c r="J998" s="666" t="s">
        <v>2363</v>
      </c>
      <c r="K998" s="666" t="s">
        <v>2364</v>
      </c>
      <c r="L998" s="668">
        <v>102.63963622155767</v>
      </c>
      <c r="M998" s="668">
        <v>11.3257051</v>
      </c>
      <c r="N998" s="669">
        <v>1162.4662514166405</v>
      </c>
    </row>
    <row r="999" spans="1:14" ht="14.4" customHeight="1" x14ac:dyDescent="0.3">
      <c r="A999" s="664" t="s">
        <v>527</v>
      </c>
      <c r="B999" s="665" t="s">
        <v>528</v>
      </c>
      <c r="C999" s="666" t="s">
        <v>540</v>
      </c>
      <c r="D999" s="667" t="s">
        <v>3071</v>
      </c>
      <c r="E999" s="666" t="s">
        <v>552</v>
      </c>
      <c r="F999" s="667" t="s">
        <v>3075</v>
      </c>
      <c r="G999" s="666" t="s">
        <v>582</v>
      </c>
      <c r="H999" s="666" t="s">
        <v>2886</v>
      </c>
      <c r="I999" s="666" t="s">
        <v>2887</v>
      </c>
      <c r="J999" s="666" t="s">
        <v>2888</v>
      </c>
      <c r="K999" s="666" t="s">
        <v>637</v>
      </c>
      <c r="L999" s="668">
        <v>4223.4409450115836</v>
      </c>
      <c r="M999" s="668">
        <v>4.0073999999999996</v>
      </c>
      <c r="N999" s="669">
        <v>16925.01724303942</v>
      </c>
    </row>
    <row r="1000" spans="1:14" ht="14.4" customHeight="1" x14ac:dyDescent="0.3">
      <c r="A1000" s="664" t="s">
        <v>527</v>
      </c>
      <c r="B1000" s="665" t="s">
        <v>528</v>
      </c>
      <c r="C1000" s="666" t="s">
        <v>540</v>
      </c>
      <c r="D1000" s="667" t="s">
        <v>3071</v>
      </c>
      <c r="E1000" s="666" t="s">
        <v>552</v>
      </c>
      <c r="F1000" s="667" t="s">
        <v>3075</v>
      </c>
      <c r="G1000" s="666" t="s">
        <v>582</v>
      </c>
      <c r="H1000" s="666" t="s">
        <v>2889</v>
      </c>
      <c r="I1000" s="666" t="s">
        <v>2889</v>
      </c>
      <c r="J1000" s="666" t="s">
        <v>2890</v>
      </c>
      <c r="K1000" s="666" t="s">
        <v>2891</v>
      </c>
      <c r="L1000" s="668">
        <v>7747.079638508354</v>
      </c>
      <c r="M1000" s="668">
        <v>101</v>
      </c>
      <c r="N1000" s="669">
        <v>782455.04348934372</v>
      </c>
    </row>
    <row r="1001" spans="1:14" ht="14.4" customHeight="1" x14ac:dyDescent="0.3">
      <c r="A1001" s="664" t="s">
        <v>527</v>
      </c>
      <c r="B1001" s="665" t="s">
        <v>528</v>
      </c>
      <c r="C1001" s="666" t="s">
        <v>540</v>
      </c>
      <c r="D1001" s="667" t="s">
        <v>3071</v>
      </c>
      <c r="E1001" s="666" t="s">
        <v>552</v>
      </c>
      <c r="F1001" s="667" t="s">
        <v>3075</v>
      </c>
      <c r="G1001" s="666" t="s">
        <v>582</v>
      </c>
      <c r="H1001" s="666" t="s">
        <v>2892</v>
      </c>
      <c r="I1001" s="666" t="s">
        <v>2893</v>
      </c>
      <c r="J1001" s="666" t="s">
        <v>2894</v>
      </c>
      <c r="K1001" s="666" t="s">
        <v>2895</v>
      </c>
      <c r="L1001" s="668">
        <v>3274.2384246575339</v>
      </c>
      <c r="M1001" s="668">
        <v>73</v>
      </c>
      <c r="N1001" s="669">
        <v>239019.40499999997</v>
      </c>
    </row>
    <row r="1002" spans="1:14" ht="14.4" customHeight="1" x14ac:dyDescent="0.3">
      <c r="A1002" s="664" t="s">
        <v>527</v>
      </c>
      <c r="B1002" s="665" t="s">
        <v>528</v>
      </c>
      <c r="C1002" s="666" t="s">
        <v>540</v>
      </c>
      <c r="D1002" s="667" t="s">
        <v>3071</v>
      </c>
      <c r="E1002" s="666" t="s">
        <v>552</v>
      </c>
      <c r="F1002" s="667" t="s">
        <v>3075</v>
      </c>
      <c r="G1002" s="666" t="s">
        <v>582</v>
      </c>
      <c r="H1002" s="666" t="s">
        <v>1329</v>
      </c>
      <c r="I1002" s="666" t="s">
        <v>1330</v>
      </c>
      <c r="J1002" s="666" t="s">
        <v>1331</v>
      </c>
      <c r="K1002" s="666" t="s">
        <v>1332</v>
      </c>
      <c r="L1002" s="668">
        <v>78.810608099990631</v>
      </c>
      <c r="M1002" s="668">
        <v>207.47169369999997</v>
      </c>
      <c r="N1002" s="669">
        <v>16350.970344031992</v>
      </c>
    </row>
    <row r="1003" spans="1:14" ht="14.4" customHeight="1" x14ac:dyDescent="0.3">
      <c r="A1003" s="664" t="s">
        <v>527</v>
      </c>
      <c r="B1003" s="665" t="s">
        <v>528</v>
      </c>
      <c r="C1003" s="666" t="s">
        <v>540</v>
      </c>
      <c r="D1003" s="667" t="s">
        <v>3071</v>
      </c>
      <c r="E1003" s="666" t="s">
        <v>552</v>
      </c>
      <c r="F1003" s="667" t="s">
        <v>3075</v>
      </c>
      <c r="G1003" s="666" t="s">
        <v>582</v>
      </c>
      <c r="H1003" s="666" t="s">
        <v>2896</v>
      </c>
      <c r="I1003" s="666" t="s">
        <v>2897</v>
      </c>
      <c r="J1003" s="666" t="s">
        <v>2888</v>
      </c>
      <c r="K1003" s="666" t="s">
        <v>2898</v>
      </c>
      <c r="L1003" s="668">
        <v>19529.729836680366</v>
      </c>
      <c r="M1003" s="668">
        <v>0.29256969999999999</v>
      </c>
      <c r="N1003" s="669">
        <v>5713.8071993986232</v>
      </c>
    </row>
    <row r="1004" spans="1:14" ht="14.4" customHeight="1" x14ac:dyDescent="0.3">
      <c r="A1004" s="664" t="s">
        <v>527</v>
      </c>
      <c r="B1004" s="665" t="s">
        <v>528</v>
      </c>
      <c r="C1004" s="666" t="s">
        <v>540</v>
      </c>
      <c r="D1004" s="667" t="s">
        <v>3071</v>
      </c>
      <c r="E1004" s="666" t="s">
        <v>552</v>
      </c>
      <c r="F1004" s="667" t="s">
        <v>3075</v>
      </c>
      <c r="G1004" s="666" t="s">
        <v>582</v>
      </c>
      <c r="H1004" s="666" t="s">
        <v>1333</v>
      </c>
      <c r="I1004" s="666" t="s">
        <v>1334</v>
      </c>
      <c r="J1004" s="666" t="s">
        <v>1331</v>
      </c>
      <c r="K1004" s="666" t="s">
        <v>1335</v>
      </c>
      <c r="L1004" s="668">
        <v>254.52422176235785</v>
      </c>
      <c r="M1004" s="668">
        <v>96.983999999999995</v>
      </c>
      <c r="N1004" s="669">
        <v>24684.777123400512</v>
      </c>
    </row>
    <row r="1005" spans="1:14" ht="14.4" customHeight="1" x14ac:dyDescent="0.3">
      <c r="A1005" s="664" t="s">
        <v>527</v>
      </c>
      <c r="B1005" s="665" t="s">
        <v>528</v>
      </c>
      <c r="C1005" s="666" t="s">
        <v>540</v>
      </c>
      <c r="D1005" s="667" t="s">
        <v>3071</v>
      </c>
      <c r="E1005" s="666" t="s">
        <v>552</v>
      </c>
      <c r="F1005" s="667" t="s">
        <v>3075</v>
      </c>
      <c r="G1005" s="666" t="s">
        <v>582</v>
      </c>
      <c r="H1005" s="666" t="s">
        <v>2899</v>
      </c>
      <c r="I1005" s="666" t="s">
        <v>2899</v>
      </c>
      <c r="J1005" s="666" t="s">
        <v>2900</v>
      </c>
      <c r="K1005" s="666" t="s">
        <v>2901</v>
      </c>
      <c r="L1005" s="668">
        <v>789.3695812508463</v>
      </c>
      <c r="M1005" s="668">
        <v>34</v>
      </c>
      <c r="N1005" s="669">
        <v>26838.565762528775</v>
      </c>
    </row>
    <row r="1006" spans="1:14" ht="14.4" customHeight="1" x14ac:dyDescent="0.3">
      <c r="A1006" s="664" t="s">
        <v>527</v>
      </c>
      <c r="B1006" s="665" t="s">
        <v>528</v>
      </c>
      <c r="C1006" s="666" t="s">
        <v>540</v>
      </c>
      <c r="D1006" s="667" t="s">
        <v>3071</v>
      </c>
      <c r="E1006" s="666" t="s">
        <v>552</v>
      </c>
      <c r="F1006" s="667" t="s">
        <v>3075</v>
      </c>
      <c r="G1006" s="666" t="s">
        <v>582</v>
      </c>
      <c r="H1006" s="666" t="s">
        <v>2387</v>
      </c>
      <c r="I1006" s="666" t="s">
        <v>2388</v>
      </c>
      <c r="J1006" s="666" t="s">
        <v>1331</v>
      </c>
      <c r="K1006" s="666" t="s">
        <v>2389</v>
      </c>
      <c r="L1006" s="668">
        <v>476.53113213328163</v>
      </c>
      <c r="M1006" s="668">
        <v>31.929967299999998</v>
      </c>
      <c r="N1006" s="669">
        <v>15215.623466447661</v>
      </c>
    </row>
    <row r="1007" spans="1:14" ht="14.4" customHeight="1" x14ac:dyDescent="0.3">
      <c r="A1007" s="664" t="s">
        <v>527</v>
      </c>
      <c r="B1007" s="665" t="s">
        <v>528</v>
      </c>
      <c r="C1007" s="666" t="s">
        <v>540</v>
      </c>
      <c r="D1007" s="667" t="s">
        <v>3071</v>
      </c>
      <c r="E1007" s="666" t="s">
        <v>552</v>
      </c>
      <c r="F1007" s="667" t="s">
        <v>3075</v>
      </c>
      <c r="G1007" s="666" t="s">
        <v>582</v>
      </c>
      <c r="H1007" s="666" t="s">
        <v>2902</v>
      </c>
      <c r="I1007" s="666" t="s">
        <v>2903</v>
      </c>
      <c r="J1007" s="666" t="s">
        <v>2904</v>
      </c>
      <c r="K1007" s="666" t="s">
        <v>2905</v>
      </c>
      <c r="L1007" s="668">
        <v>468.54523064732717</v>
      </c>
      <c r="M1007" s="668">
        <v>2</v>
      </c>
      <c r="N1007" s="669">
        <v>937.09046129465435</v>
      </c>
    </row>
    <row r="1008" spans="1:14" ht="14.4" customHeight="1" x14ac:dyDescent="0.3">
      <c r="A1008" s="664" t="s">
        <v>527</v>
      </c>
      <c r="B1008" s="665" t="s">
        <v>528</v>
      </c>
      <c r="C1008" s="666" t="s">
        <v>540</v>
      </c>
      <c r="D1008" s="667" t="s">
        <v>3071</v>
      </c>
      <c r="E1008" s="666" t="s">
        <v>552</v>
      </c>
      <c r="F1008" s="667" t="s">
        <v>3075</v>
      </c>
      <c r="G1008" s="666" t="s">
        <v>582</v>
      </c>
      <c r="H1008" s="666" t="s">
        <v>1358</v>
      </c>
      <c r="I1008" s="666" t="s">
        <v>1358</v>
      </c>
      <c r="J1008" s="666" t="s">
        <v>1359</v>
      </c>
      <c r="K1008" s="666" t="s">
        <v>1360</v>
      </c>
      <c r="L1008" s="668">
        <v>109.99998979211188</v>
      </c>
      <c r="M1008" s="668">
        <v>77.866162599999981</v>
      </c>
      <c r="N1008" s="669">
        <v>8565.2770911509215</v>
      </c>
    </row>
    <row r="1009" spans="1:14" ht="14.4" customHeight="1" x14ac:dyDescent="0.3">
      <c r="A1009" s="664" t="s">
        <v>527</v>
      </c>
      <c r="B1009" s="665" t="s">
        <v>528</v>
      </c>
      <c r="C1009" s="666" t="s">
        <v>540</v>
      </c>
      <c r="D1009" s="667" t="s">
        <v>3071</v>
      </c>
      <c r="E1009" s="666" t="s">
        <v>552</v>
      </c>
      <c r="F1009" s="667" t="s">
        <v>3075</v>
      </c>
      <c r="G1009" s="666" t="s">
        <v>582</v>
      </c>
      <c r="H1009" s="666" t="s">
        <v>1361</v>
      </c>
      <c r="I1009" s="666" t="s">
        <v>1362</v>
      </c>
      <c r="J1009" s="666" t="s">
        <v>1363</v>
      </c>
      <c r="K1009" s="666" t="s">
        <v>1364</v>
      </c>
      <c r="L1009" s="668">
        <v>1670.7420000000004</v>
      </c>
      <c r="M1009" s="668">
        <v>30</v>
      </c>
      <c r="N1009" s="669">
        <v>50122.260000000009</v>
      </c>
    </row>
    <row r="1010" spans="1:14" ht="14.4" customHeight="1" x14ac:dyDescent="0.3">
      <c r="A1010" s="664" t="s">
        <v>527</v>
      </c>
      <c r="B1010" s="665" t="s">
        <v>528</v>
      </c>
      <c r="C1010" s="666" t="s">
        <v>540</v>
      </c>
      <c r="D1010" s="667" t="s">
        <v>3071</v>
      </c>
      <c r="E1010" s="666" t="s">
        <v>552</v>
      </c>
      <c r="F1010" s="667" t="s">
        <v>3075</v>
      </c>
      <c r="G1010" s="666" t="s">
        <v>582</v>
      </c>
      <c r="H1010" s="666" t="s">
        <v>1367</v>
      </c>
      <c r="I1010" s="666" t="s">
        <v>1367</v>
      </c>
      <c r="J1010" s="666" t="s">
        <v>1368</v>
      </c>
      <c r="K1010" s="666" t="s">
        <v>1369</v>
      </c>
      <c r="L1010" s="668">
        <v>2591.4082157463372</v>
      </c>
      <c r="M1010" s="668">
        <v>7.7566126000000004</v>
      </c>
      <c r="N1010" s="669">
        <v>20100.549618001558</v>
      </c>
    </row>
    <row r="1011" spans="1:14" ht="14.4" customHeight="1" x14ac:dyDescent="0.3">
      <c r="A1011" s="664" t="s">
        <v>527</v>
      </c>
      <c r="B1011" s="665" t="s">
        <v>528</v>
      </c>
      <c r="C1011" s="666" t="s">
        <v>540</v>
      </c>
      <c r="D1011" s="667" t="s">
        <v>3071</v>
      </c>
      <c r="E1011" s="666" t="s">
        <v>552</v>
      </c>
      <c r="F1011" s="667" t="s">
        <v>3075</v>
      </c>
      <c r="G1011" s="666" t="s">
        <v>582</v>
      </c>
      <c r="H1011" s="666" t="s">
        <v>2906</v>
      </c>
      <c r="I1011" s="666" t="s">
        <v>2907</v>
      </c>
      <c r="J1011" s="666" t="s">
        <v>2908</v>
      </c>
      <c r="K1011" s="666" t="s">
        <v>2909</v>
      </c>
      <c r="L1011" s="668">
        <v>1719.5209630465124</v>
      </c>
      <c r="M1011" s="668">
        <v>218</v>
      </c>
      <c r="N1011" s="669">
        <v>374855.56994413969</v>
      </c>
    </row>
    <row r="1012" spans="1:14" ht="14.4" customHeight="1" x14ac:dyDescent="0.3">
      <c r="A1012" s="664" t="s">
        <v>527</v>
      </c>
      <c r="B1012" s="665" t="s">
        <v>528</v>
      </c>
      <c r="C1012" s="666" t="s">
        <v>540</v>
      </c>
      <c r="D1012" s="667" t="s">
        <v>3071</v>
      </c>
      <c r="E1012" s="666" t="s">
        <v>552</v>
      </c>
      <c r="F1012" s="667" t="s">
        <v>3075</v>
      </c>
      <c r="G1012" s="666" t="s">
        <v>582</v>
      </c>
      <c r="H1012" s="666" t="s">
        <v>2910</v>
      </c>
      <c r="I1012" s="666" t="s">
        <v>2911</v>
      </c>
      <c r="J1012" s="666" t="s">
        <v>590</v>
      </c>
      <c r="K1012" s="666" t="s">
        <v>2912</v>
      </c>
      <c r="L1012" s="668">
        <v>28.709371125112352</v>
      </c>
      <c r="M1012" s="668">
        <v>10</v>
      </c>
      <c r="N1012" s="669">
        <v>287.09371125112352</v>
      </c>
    </row>
    <row r="1013" spans="1:14" ht="14.4" customHeight="1" x14ac:dyDescent="0.3">
      <c r="A1013" s="664" t="s">
        <v>527</v>
      </c>
      <c r="B1013" s="665" t="s">
        <v>528</v>
      </c>
      <c r="C1013" s="666" t="s">
        <v>540</v>
      </c>
      <c r="D1013" s="667" t="s">
        <v>3071</v>
      </c>
      <c r="E1013" s="666" t="s">
        <v>552</v>
      </c>
      <c r="F1013" s="667" t="s">
        <v>3075</v>
      </c>
      <c r="G1013" s="666" t="s">
        <v>582</v>
      </c>
      <c r="H1013" s="666" t="s">
        <v>1380</v>
      </c>
      <c r="I1013" s="666" t="s">
        <v>884</v>
      </c>
      <c r="J1013" s="666" t="s">
        <v>1381</v>
      </c>
      <c r="K1013" s="666"/>
      <c r="L1013" s="668">
        <v>134.17092518563328</v>
      </c>
      <c r="M1013" s="668">
        <v>5</v>
      </c>
      <c r="N1013" s="669">
        <v>670.85462592816634</v>
      </c>
    </row>
    <row r="1014" spans="1:14" ht="14.4" customHeight="1" x14ac:dyDescent="0.3">
      <c r="A1014" s="664" t="s">
        <v>527</v>
      </c>
      <c r="B1014" s="665" t="s">
        <v>528</v>
      </c>
      <c r="C1014" s="666" t="s">
        <v>540</v>
      </c>
      <c r="D1014" s="667" t="s">
        <v>3071</v>
      </c>
      <c r="E1014" s="666" t="s">
        <v>552</v>
      </c>
      <c r="F1014" s="667" t="s">
        <v>3075</v>
      </c>
      <c r="G1014" s="666" t="s">
        <v>582</v>
      </c>
      <c r="H1014" s="666" t="s">
        <v>1386</v>
      </c>
      <c r="I1014" s="666" t="s">
        <v>1387</v>
      </c>
      <c r="J1014" s="666" t="s">
        <v>1388</v>
      </c>
      <c r="K1014" s="666" t="s">
        <v>1389</v>
      </c>
      <c r="L1014" s="668">
        <v>185.89999275236383</v>
      </c>
      <c r="M1014" s="668">
        <v>267.57331729999999</v>
      </c>
      <c r="N1014" s="669">
        <v>49741.877746795944</v>
      </c>
    </row>
    <row r="1015" spans="1:14" ht="14.4" customHeight="1" x14ac:dyDescent="0.3">
      <c r="A1015" s="664" t="s">
        <v>527</v>
      </c>
      <c r="B1015" s="665" t="s">
        <v>528</v>
      </c>
      <c r="C1015" s="666" t="s">
        <v>540</v>
      </c>
      <c r="D1015" s="667" t="s">
        <v>3071</v>
      </c>
      <c r="E1015" s="666" t="s">
        <v>552</v>
      </c>
      <c r="F1015" s="667" t="s">
        <v>3075</v>
      </c>
      <c r="G1015" s="666" t="s">
        <v>582</v>
      </c>
      <c r="H1015" s="666" t="s">
        <v>1392</v>
      </c>
      <c r="I1015" s="666" t="s">
        <v>1224</v>
      </c>
      <c r="J1015" s="666" t="s">
        <v>1393</v>
      </c>
      <c r="K1015" s="666" t="s">
        <v>1394</v>
      </c>
      <c r="L1015" s="668">
        <v>32.648128813777433</v>
      </c>
      <c r="M1015" s="668">
        <v>17</v>
      </c>
      <c r="N1015" s="669">
        <v>555.0181898342164</v>
      </c>
    </row>
    <row r="1016" spans="1:14" ht="14.4" customHeight="1" x14ac:dyDescent="0.3">
      <c r="A1016" s="664" t="s">
        <v>527</v>
      </c>
      <c r="B1016" s="665" t="s">
        <v>528</v>
      </c>
      <c r="C1016" s="666" t="s">
        <v>540</v>
      </c>
      <c r="D1016" s="667" t="s">
        <v>3071</v>
      </c>
      <c r="E1016" s="666" t="s">
        <v>552</v>
      </c>
      <c r="F1016" s="667" t="s">
        <v>3075</v>
      </c>
      <c r="G1016" s="666" t="s">
        <v>582</v>
      </c>
      <c r="H1016" s="666" t="s">
        <v>2913</v>
      </c>
      <c r="I1016" s="666" t="s">
        <v>2914</v>
      </c>
      <c r="J1016" s="666" t="s">
        <v>2915</v>
      </c>
      <c r="K1016" s="666" t="s">
        <v>2916</v>
      </c>
      <c r="L1016" s="668">
        <v>8601.8202939523799</v>
      </c>
      <c r="M1016" s="668">
        <v>115</v>
      </c>
      <c r="N1016" s="669">
        <v>989209.33380452369</v>
      </c>
    </row>
    <row r="1017" spans="1:14" ht="14.4" customHeight="1" x14ac:dyDescent="0.3">
      <c r="A1017" s="664" t="s">
        <v>527</v>
      </c>
      <c r="B1017" s="665" t="s">
        <v>528</v>
      </c>
      <c r="C1017" s="666" t="s">
        <v>540</v>
      </c>
      <c r="D1017" s="667" t="s">
        <v>3071</v>
      </c>
      <c r="E1017" s="666" t="s">
        <v>552</v>
      </c>
      <c r="F1017" s="667" t="s">
        <v>3075</v>
      </c>
      <c r="G1017" s="666" t="s">
        <v>582</v>
      </c>
      <c r="H1017" s="666" t="s">
        <v>1403</v>
      </c>
      <c r="I1017" s="666" t="s">
        <v>1403</v>
      </c>
      <c r="J1017" s="666" t="s">
        <v>1404</v>
      </c>
      <c r="K1017" s="666" t="s">
        <v>1405</v>
      </c>
      <c r="L1017" s="668">
        <v>626.82097186468138</v>
      </c>
      <c r="M1017" s="668">
        <v>2</v>
      </c>
      <c r="N1017" s="669">
        <v>1253.6419437293628</v>
      </c>
    </row>
    <row r="1018" spans="1:14" ht="14.4" customHeight="1" x14ac:dyDescent="0.3">
      <c r="A1018" s="664" t="s">
        <v>527</v>
      </c>
      <c r="B1018" s="665" t="s">
        <v>528</v>
      </c>
      <c r="C1018" s="666" t="s">
        <v>540</v>
      </c>
      <c r="D1018" s="667" t="s">
        <v>3071</v>
      </c>
      <c r="E1018" s="666" t="s">
        <v>552</v>
      </c>
      <c r="F1018" s="667" t="s">
        <v>3075</v>
      </c>
      <c r="G1018" s="666" t="s">
        <v>582</v>
      </c>
      <c r="H1018" s="666" t="s">
        <v>2414</v>
      </c>
      <c r="I1018" s="666" t="s">
        <v>2415</v>
      </c>
      <c r="J1018" s="666" t="s">
        <v>2416</v>
      </c>
      <c r="K1018" s="666" t="s">
        <v>2417</v>
      </c>
      <c r="L1018" s="668">
        <v>302.01887258521708</v>
      </c>
      <c r="M1018" s="668">
        <v>9.0089999999999986</v>
      </c>
      <c r="N1018" s="669">
        <v>2720.8880231202202</v>
      </c>
    </row>
    <row r="1019" spans="1:14" ht="14.4" customHeight="1" x14ac:dyDescent="0.3">
      <c r="A1019" s="664" t="s">
        <v>527</v>
      </c>
      <c r="B1019" s="665" t="s">
        <v>528</v>
      </c>
      <c r="C1019" s="666" t="s">
        <v>540</v>
      </c>
      <c r="D1019" s="667" t="s">
        <v>3071</v>
      </c>
      <c r="E1019" s="666" t="s">
        <v>552</v>
      </c>
      <c r="F1019" s="667" t="s">
        <v>3075</v>
      </c>
      <c r="G1019" s="666" t="s">
        <v>582</v>
      </c>
      <c r="H1019" s="666" t="s">
        <v>2917</v>
      </c>
      <c r="I1019" s="666" t="s">
        <v>2918</v>
      </c>
      <c r="J1019" s="666" t="s">
        <v>2919</v>
      </c>
      <c r="K1019" s="666" t="s">
        <v>2920</v>
      </c>
      <c r="L1019" s="668">
        <v>5746.6510999999991</v>
      </c>
      <c r="M1019" s="668">
        <v>20</v>
      </c>
      <c r="N1019" s="669">
        <v>114933.02199999998</v>
      </c>
    </row>
    <row r="1020" spans="1:14" ht="14.4" customHeight="1" x14ac:dyDescent="0.3">
      <c r="A1020" s="664" t="s">
        <v>527</v>
      </c>
      <c r="B1020" s="665" t="s">
        <v>528</v>
      </c>
      <c r="C1020" s="666" t="s">
        <v>540</v>
      </c>
      <c r="D1020" s="667" t="s">
        <v>3071</v>
      </c>
      <c r="E1020" s="666" t="s">
        <v>552</v>
      </c>
      <c r="F1020" s="667" t="s">
        <v>3075</v>
      </c>
      <c r="G1020" s="666" t="s">
        <v>582</v>
      </c>
      <c r="H1020" s="666" t="s">
        <v>2921</v>
      </c>
      <c r="I1020" s="666" t="s">
        <v>884</v>
      </c>
      <c r="J1020" s="666" t="s">
        <v>2922</v>
      </c>
      <c r="K1020" s="666"/>
      <c r="L1020" s="668">
        <v>5512.22</v>
      </c>
      <c r="M1020" s="668">
        <v>3</v>
      </c>
      <c r="N1020" s="669">
        <v>16536.66</v>
      </c>
    </row>
    <row r="1021" spans="1:14" ht="14.4" customHeight="1" x14ac:dyDescent="0.3">
      <c r="A1021" s="664" t="s">
        <v>527</v>
      </c>
      <c r="B1021" s="665" t="s">
        <v>528</v>
      </c>
      <c r="C1021" s="666" t="s">
        <v>540</v>
      </c>
      <c r="D1021" s="667" t="s">
        <v>3071</v>
      </c>
      <c r="E1021" s="666" t="s">
        <v>552</v>
      </c>
      <c r="F1021" s="667" t="s">
        <v>3075</v>
      </c>
      <c r="G1021" s="666" t="s">
        <v>582</v>
      </c>
      <c r="H1021" s="666" t="s">
        <v>2438</v>
      </c>
      <c r="I1021" s="666" t="s">
        <v>2439</v>
      </c>
      <c r="J1021" s="666" t="s">
        <v>2440</v>
      </c>
      <c r="K1021" s="666" t="s">
        <v>2441</v>
      </c>
      <c r="L1021" s="668">
        <v>3833.1112499999999</v>
      </c>
      <c r="M1021" s="668">
        <v>4</v>
      </c>
      <c r="N1021" s="669">
        <v>15332.445</v>
      </c>
    </row>
    <row r="1022" spans="1:14" ht="14.4" customHeight="1" x14ac:dyDescent="0.3">
      <c r="A1022" s="664" t="s">
        <v>527</v>
      </c>
      <c r="B1022" s="665" t="s">
        <v>528</v>
      </c>
      <c r="C1022" s="666" t="s">
        <v>540</v>
      </c>
      <c r="D1022" s="667" t="s">
        <v>3071</v>
      </c>
      <c r="E1022" s="666" t="s">
        <v>552</v>
      </c>
      <c r="F1022" s="667" t="s">
        <v>3075</v>
      </c>
      <c r="G1022" s="666" t="s">
        <v>582</v>
      </c>
      <c r="H1022" s="666" t="s">
        <v>1434</v>
      </c>
      <c r="I1022" s="666" t="s">
        <v>1434</v>
      </c>
      <c r="J1022" s="666" t="s">
        <v>1435</v>
      </c>
      <c r="K1022" s="666" t="s">
        <v>1436</v>
      </c>
      <c r="L1022" s="668">
        <v>110.74399272817928</v>
      </c>
      <c r="M1022" s="668">
        <v>126.94323449999999</v>
      </c>
      <c r="N1022" s="669">
        <v>14058.200638359556</v>
      </c>
    </row>
    <row r="1023" spans="1:14" ht="14.4" customHeight="1" x14ac:dyDescent="0.3">
      <c r="A1023" s="664" t="s">
        <v>527</v>
      </c>
      <c r="B1023" s="665" t="s">
        <v>528</v>
      </c>
      <c r="C1023" s="666" t="s">
        <v>540</v>
      </c>
      <c r="D1023" s="667" t="s">
        <v>3071</v>
      </c>
      <c r="E1023" s="666" t="s">
        <v>552</v>
      </c>
      <c r="F1023" s="667" t="s">
        <v>3075</v>
      </c>
      <c r="G1023" s="666" t="s">
        <v>582</v>
      </c>
      <c r="H1023" s="666" t="s">
        <v>1437</v>
      </c>
      <c r="I1023" s="666" t="s">
        <v>1437</v>
      </c>
      <c r="J1023" s="666" t="s">
        <v>1435</v>
      </c>
      <c r="K1023" s="666" t="s">
        <v>1438</v>
      </c>
      <c r="L1023" s="668">
        <v>598.61087217409613</v>
      </c>
      <c r="M1023" s="668">
        <v>76.595919100000017</v>
      </c>
      <c r="N1023" s="669">
        <v>45851.149937427515</v>
      </c>
    </row>
    <row r="1024" spans="1:14" ht="14.4" customHeight="1" x14ac:dyDescent="0.3">
      <c r="A1024" s="664" t="s">
        <v>527</v>
      </c>
      <c r="B1024" s="665" t="s">
        <v>528</v>
      </c>
      <c r="C1024" s="666" t="s">
        <v>540</v>
      </c>
      <c r="D1024" s="667" t="s">
        <v>3071</v>
      </c>
      <c r="E1024" s="666" t="s">
        <v>552</v>
      </c>
      <c r="F1024" s="667" t="s">
        <v>3075</v>
      </c>
      <c r="G1024" s="666" t="s">
        <v>582</v>
      </c>
      <c r="H1024" s="666" t="s">
        <v>1439</v>
      </c>
      <c r="I1024" s="666" t="s">
        <v>1439</v>
      </c>
      <c r="J1024" s="666" t="s">
        <v>1435</v>
      </c>
      <c r="K1024" s="666" t="s">
        <v>1440</v>
      </c>
      <c r="L1024" s="668">
        <v>264.72938675843614</v>
      </c>
      <c r="M1024" s="668">
        <v>185.55799999999999</v>
      </c>
      <c r="N1024" s="669">
        <v>49122.655548121889</v>
      </c>
    </row>
    <row r="1025" spans="1:14" ht="14.4" customHeight="1" x14ac:dyDescent="0.3">
      <c r="A1025" s="664" t="s">
        <v>527</v>
      </c>
      <c r="B1025" s="665" t="s">
        <v>528</v>
      </c>
      <c r="C1025" s="666" t="s">
        <v>540</v>
      </c>
      <c r="D1025" s="667" t="s">
        <v>3071</v>
      </c>
      <c r="E1025" s="666" t="s">
        <v>552</v>
      </c>
      <c r="F1025" s="667" t="s">
        <v>3075</v>
      </c>
      <c r="G1025" s="666" t="s">
        <v>582</v>
      </c>
      <c r="H1025" s="666" t="s">
        <v>1445</v>
      </c>
      <c r="I1025" s="666" t="s">
        <v>1445</v>
      </c>
      <c r="J1025" s="666" t="s">
        <v>1435</v>
      </c>
      <c r="K1025" s="666" t="s">
        <v>1446</v>
      </c>
      <c r="L1025" s="668">
        <v>774.8378765723462</v>
      </c>
      <c r="M1025" s="668">
        <v>57.38157600000001</v>
      </c>
      <c r="N1025" s="669">
        <v>44461.418502214714</v>
      </c>
    </row>
    <row r="1026" spans="1:14" ht="14.4" customHeight="1" x14ac:dyDescent="0.3">
      <c r="A1026" s="664" t="s">
        <v>527</v>
      </c>
      <c r="B1026" s="665" t="s">
        <v>528</v>
      </c>
      <c r="C1026" s="666" t="s">
        <v>540</v>
      </c>
      <c r="D1026" s="667" t="s">
        <v>3071</v>
      </c>
      <c r="E1026" s="666" t="s">
        <v>552</v>
      </c>
      <c r="F1026" s="667" t="s">
        <v>3075</v>
      </c>
      <c r="G1026" s="666" t="s">
        <v>582</v>
      </c>
      <c r="H1026" s="666" t="s">
        <v>1472</v>
      </c>
      <c r="I1026" s="666" t="s">
        <v>1472</v>
      </c>
      <c r="J1026" s="666" t="s">
        <v>1473</v>
      </c>
      <c r="K1026" s="666" t="s">
        <v>1474</v>
      </c>
      <c r="L1026" s="668">
        <v>30.560199938148717</v>
      </c>
      <c r="M1026" s="668">
        <v>7.8005059999999995</v>
      </c>
      <c r="N1026" s="669">
        <v>238.38502297872867</v>
      </c>
    </row>
    <row r="1027" spans="1:14" ht="14.4" customHeight="1" x14ac:dyDescent="0.3">
      <c r="A1027" s="664" t="s">
        <v>527</v>
      </c>
      <c r="B1027" s="665" t="s">
        <v>528</v>
      </c>
      <c r="C1027" s="666" t="s">
        <v>540</v>
      </c>
      <c r="D1027" s="667" t="s">
        <v>3071</v>
      </c>
      <c r="E1027" s="666" t="s">
        <v>552</v>
      </c>
      <c r="F1027" s="667" t="s">
        <v>3075</v>
      </c>
      <c r="G1027" s="666" t="s">
        <v>582</v>
      </c>
      <c r="H1027" s="666" t="s">
        <v>1475</v>
      </c>
      <c r="I1027" s="666" t="s">
        <v>1476</v>
      </c>
      <c r="J1027" s="666" t="s">
        <v>1473</v>
      </c>
      <c r="K1027" s="666" t="s">
        <v>1477</v>
      </c>
      <c r="L1027" s="668">
        <v>163.07410552836166</v>
      </c>
      <c r="M1027" s="668">
        <v>259.3455047999995</v>
      </c>
      <c r="N1027" s="669">
        <v>42292.536218061345</v>
      </c>
    </row>
    <row r="1028" spans="1:14" ht="14.4" customHeight="1" x14ac:dyDescent="0.3">
      <c r="A1028" s="664" t="s">
        <v>527</v>
      </c>
      <c r="B1028" s="665" t="s">
        <v>528</v>
      </c>
      <c r="C1028" s="666" t="s">
        <v>540</v>
      </c>
      <c r="D1028" s="667" t="s">
        <v>3071</v>
      </c>
      <c r="E1028" s="666" t="s">
        <v>552</v>
      </c>
      <c r="F1028" s="667" t="s">
        <v>3075</v>
      </c>
      <c r="G1028" s="666" t="s">
        <v>582</v>
      </c>
      <c r="H1028" s="666" t="s">
        <v>1478</v>
      </c>
      <c r="I1028" s="666" t="s">
        <v>1479</v>
      </c>
      <c r="J1028" s="666" t="s">
        <v>1473</v>
      </c>
      <c r="K1028" s="666" t="s">
        <v>1480</v>
      </c>
      <c r="L1028" s="668">
        <v>46.410112804810431</v>
      </c>
      <c r="M1028" s="668">
        <v>17.081232</v>
      </c>
      <c r="N1028" s="669">
        <v>792.74190396513768</v>
      </c>
    </row>
    <row r="1029" spans="1:14" ht="14.4" customHeight="1" x14ac:dyDescent="0.3">
      <c r="A1029" s="664" t="s">
        <v>527</v>
      </c>
      <c r="B1029" s="665" t="s">
        <v>528</v>
      </c>
      <c r="C1029" s="666" t="s">
        <v>540</v>
      </c>
      <c r="D1029" s="667" t="s">
        <v>3071</v>
      </c>
      <c r="E1029" s="666" t="s">
        <v>552</v>
      </c>
      <c r="F1029" s="667" t="s">
        <v>3075</v>
      </c>
      <c r="G1029" s="666" t="s">
        <v>582</v>
      </c>
      <c r="H1029" s="666" t="s">
        <v>1484</v>
      </c>
      <c r="I1029" s="666" t="s">
        <v>1485</v>
      </c>
      <c r="J1029" s="666" t="s">
        <v>1486</v>
      </c>
      <c r="K1029" s="666" t="s">
        <v>1487</v>
      </c>
      <c r="L1029" s="668">
        <v>93.190218371143217</v>
      </c>
      <c r="M1029" s="668">
        <v>35.935627999999994</v>
      </c>
      <c r="N1029" s="669">
        <v>3348.8490206241681</v>
      </c>
    </row>
    <row r="1030" spans="1:14" ht="14.4" customHeight="1" x14ac:dyDescent="0.3">
      <c r="A1030" s="664" t="s">
        <v>527</v>
      </c>
      <c r="B1030" s="665" t="s">
        <v>528</v>
      </c>
      <c r="C1030" s="666" t="s">
        <v>540</v>
      </c>
      <c r="D1030" s="667" t="s">
        <v>3071</v>
      </c>
      <c r="E1030" s="666" t="s">
        <v>552</v>
      </c>
      <c r="F1030" s="667" t="s">
        <v>3075</v>
      </c>
      <c r="G1030" s="666" t="s">
        <v>582</v>
      </c>
      <c r="H1030" s="666" t="s">
        <v>1503</v>
      </c>
      <c r="I1030" s="666" t="s">
        <v>1504</v>
      </c>
      <c r="J1030" s="666" t="s">
        <v>1306</v>
      </c>
      <c r="K1030" s="666" t="s">
        <v>1505</v>
      </c>
      <c r="L1030" s="668">
        <v>246.93979842583133</v>
      </c>
      <c r="M1030" s="668">
        <v>14.192826600000002</v>
      </c>
      <c r="N1030" s="669">
        <v>3504.7737396967773</v>
      </c>
    </row>
    <row r="1031" spans="1:14" ht="14.4" customHeight="1" x14ac:dyDescent="0.3">
      <c r="A1031" s="664" t="s">
        <v>527</v>
      </c>
      <c r="B1031" s="665" t="s">
        <v>528</v>
      </c>
      <c r="C1031" s="666" t="s">
        <v>540</v>
      </c>
      <c r="D1031" s="667" t="s">
        <v>3071</v>
      </c>
      <c r="E1031" s="666" t="s">
        <v>552</v>
      </c>
      <c r="F1031" s="667" t="s">
        <v>3075</v>
      </c>
      <c r="G1031" s="666" t="s">
        <v>582</v>
      </c>
      <c r="H1031" s="666" t="s">
        <v>1506</v>
      </c>
      <c r="I1031" s="666" t="s">
        <v>1506</v>
      </c>
      <c r="J1031" s="666" t="s">
        <v>1507</v>
      </c>
      <c r="K1031" s="666" t="s">
        <v>1508</v>
      </c>
      <c r="L1031" s="668">
        <v>618.91598507457536</v>
      </c>
      <c r="M1031" s="668">
        <v>255.77178809999998</v>
      </c>
      <c r="N1031" s="669">
        <v>158301.24818619704</v>
      </c>
    </row>
    <row r="1032" spans="1:14" ht="14.4" customHeight="1" x14ac:dyDescent="0.3">
      <c r="A1032" s="664" t="s">
        <v>527</v>
      </c>
      <c r="B1032" s="665" t="s">
        <v>528</v>
      </c>
      <c r="C1032" s="666" t="s">
        <v>540</v>
      </c>
      <c r="D1032" s="667" t="s">
        <v>3071</v>
      </c>
      <c r="E1032" s="666" t="s">
        <v>552</v>
      </c>
      <c r="F1032" s="667" t="s">
        <v>3075</v>
      </c>
      <c r="G1032" s="666" t="s">
        <v>582</v>
      </c>
      <c r="H1032" s="666" t="s">
        <v>1509</v>
      </c>
      <c r="I1032" s="666" t="s">
        <v>1509</v>
      </c>
      <c r="J1032" s="666" t="s">
        <v>1507</v>
      </c>
      <c r="K1032" s="666" t="s">
        <v>1510</v>
      </c>
      <c r="L1032" s="668">
        <v>245.49376511544381</v>
      </c>
      <c r="M1032" s="668">
        <v>94.307460700000021</v>
      </c>
      <c r="N1032" s="669">
        <v>23151.893605719753</v>
      </c>
    </row>
    <row r="1033" spans="1:14" ht="14.4" customHeight="1" x14ac:dyDescent="0.3">
      <c r="A1033" s="664" t="s">
        <v>527</v>
      </c>
      <c r="B1033" s="665" t="s">
        <v>528</v>
      </c>
      <c r="C1033" s="666" t="s">
        <v>540</v>
      </c>
      <c r="D1033" s="667" t="s">
        <v>3071</v>
      </c>
      <c r="E1033" s="666" t="s">
        <v>552</v>
      </c>
      <c r="F1033" s="667" t="s">
        <v>3075</v>
      </c>
      <c r="G1033" s="666" t="s">
        <v>582</v>
      </c>
      <c r="H1033" s="666" t="s">
        <v>2923</v>
      </c>
      <c r="I1033" s="666" t="s">
        <v>2923</v>
      </c>
      <c r="J1033" s="666" t="s">
        <v>2924</v>
      </c>
      <c r="K1033" s="666" t="s">
        <v>2925</v>
      </c>
      <c r="L1033" s="668">
        <v>7633.1424999999999</v>
      </c>
      <c r="M1033" s="668">
        <v>8</v>
      </c>
      <c r="N1033" s="669">
        <v>61065.14</v>
      </c>
    </row>
    <row r="1034" spans="1:14" ht="14.4" customHeight="1" x14ac:dyDescent="0.3">
      <c r="A1034" s="664" t="s">
        <v>527</v>
      </c>
      <c r="B1034" s="665" t="s">
        <v>528</v>
      </c>
      <c r="C1034" s="666" t="s">
        <v>540</v>
      </c>
      <c r="D1034" s="667" t="s">
        <v>3071</v>
      </c>
      <c r="E1034" s="666" t="s">
        <v>552</v>
      </c>
      <c r="F1034" s="667" t="s">
        <v>3075</v>
      </c>
      <c r="G1034" s="666" t="s">
        <v>582</v>
      </c>
      <c r="H1034" s="666" t="s">
        <v>1519</v>
      </c>
      <c r="I1034" s="666" t="s">
        <v>1519</v>
      </c>
      <c r="J1034" s="666" t="s">
        <v>1520</v>
      </c>
      <c r="K1034" s="666" t="s">
        <v>1521</v>
      </c>
      <c r="L1034" s="668">
        <v>344.60960633101604</v>
      </c>
      <c r="M1034" s="668">
        <v>52.385890500000016</v>
      </c>
      <c r="N1034" s="669">
        <v>18052.681102504717</v>
      </c>
    </row>
    <row r="1035" spans="1:14" ht="14.4" customHeight="1" x14ac:dyDescent="0.3">
      <c r="A1035" s="664" t="s">
        <v>527</v>
      </c>
      <c r="B1035" s="665" t="s">
        <v>528</v>
      </c>
      <c r="C1035" s="666" t="s">
        <v>540</v>
      </c>
      <c r="D1035" s="667" t="s">
        <v>3071</v>
      </c>
      <c r="E1035" s="666" t="s">
        <v>552</v>
      </c>
      <c r="F1035" s="667" t="s">
        <v>3075</v>
      </c>
      <c r="G1035" s="666" t="s">
        <v>582</v>
      </c>
      <c r="H1035" s="666" t="s">
        <v>1537</v>
      </c>
      <c r="I1035" s="666" t="s">
        <v>1537</v>
      </c>
      <c r="J1035" s="666" t="s">
        <v>1538</v>
      </c>
      <c r="K1035" s="666" t="s">
        <v>1539</v>
      </c>
      <c r="L1035" s="668">
        <v>199.98</v>
      </c>
      <c r="M1035" s="668">
        <v>1</v>
      </c>
      <c r="N1035" s="669">
        <v>199.98</v>
      </c>
    </row>
    <row r="1036" spans="1:14" ht="14.4" customHeight="1" x14ac:dyDescent="0.3">
      <c r="A1036" s="664" t="s">
        <v>527</v>
      </c>
      <c r="B1036" s="665" t="s">
        <v>528</v>
      </c>
      <c r="C1036" s="666" t="s">
        <v>540</v>
      </c>
      <c r="D1036" s="667" t="s">
        <v>3071</v>
      </c>
      <c r="E1036" s="666" t="s">
        <v>552</v>
      </c>
      <c r="F1036" s="667" t="s">
        <v>3075</v>
      </c>
      <c r="G1036" s="666" t="s">
        <v>582</v>
      </c>
      <c r="H1036" s="666" t="s">
        <v>2521</v>
      </c>
      <c r="I1036" s="666" t="s">
        <v>2521</v>
      </c>
      <c r="J1036" s="666" t="s">
        <v>2522</v>
      </c>
      <c r="K1036" s="666" t="s">
        <v>2523</v>
      </c>
      <c r="L1036" s="668">
        <v>260.33715590986043</v>
      </c>
      <c r="M1036" s="668">
        <v>82.98185070000001</v>
      </c>
      <c r="N1036" s="669">
        <v>21603.259003374664</v>
      </c>
    </row>
    <row r="1037" spans="1:14" ht="14.4" customHeight="1" x14ac:dyDescent="0.3">
      <c r="A1037" s="664" t="s">
        <v>527</v>
      </c>
      <c r="B1037" s="665" t="s">
        <v>528</v>
      </c>
      <c r="C1037" s="666" t="s">
        <v>540</v>
      </c>
      <c r="D1037" s="667" t="s">
        <v>3071</v>
      </c>
      <c r="E1037" s="666" t="s">
        <v>552</v>
      </c>
      <c r="F1037" s="667" t="s">
        <v>3075</v>
      </c>
      <c r="G1037" s="666" t="s">
        <v>582</v>
      </c>
      <c r="H1037" s="666" t="s">
        <v>1568</v>
      </c>
      <c r="I1037" s="666" t="s">
        <v>1569</v>
      </c>
      <c r="J1037" s="666" t="s">
        <v>1306</v>
      </c>
      <c r="K1037" s="666" t="s">
        <v>1570</v>
      </c>
      <c r="L1037" s="668">
        <v>500.1848115485592</v>
      </c>
      <c r="M1037" s="668">
        <v>20.421033600000005</v>
      </c>
      <c r="N1037" s="669">
        <v>10214.290842842798</v>
      </c>
    </row>
    <row r="1038" spans="1:14" ht="14.4" customHeight="1" x14ac:dyDescent="0.3">
      <c r="A1038" s="664" t="s">
        <v>527</v>
      </c>
      <c r="B1038" s="665" t="s">
        <v>528</v>
      </c>
      <c r="C1038" s="666" t="s">
        <v>540</v>
      </c>
      <c r="D1038" s="667" t="s">
        <v>3071</v>
      </c>
      <c r="E1038" s="666" t="s">
        <v>552</v>
      </c>
      <c r="F1038" s="667" t="s">
        <v>3075</v>
      </c>
      <c r="G1038" s="666" t="s">
        <v>582</v>
      </c>
      <c r="H1038" s="666" t="s">
        <v>1579</v>
      </c>
      <c r="I1038" s="666" t="s">
        <v>1580</v>
      </c>
      <c r="J1038" s="666" t="s">
        <v>1581</v>
      </c>
      <c r="K1038" s="666" t="s">
        <v>1582</v>
      </c>
      <c r="L1038" s="668">
        <v>3377.320434290662</v>
      </c>
      <c r="M1038" s="668">
        <v>42.811</v>
      </c>
      <c r="N1038" s="669">
        <v>144586.46511241753</v>
      </c>
    </row>
    <row r="1039" spans="1:14" ht="14.4" customHeight="1" x14ac:dyDescent="0.3">
      <c r="A1039" s="664" t="s">
        <v>527</v>
      </c>
      <c r="B1039" s="665" t="s">
        <v>528</v>
      </c>
      <c r="C1039" s="666" t="s">
        <v>540</v>
      </c>
      <c r="D1039" s="667" t="s">
        <v>3071</v>
      </c>
      <c r="E1039" s="666" t="s">
        <v>552</v>
      </c>
      <c r="F1039" s="667" t="s">
        <v>3075</v>
      </c>
      <c r="G1039" s="666" t="s">
        <v>582</v>
      </c>
      <c r="H1039" s="666" t="s">
        <v>2539</v>
      </c>
      <c r="I1039" s="666" t="s">
        <v>2539</v>
      </c>
      <c r="J1039" s="666" t="s">
        <v>2540</v>
      </c>
      <c r="K1039" s="666" t="s">
        <v>2541</v>
      </c>
      <c r="L1039" s="668">
        <v>84.899280470814105</v>
      </c>
      <c r="M1039" s="668">
        <v>19</v>
      </c>
      <c r="N1039" s="669">
        <v>1613.086328945468</v>
      </c>
    </row>
    <row r="1040" spans="1:14" ht="14.4" customHeight="1" x14ac:dyDescent="0.3">
      <c r="A1040" s="664" t="s">
        <v>527</v>
      </c>
      <c r="B1040" s="665" t="s">
        <v>528</v>
      </c>
      <c r="C1040" s="666" t="s">
        <v>540</v>
      </c>
      <c r="D1040" s="667" t="s">
        <v>3071</v>
      </c>
      <c r="E1040" s="666" t="s">
        <v>552</v>
      </c>
      <c r="F1040" s="667" t="s">
        <v>3075</v>
      </c>
      <c r="G1040" s="666" t="s">
        <v>582</v>
      </c>
      <c r="H1040" s="666" t="s">
        <v>1596</v>
      </c>
      <c r="I1040" s="666" t="s">
        <v>1596</v>
      </c>
      <c r="J1040" s="666" t="s">
        <v>1597</v>
      </c>
      <c r="K1040" s="666" t="s">
        <v>1598</v>
      </c>
      <c r="L1040" s="668">
        <v>316.9311714406964</v>
      </c>
      <c r="M1040" s="668">
        <v>33</v>
      </c>
      <c r="N1040" s="669">
        <v>10458.728657542981</v>
      </c>
    </row>
    <row r="1041" spans="1:14" ht="14.4" customHeight="1" x14ac:dyDescent="0.3">
      <c r="A1041" s="664" t="s">
        <v>527</v>
      </c>
      <c r="B1041" s="665" t="s">
        <v>528</v>
      </c>
      <c r="C1041" s="666" t="s">
        <v>540</v>
      </c>
      <c r="D1041" s="667" t="s">
        <v>3071</v>
      </c>
      <c r="E1041" s="666" t="s">
        <v>552</v>
      </c>
      <c r="F1041" s="667" t="s">
        <v>3075</v>
      </c>
      <c r="G1041" s="666" t="s">
        <v>582</v>
      </c>
      <c r="H1041" s="666" t="s">
        <v>1599</v>
      </c>
      <c r="I1041" s="666" t="s">
        <v>1599</v>
      </c>
      <c r="J1041" s="666" t="s">
        <v>1600</v>
      </c>
      <c r="K1041" s="666" t="s">
        <v>1598</v>
      </c>
      <c r="L1041" s="668">
        <v>16373.0815</v>
      </c>
      <c r="M1041" s="668">
        <v>20</v>
      </c>
      <c r="N1041" s="669">
        <v>327461.63</v>
      </c>
    </row>
    <row r="1042" spans="1:14" ht="14.4" customHeight="1" x14ac:dyDescent="0.3">
      <c r="A1042" s="664" t="s">
        <v>527</v>
      </c>
      <c r="B1042" s="665" t="s">
        <v>528</v>
      </c>
      <c r="C1042" s="666" t="s">
        <v>540</v>
      </c>
      <c r="D1042" s="667" t="s">
        <v>3071</v>
      </c>
      <c r="E1042" s="666" t="s">
        <v>552</v>
      </c>
      <c r="F1042" s="667" t="s">
        <v>3075</v>
      </c>
      <c r="G1042" s="666" t="s">
        <v>582</v>
      </c>
      <c r="H1042" s="666" t="s">
        <v>2926</v>
      </c>
      <c r="I1042" s="666" t="s">
        <v>2927</v>
      </c>
      <c r="J1042" s="666" t="s">
        <v>2928</v>
      </c>
      <c r="K1042" s="666" t="s">
        <v>2929</v>
      </c>
      <c r="L1042" s="668">
        <v>36934.567712470118</v>
      </c>
      <c r="M1042" s="668">
        <v>10.96</v>
      </c>
      <c r="N1042" s="669">
        <v>404802.86212867254</v>
      </c>
    </row>
    <row r="1043" spans="1:14" ht="14.4" customHeight="1" x14ac:dyDescent="0.3">
      <c r="A1043" s="664" t="s">
        <v>527</v>
      </c>
      <c r="B1043" s="665" t="s">
        <v>528</v>
      </c>
      <c r="C1043" s="666" t="s">
        <v>540</v>
      </c>
      <c r="D1043" s="667" t="s">
        <v>3071</v>
      </c>
      <c r="E1043" s="666" t="s">
        <v>552</v>
      </c>
      <c r="F1043" s="667" t="s">
        <v>3075</v>
      </c>
      <c r="G1043" s="666" t="s">
        <v>582</v>
      </c>
      <c r="H1043" s="666" t="s">
        <v>2930</v>
      </c>
      <c r="I1043" s="666" t="s">
        <v>2931</v>
      </c>
      <c r="J1043" s="666" t="s">
        <v>1581</v>
      </c>
      <c r="K1043" s="666" t="s">
        <v>2901</v>
      </c>
      <c r="L1043" s="668">
        <v>789.37184887058891</v>
      </c>
      <c r="M1043" s="668">
        <v>12</v>
      </c>
      <c r="N1043" s="669">
        <v>9472.4621864470664</v>
      </c>
    </row>
    <row r="1044" spans="1:14" ht="14.4" customHeight="1" x14ac:dyDescent="0.3">
      <c r="A1044" s="664" t="s">
        <v>527</v>
      </c>
      <c r="B1044" s="665" t="s">
        <v>528</v>
      </c>
      <c r="C1044" s="666" t="s">
        <v>540</v>
      </c>
      <c r="D1044" s="667" t="s">
        <v>3071</v>
      </c>
      <c r="E1044" s="666" t="s">
        <v>552</v>
      </c>
      <c r="F1044" s="667" t="s">
        <v>3075</v>
      </c>
      <c r="G1044" s="666" t="s">
        <v>1606</v>
      </c>
      <c r="H1044" s="666" t="s">
        <v>1687</v>
      </c>
      <c r="I1044" s="666" t="s">
        <v>1688</v>
      </c>
      <c r="J1044" s="666" t="s">
        <v>1685</v>
      </c>
      <c r="K1044" s="666" t="s">
        <v>1689</v>
      </c>
      <c r="L1044" s="668">
        <v>67.110000000000014</v>
      </c>
      <c r="M1044" s="668">
        <v>20</v>
      </c>
      <c r="N1044" s="669">
        <v>1342.2000000000003</v>
      </c>
    </row>
    <row r="1045" spans="1:14" ht="14.4" customHeight="1" x14ac:dyDescent="0.3">
      <c r="A1045" s="664" t="s">
        <v>527</v>
      </c>
      <c r="B1045" s="665" t="s">
        <v>528</v>
      </c>
      <c r="C1045" s="666" t="s">
        <v>540</v>
      </c>
      <c r="D1045" s="667" t="s">
        <v>3071</v>
      </c>
      <c r="E1045" s="666" t="s">
        <v>552</v>
      </c>
      <c r="F1045" s="667" t="s">
        <v>3075</v>
      </c>
      <c r="G1045" s="666" t="s">
        <v>1606</v>
      </c>
      <c r="H1045" s="666" t="s">
        <v>2932</v>
      </c>
      <c r="I1045" s="666" t="s">
        <v>2933</v>
      </c>
      <c r="J1045" s="666" t="s">
        <v>2934</v>
      </c>
      <c r="K1045" s="666" t="s">
        <v>2935</v>
      </c>
      <c r="L1045" s="668">
        <v>170.24</v>
      </c>
      <c r="M1045" s="668">
        <v>1</v>
      </c>
      <c r="N1045" s="669">
        <v>170.24</v>
      </c>
    </row>
    <row r="1046" spans="1:14" ht="14.4" customHeight="1" x14ac:dyDescent="0.3">
      <c r="A1046" s="664" t="s">
        <v>527</v>
      </c>
      <c r="B1046" s="665" t="s">
        <v>528</v>
      </c>
      <c r="C1046" s="666" t="s">
        <v>540</v>
      </c>
      <c r="D1046" s="667" t="s">
        <v>3071</v>
      </c>
      <c r="E1046" s="666" t="s">
        <v>552</v>
      </c>
      <c r="F1046" s="667" t="s">
        <v>3075</v>
      </c>
      <c r="G1046" s="666" t="s">
        <v>1606</v>
      </c>
      <c r="H1046" s="666" t="s">
        <v>1781</v>
      </c>
      <c r="I1046" s="666" t="s">
        <v>1782</v>
      </c>
      <c r="J1046" s="666" t="s">
        <v>1783</v>
      </c>
      <c r="K1046" s="666" t="s">
        <v>1784</v>
      </c>
      <c r="L1046" s="668">
        <v>224.50025701856089</v>
      </c>
      <c r="M1046" s="668">
        <v>16.167999999999999</v>
      </c>
      <c r="N1046" s="669">
        <v>3629.7201554760923</v>
      </c>
    </row>
    <row r="1047" spans="1:14" ht="14.4" customHeight="1" x14ac:dyDescent="0.3">
      <c r="A1047" s="664" t="s">
        <v>527</v>
      </c>
      <c r="B1047" s="665" t="s">
        <v>528</v>
      </c>
      <c r="C1047" s="666" t="s">
        <v>540</v>
      </c>
      <c r="D1047" s="667" t="s">
        <v>3071</v>
      </c>
      <c r="E1047" s="666" t="s">
        <v>552</v>
      </c>
      <c r="F1047" s="667" t="s">
        <v>3075</v>
      </c>
      <c r="G1047" s="666" t="s">
        <v>1606</v>
      </c>
      <c r="H1047" s="666" t="s">
        <v>1789</v>
      </c>
      <c r="I1047" s="666" t="s">
        <v>1789</v>
      </c>
      <c r="J1047" s="666" t="s">
        <v>1790</v>
      </c>
      <c r="K1047" s="666" t="s">
        <v>1791</v>
      </c>
      <c r="L1047" s="668">
        <v>834.63</v>
      </c>
      <c r="M1047" s="668">
        <v>3</v>
      </c>
      <c r="N1047" s="669">
        <v>2503.89</v>
      </c>
    </row>
    <row r="1048" spans="1:14" ht="14.4" customHeight="1" x14ac:dyDescent="0.3">
      <c r="A1048" s="664" t="s">
        <v>527</v>
      </c>
      <c r="B1048" s="665" t="s">
        <v>528</v>
      </c>
      <c r="C1048" s="666" t="s">
        <v>540</v>
      </c>
      <c r="D1048" s="667" t="s">
        <v>3071</v>
      </c>
      <c r="E1048" s="666" t="s">
        <v>552</v>
      </c>
      <c r="F1048" s="667" t="s">
        <v>3075</v>
      </c>
      <c r="G1048" s="666" t="s">
        <v>1606</v>
      </c>
      <c r="H1048" s="666" t="s">
        <v>2675</v>
      </c>
      <c r="I1048" s="666" t="s">
        <v>2676</v>
      </c>
      <c r="J1048" s="666" t="s">
        <v>2677</v>
      </c>
      <c r="K1048" s="666" t="s">
        <v>2678</v>
      </c>
      <c r="L1048" s="668">
        <v>21923.343933601827</v>
      </c>
      <c r="M1048" s="668">
        <v>36</v>
      </c>
      <c r="N1048" s="669">
        <v>789240.38160966581</v>
      </c>
    </row>
    <row r="1049" spans="1:14" ht="14.4" customHeight="1" x14ac:dyDescent="0.3">
      <c r="A1049" s="664" t="s">
        <v>527</v>
      </c>
      <c r="B1049" s="665" t="s">
        <v>528</v>
      </c>
      <c r="C1049" s="666" t="s">
        <v>540</v>
      </c>
      <c r="D1049" s="667" t="s">
        <v>3071</v>
      </c>
      <c r="E1049" s="666" t="s">
        <v>552</v>
      </c>
      <c r="F1049" s="667" t="s">
        <v>3075</v>
      </c>
      <c r="G1049" s="666" t="s">
        <v>1606</v>
      </c>
      <c r="H1049" s="666" t="s">
        <v>1800</v>
      </c>
      <c r="I1049" s="666" t="s">
        <v>1800</v>
      </c>
      <c r="J1049" s="666" t="s">
        <v>1801</v>
      </c>
      <c r="K1049" s="666" t="s">
        <v>1791</v>
      </c>
      <c r="L1049" s="668">
        <v>936.89933333333329</v>
      </c>
      <c r="M1049" s="668">
        <v>75</v>
      </c>
      <c r="N1049" s="669">
        <v>70267.45</v>
      </c>
    </row>
    <row r="1050" spans="1:14" ht="14.4" customHeight="1" x14ac:dyDescent="0.3">
      <c r="A1050" s="664" t="s">
        <v>527</v>
      </c>
      <c r="B1050" s="665" t="s">
        <v>528</v>
      </c>
      <c r="C1050" s="666" t="s">
        <v>540</v>
      </c>
      <c r="D1050" s="667" t="s">
        <v>3071</v>
      </c>
      <c r="E1050" s="666" t="s">
        <v>552</v>
      </c>
      <c r="F1050" s="667" t="s">
        <v>3075</v>
      </c>
      <c r="G1050" s="666" t="s">
        <v>1606</v>
      </c>
      <c r="H1050" s="666" t="s">
        <v>1802</v>
      </c>
      <c r="I1050" s="666" t="s">
        <v>1803</v>
      </c>
      <c r="J1050" s="666" t="s">
        <v>1804</v>
      </c>
      <c r="K1050" s="666" t="s">
        <v>1805</v>
      </c>
      <c r="L1050" s="668">
        <v>328.79242315802196</v>
      </c>
      <c r="M1050" s="668">
        <v>92.565000000000012</v>
      </c>
      <c r="N1050" s="669">
        <v>30434.670649622309</v>
      </c>
    </row>
    <row r="1051" spans="1:14" ht="14.4" customHeight="1" x14ac:dyDescent="0.3">
      <c r="A1051" s="664" t="s">
        <v>527</v>
      </c>
      <c r="B1051" s="665" t="s">
        <v>528</v>
      </c>
      <c r="C1051" s="666" t="s">
        <v>540</v>
      </c>
      <c r="D1051" s="667" t="s">
        <v>3071</v>
      </c>
      <c r="E1051" s="666" t="s">
        <v>552</v>
      </c>
      <c r="F1051" s="667" t="s">
        <v>3075</v>
      </c>
      <c r="G1051" s="666" t="s">
        <v>1606</v>
      </c>
      <c r="H1051" s="666" t="s">
        <v>1806</v>
      </c>
      <c r="I1051" s="666" t="s">
        <v>1807</v>
      </c>
      <c r="J1051" s="666" t="s">
        <v>1808</v>
      </c>
      <c r="K1051" s="666" t="s">
        <v>1809</v>
      </c>
      <c r="L1051" s="668">
        <v>774.63860877036302</v>
      </c>
      <c r="M1051" s="668">
        <v>67.883222799999999</v>
      </c>
      <c r="N1051" s="669">
        <v>52584.965268640583</v>
      </c>
    </row>
    <row r="1052" spans="1:14" ht="14.4" customHeight="1" x14ac:dyDescent="0.3">
      <c r="A1052" s="664" t="s">
        <v>527</v>
      </c>
      <c r="B1052" s="665" t="s">
        <v>528</v>
      </c>
      <c r="C1052" s="666" t="s">
        <v>540</v>
      </c>
      <c r="D1052" s="667" t="s">
        <v>3071</v>
      </c>
      <c r="E1052" s="666" t="s">
        <v>552</v>
      </c>
      <c r="F1052" s="667" t="s">
        <v>3075</v>
      </c>
      <c r="G1052" s="666" t="s">
        <v>1606</v>
      </c>
      <c r="H1052" s="666" t="s">
        <v>2936</v>
      </c>
      <c r="I1052" s="666" t="s">
        <v>2937</v>
      </c>
      <c r="J1052" s="666" t="s">
        <v>2938</v>
      </c>
      <c r="K1052" s="666" t="s">
        <v>2939</v>
      </c>
      <c r="L1052" s="668">
        <v>22149.360000000001</v>
      </c>
      <c r="M1052" s="668">
        <v>2</v>
      </c>
      <c r="N1052" s="669">
        <v>44298.720000000001</v>
      </c>
    </row>
    <row r="1053" spans="1:14" ht="14.4" customHeight="1" x14ac:dyDescent="0.3">
      <c r="A1053" s="664" t="s">
        <v>527</v>
      </c>
      <c r="B1053" s="665" t="s">
        <v>528</v>
      </c>
      <c r="C1053" s="666" t="s">
        <v>540</v>
      </c>
      <c r="D1053" s="667" t="s">
        <v>3071</v>
      </c>
      <c r="E1053" s="666" t="s">
        <v>552</v>
      </c>
      <c r="F1053" s="667" t="s">
        <v>3075</v>
      </c>
      <c r="G1053" s="666" t="s">
        <v>1606</v>
      </c>
      <c r="H1053" s="666" t="s">
        <v>2940</v>
      </c>
      <c r="I1053" s="666" t="s">
        <v>2940</v>
      </c>
      <c r="J1053" s="666" t="s">
        <v>2941</v>
      </c>
      <c r="K1053" s="666" t="s">
        <v>2942</v>
      </c>
      <c r="L1053" s="668">
        <v>27505.716250000001</v>
      </c>
      <c r="M1053" s="668">
        <v>48</v>
      </c>
      <c r="N1053" s="669">
        <v>1320274.3800000001</v>
      </c>
    </row>
    <row r="1054" spans="1:14" ht="14.4" customHeight="1" x14ac:dyDescent="0.3">
      <c r="A1054" s="664" t="s">
        <v>527</v>
      </c>
      <c r="B1054" s="665" t="s">
        <v>528</v>
      </c>
      <c r="C1054" s="666" t="s">
        <v>540</v>
      </c>
      <c r="D1054" s="667" t="s">
        <v>3071</v>
      </c>
      <c r="E1054" s="666" t="s">
        <v>552</v>
      </c>
      <c r="F1054" s="667" t="s">
        <v>3075</v>
      </c>
      <c r="G1054" s="666" t="s">
        <v>1606</v>
      </c>
      <c r="H1054" s="666" t="s">
        <v>2702</v>
      </c>
      <c r="I1054" s="666" t="s">
        <v>2702</v>
      </c>
      <c r="J1054" s="666" t="s">
        <v>2703</v>
      </c>
      <c r="K1054" s="666" t="s">
        <v>2704</v>
      </c>
      <c r="L1054" s="668">
        <v>273.89999999999998</v>
      </c>
      <c r="M1054" s="668">
        <v>40</v>
      </c>
      <c r="N1054" s="669">
        <v>10956</v>
      </c>
    </row>
    <row r="1055" spans="1:14" ht="14.4" customHeight="1" x14ac:dyDescent="0.3">
      <c r="A1055" s="664" t="s">
        <v>527</v>
      </c>
      <c r="B1055" s="665" t="s">
        <v>528</v>
      </c>
      <c r="C1055" s="666" t="s">
        <v>540</v>
      </c>
      <c r="D1055" s="667" t="s">
        <v>3071</v>
      </c>
      <c r="E1055" s="666" t="s">
        <v>552</v>
      </c>
      <c r="F1055" s="667" t="s">
        <v>3075</v>
      </c>
      <c r="G1055" s="666" t="s">
        <v>1606</v>
      </c>
      <c r="H1055" s="666" t="s">
        <v>1822</v>
      </c>
      <c r="I1055" s="666" t="s">
        <v>1822</v>
      </c>
      <c r="J1055" s="666" t="s">
        <v>1823</v>
      </c>
      <c r="K1055" s="666" t="s">
        <v>1824</v>
      </c>
      <c r="L1055" s="668">
        <v>67.828765863877663</v>
      </c>
      <c r="M1055" s="668">
        <v>10</v>
      </c>
      <c r="N1055" s="669">
        <v>678.28765863877663</v>
      </c>
    </row>
    <row r="1056" spans="1:14" ht="14.4" customHeight="1" x14ac:dyDescent="0.3">
      <c r="A1056" s="664" t="s">
        <v>527</v>
      </c>
      <c r="B1056" s="665" t="s">
        <v>528</v>
      </c>
      <c r="C1056" s="666" t="s">
        <v>540</v>
      </c>
      <c r="D1056" s="667" t="s">
        <v>3071</v>
      </c>
      <c r="E1056" s="666" t="s">
        <v>552</v>
      </c>
      <c r="F1056" s="667" t="s">
        <v>3075</v>
      </c>
      <c r="G1056" s="666" t="s">
        <v>1606</v>
      </c>
      <c r="H1056" s="666" t="s">
        <v>2943</v>
      </c>
      <c r="I1056" s="666" t="s">
        <v>2943</v>
      </c>
      <c r="J1056" s="666" t="s">
        <v>2944</v>
      </c>
      <c r="K1056" s="666" t="s">
        <v>2945</v>
      </c>
      <c r="L1056" s="668">
        <v>82.629916459167376</v>
      </c>
      <c r="M1056" s="668">
        <v>190</v>
      </c>
      <c r="N1056" s="669">
        <v>15699.684127241802</v>
      </c>
    </row>
    <row r="1057" spans="1:14" ht="14.4" customHeight="1" x14ac:dyDescent="0.3">
      <c r="A1057" s="664" t="s">
        <v>527</v>
      </c>
      <c r="B1057" s="665" t="s">
        <v>528</v>
      </c>
      <c r="C1057" s="666" t="s">
        <v>540</v>
      </c>
      <c r="D1057" s="667" t="s">
        <v>3071</v>
      </c>
      <c r="E1057" s="666" t="s">
        <v>2824</v>
      </c>
      <c r="F1057" s="667" t="s">
        <v>3080</v>
      </c>
      <c r="G1057" s="666" t="s">
        <v>582</v>
      </c>
      <c r="H1057" s="666" t="s">
        <v>2825</v>
      </c>
      <c r="I1057" s="666" t="s">
        <v>2826</v>
      </c>
      <c r="J1057" s="666" t="s">
        <v>2827</v>
      </c>
      <c r="K1057" s="666" t="s">
        <v>2780</v>
      </c>
      <c r="L1057" s="668">
        <v>22771.583955725553</v>
      </c>
      <c r="M1057" s="668">
        <v>9.7596999999999987</v>
      </c>
      <c r="N1057" s="669">
        <v>222243.82793269464</v>
      </c>
    </row>
    <row r="1058" spans="1:14" ht="14.4" customHeight="1" x14ac:dyDescent="0.3">
      <c r="A1058" s="664" t="s">
        <v>527</v>
      </c>
      <c r="B1058" s="665" t="s">
        <v>528</v>
      </c>
      <c r="C1058" s="666" t="s">
        <v>540</v>
      </c>
      <c r="D1058" s="667" t="s">
        <v>3071</v>
      </c>
      <c r="E1058" s="666" t="s">
        <v>2824</v>
      </c>
      <c r="F1058" s="667" t="s">
        <v>3080</v>
      </c>
      <c r="G1058" s="666" t="s">
        <v>582</v>
      </c>
      <c r="H1058" s="666" t="s">
        <v>2946</v>
      </c>
      <c r="I1058" s="666" t="s">
        <v>2947</v>
      </c>
      <c r="J1058" s="666" t="s">
        <v>2948</v>
      </c>
      <c r="K1058" s="666" t="s">
        <v>2949</v>
      </c>
      <c r="L1058" s="668">
        <v>1.0999995515540815</v>
      </c>
      <c r="M1058" s="668">
        <v>4</v>
      </c>
      <c r="N1058" s="669">
        <v>4.3999982062163259</v>
      </c>
    </row>
    <row r="1059" spans="1:14" ht="14.4" customHeight="1" x14ac:dyDescent="0.3">
      <c r="A1059" s="664" t="s">
        <v>527</v>
      </c>
      <c r="B1059" s="665" t="s">
        <v>528</v>
      </c>
      <c r="C1059" s="666" t="s">
        <v>540</v>
      </c>
      <c r="D1059" s="667" t="s">
        <v>3071</v>
      </c>
      <c r="E1059" s="666" t="s">
        <v>2950</v>
      </c>
      <c r="F1059" s="667" t="s">
        <v>3082</v>
      </c>
      <c r="G1059" s="666" t="s">
        <v>582</v>
      </c>
      <c r="H1059" s="666" t="s">
        <v>2951</v>
      </c>
      <c r="I1059" s="666" t="s">
        <v>2951</v>
      </c>
      <c r="J1059" s="666" t="s">
        <v>2952</v>
      </c>
      <c r="K1059" s="666" t="s">
        <v>2953</v>
      </c>
      <c r="L1059" s="668">
        <v>154000</v>
      </c>
      <c r="M1059" s="668">
        <v>3</v>
      </c>
      <c r="N1059" s="669">
        <v>462000</v>
      </c>
    </row>
    <row r="1060" spans="1:14" ht="14.4" customHeight="1" x14ac:dyDescent="0.3">
      <c r="A1060" s="664" t="s">
        <v>527</v>
      </c>
      <c r="B1060" s="665" t="s">
        <v>528</v>
      </c>
      <c r="C1060" s="666" t="s">
        <v>543</v>
      </c>
      <c r="D1060" s="667" t="s">
        <v>3072</v>
      </c>
      <c r="E1060" s="666" t="s">
        <v>552</v>
      </c>
      <c r="F1060" s="667" t="s">
        <v>3075</v>
      </c>
      <c r="G1060" s="666"/>
      <c r="H1060" s="666" t="s">
        <v>2842</v>
      </c>
      <c r="I1060" s="666" t="s">
        <v>2842</v>
      </c>
      <c r="J1060" s="666" t="s">
        <v>2843</v>
      </c>
      <c r="K1060" s="666" t="s">
        <v>2844</v>
      </c>
      <c r="L1060" s="668">
        <v>5350.9274999999998</v>
      </c>
      <c r="M1060" s="668">
        <v>16</v>
      </c>
      <c r="N1060" s="669">
        <v>85614.84</v>
      </c>
    </row>
    <row r="1061" spans="1:14" ht="14.4" customHeight="1" x14ac:dyDescent="0.3">
      <c r="A1061" s="664" t="s">
        <v>527</v>
      </c>
      <c r="B1061" s="665" t="s">
        <v>528</v>
      </c>
      <c r="C1061" s="666" t="s">
        <v>543</v>
      </c>
      <c r="D1061" s="667" t="s">
        <v>3072</v>
      </c>
      <c r="E1061" s="666" t="s">
        <v>552</v>
      </c>
      <c r="F1061" s="667" t="s">
        <v>3075</v>
      </c>
      <c r="G1061" s="666"/>
      <c r="H1061" s="666" t="s">
        <v>579</v>
      </c>
      <c r="I1061" s="666" t="s">
        <v>579</v>
      </c>
      <c r="J1061" s="666" t="s">
        <v>580</v>
      </c>
      <c r="K1061" s="666" t="s">
        <v>581</v>
      </c>
      <c r="L1061" s="668">
        <v>2281.29</v>
      </c>
      <c r="M1061" s="668">
        <v>2</v>
      </c>
      <c r="N1061" s="669">
        <v>4562.58</v>
      </c>
    </row>
    <row r="1062" spans="1:14" ht="14.4" customHeight="1" x14ac:dyDescent="0.3">
      <c r="A1062" s="664" t="s">
        <v>527</v>
      </c>
      <c r="B1062" s="665" t="s">
        <v>528</v>
      </c>
      <c r="C1062" s="666" t="s">
        <v>543</v>
      </c>
      <c r="D1062" s="667" t="s">
        <v>3072</v>
      </c>
      <c r="E1062" s="666" t="s">
        <v>552</v>
      </c>
      <c r="F1062" s="667" t="s">
        <v>3075</v>
      </c>
      <c r="G1062" s="666" t="s">
        <v>582</v>
      </c>
      <c r="H1062" s="666" t="s">
        <v>1025</v>
      </c>
      <c r="I1062" s="666" t="s">
        <v>1026</v>
      </c>
      <c r="J1062" s="666" t="s">
        <v>1027</v>
      </c>
      <c r="K1062" s="666" t="s">
        <v>1028</v>
      </c>
      <c r="L1062" s="668">
        <v>14.299892178273987</v>
      </c>
      <c r="M1062" s="668">
        <v>1</v>
      </c>
      <c r="N1062" s="669">
        <v>14.299892178273987</v>
      </c>
    </row>
    <row r="1063" spans="1:14" ht="14.4" customHeight="1" x14ac:dyDescent="0.3">
      <c r="A1063" s="664" t="s">
        <v>527</v>
      </c>
      <c r="B1063" s="665" t="s">
        <v>528</v>
      </c>
      <c r="C1063" s="666" t="s">
        <v>543</v>
      </c>
      <c r="D1063" s="667" t="s">
        <v>3072</v>
      </c>
      <c r="E1063" s="666" t="s">
        <v>552</v>
      </c>
      <c r="F1063" s="667" t="s">
        <v>3075</v>
      </c>
      <c r="G1063" s="666" t="s">
        <v>582</v>
      </c>
      <c r="H1063" s="666" t="s">
        <v>1063</v>
      </c>
      <c r="I1063" s="666" t="s">
        <v>1064</v>
      </c>
      <c r="J1063" s="666" t="s">
        <v>1065</v>
      </c>
      <c r="K1063" s="666" t="s">
        <v>1066</v>
      </c>
      <c r="L1063" s="668">
        <v>19.250466051554444</v>
      </c>
      <c r="M1063" s="668">
        <v>1</v>
      </c>
      <c r="N1063" s="669">
        <v>19.250466051554444</v>
      </c>
    </row>
    <row r="1064" spans="1:14" ht="14.4" customHeight="1" x14ac:dyDescent="0.3">
      <c r="A1064" s="664" t="s">
        <v>527</v>
      </c>
      <c r="B1064" s="665" t="s">
        <v>528</v>
      </c>
      <c r="C1064" s="666" t="s">
        <v>543</v>
      </c>
      <c r="D1064" s="667" t="s">
        <v>3072</v>
      </c>
      <c r="E1064" s="666" t="s">
        <v>552</v>
      </c>
      <c r="F1064" s="667" t="s">
        <v>3075</v>
      </c>
      <c r="G1064" s="666" t="s">
        <v>582</v>
      </c>
      <c r="H1064" s="666" t="s">
        <v>1078</v>
      </c>
      <c r="I1064" s="666" t="s">
        <v>884</v>
      </c>
      <c r="J1064" s="666" t="s">
        <v>1079</v>
      </c>
      <c r="K1064" s="666"/>
      <c r="L1064" s="668">
        <v>535.66086106283956</v>
      </c>
      <c r="M1064" s="668">
        <v>8</v>
      </c>
      <c r="N1064" s="669">
        <v>4285.2868885027165</v>
      </c>
    </row>
    <row r="1065" spans="1:14" ht="14.4" customHeight="1" x14ac:dyDescent="0.3">
      <c r="A1065" s="664" t="s">
        <v>527</v>
      </c>
      <c r="B1065" s="665" t="s">
        <v>528</v>
      </c>
      <c r="C1065" s="666" t="s">
        <v>543</v>
      </c>
      <c r="D1065" s="667" t="s">
        <v>3072</v>
      </c>
      <c r="E1065" s="666" t="s">
        <v>552</v>
      </c>
      <c r="F1065" s="667" t="s">
        <v>3075</v>
      </c>
      <c r="G1065" s="666" t="s">
        <v>582</v>
      </c>
      <c r="H1065" s="666" t="s">
        <v>2252</v>
      </c>
      <c r="I1065" s="666" t="s">
        <v>2253</v>
      </c>
      <c r="J1065" s="666" t="s">
        <v>2254</v>
      </c>
      <c r="K1065" s="666" t="s">
        <v>2255</v>
      </c>
      <c r="L1065" s="668">
        <v>60.099332797732941</v>
      </c>
      <c r="M1065" s="668">
        <v>1</v>
      </c>
      <c r="N1065" s="669">
        <v>60.099332797732941</v>
      </c>
    </row>
    <row r="1066" spans="1:14" ht="14.4" customHeight="1" x14ac:dyDescent="0.3">
      <c r="A1066" s="664" t="s">
        <v>527</v>
      </c>
      <c r="B1066" s="665" t="s">
        <v>528</v>
      </c>
      <c r="C1066" s="666" t="s">
        <v>543</v>
      </c>
      <c r="D1066" s="667" t="s">
        <v>3072</v>
      </c>
      <c r="E1066" s="666" t="s">
        <v>552</v>
      </c>
      <c r="F1066" s="667" t="s">
        <v>3075</v>
      </c>
      <c r="G1066" s="666" t="s">
        <v>582</v>
      </c>
      <c r="H1066" s="666" t="s">
        <v>2339</v>
      </c>
      <c r="I1066" s="666" t="s">
        <v>2340</v>
      </c>
      <c r="J1066" s="666" t="s">
        <v>2341</v>
      </c>
      <c r="K1066" s="666" t="s">
        <v>2342</v>
      </c>
      <c r="L1066" s="668">
        <v>83.130000000000024</v>
      </c>
      <c r="M1066" s="668">
        <v>2</v>
      </c>
      <c r="N1066" s="669">
        <v>166.26000000000005</v>
      </c>
    </row>
    <row r="1067" spans="1:14" ht="14.4" customHeight="1" x14ac:dyDescent="0.3">
      <c r="A1067" s="664" t="s">
        <v>527</v>
      </c>
      <c r="B1067" s="665" t="s">
        <v>528</v>
      </c>
      <c r="C1067" s="666" t="s">
        <v>543</v>
      </c>
      <c r="D1067" s="667" t="s">
        <v>3072</v>
      </c>
      <c r="E1067" s="666" t="s">
        <v>552</v>
      </c>
      <c r="F1067" s="667" t="s">
        <v>3075</v>
      </c>
      <c r="G1067" s="666" t="s">
        <v>582</v>
      </c>
      <c r="H1067" s="666" t="s">
        <v>2954</v>
      </c>
      <c r="I1067" s="666" t="s">
        <v>2955</v>
      </c>
      <c r="J1067" s="666" t="s">
        <v>2956</v>
      </c>
      <c r="K1067" s="666" t="s">
        <v>2236</v>
      </c>
      <c r="L1067" s="668">
        <v>77.949999999999974</v>
      </c>
      <c r="M1067" s="668">
        <v>1</v>
      </c>
      <c r="N1067" s="669">
        <v>77.949999999999974</v>
      </c>
    </row>
    <row r="1068" spans="1:14" ht="14.4" customHeight="1" x14ac:dyDescent="0.3">
      <c r="A1068" s="664" t="s">
        <v>527</v>
      </c>
      <c r="B1068" s="665" t="s">
        <v>528</v>
      </c>
      <c r="C1068" s="666" t="s">
        <v>543</v>
      </c>
      <c r="D1068" s="667" t="s">
        <v>3072</v>
      </c>
      <c r="E1068" s="666" t="s">
        <v>552</v>
      </c>
      <c r="F1068" s="667" t="s">
        <v>3075</v>
      </c>
      <c r="G1068" s="666" t="s">
        <v>582</v>
      </c>
      <c r="H1068" s="666" t="s">
        <v>2875</v>
      </c>
      <c r="I1068" s="666" t="s">
        <v>2876</v>
      </c>
      <c r="J1068" s="666" t="s">
        <v>2877</v>
      </c>
      <c r="K1068" s="666" t="s">
        <v>2878</v>
      </c>
      <c r="L1068" s="668">
        <v>6039.5005821487493</v>
      </c>
      <c r="M1068" s="668">
        <v>21</v>
      </c>
      <c r="N1068" s="669">
        <v>126829.51222512373</v>
      </c>
    </row>
    <row r="1069" spans="1:14" ht="14.4" customHeight="1" x14ac:dyDescent="0.3">
      <c r="A1069" s="664" t="s">
        <v>527</v>
      </c>
      <c r="B1069" s="665" t="s">
        <v>528</v>
      </c>
      <c r="C1069" s="666" t="s">
        <v>543</v>
      </c>
      <c r="D1069" s="667" t="s">
        <v>3072</v>
      </c>
      <c r="E1069" s="666" t="s">
        <v>552</v>
      </c>
      <c r="F1069" s="667" t="s">
        <v>3075</v>
      </c>
      <c r="G1069" s="666" t="s">
        <v>582</v>
      </c>
      <c r="H1069" s="666" t="s">
        <v>2917</v>
      </c>
      <c r="I1069" s="666" t="s">
        <v>2918</v>
      </c>
      <c r="J1069" s="666" t="s">
        <v>2919</v>
      </c>
      <c r="K1069" s="666" t="s">
        <v>2920</v>
      </c>
      <c r="L1069" s="668">
        <v>5746.6538880754533</v>
      </c>
      <c r="M1069" s="668">
        <v>26</v>
      </c>
      <c r="N1069" s="669">
        <v>149413.00108996179</v>
      </c>
    </row>
    <row r="1070" spans="1:14" ht="14.4" customHeight="1" x14ac:dyDescent="0.3">
      <c r="A1070" s="664" t="s">
        <v>527</v>
      </c>
      <c r="B1070" s="665" t="s">
        <v>528</v>
      </c>
      <c r="C1070" s="666" t="s">
        <v>543</v>
      </c>
      <c r="D1070" s="667" t="s">
        <v>3072</v>
      </c>
      <c r="E1070" s="666" t="s">
        <v>552</v>
      </c>
      <c r="F1070" s="667" t="s">
        <v>3075</v>
      </c>
      <c r="G1070" s="666" t="s">
        <v>582</v>
      </c>
      <c r="H1070" s="666" t="s">
        <v>1437</v>
      </c>
      <c r="I1070" s="666" t="s">
        <v>1437</v>
      </c>
      <c r="J1070" s="666" t="s">
        <v>1435</v>
      </c>
      <c r="K1070" s="666" t="s">
        <v>1438</v>
      </c>
      <c r="L1070" s="668">
        <v>528</v>
      </c>
      <c r="M1070" s="668">
        <v>1</v>
      </c>
      <c r="N1070" s="669">
        <v>528</v>
      </c>
    </row>
    <row r="1071" spans="1:14" ht="14.4" customHeight="1" x14ac:dyDescent="0.3">
      <c r="A1071" s="664" t="s">
        <v>527</v>
      </c>
      <c r="B1071" s="665" t="s">
        <v>528</v>
      </c>
      <c r="C1071" s="666" t="s">
        <v>543</v>
      </c>
      <c r="D1071" s="667" t="s">
        <v>3072</v>
      </c>
      <c r="E1071" s="666" t="s">
        <v>552</v>
      </c>
      <c r="F1071" s="667" t="s">
        <v>3075</v>
      </c>
      <c r="G1071" s="666" t="s">
        <v>582</v>
      </c>
      <c r="H1071" s="666" t="s">
        <v>1439</v>
      </c>
      <c r="I1071" s="666" t="s">
        <v>1439</v>
      </c>
      <c r="J1071" s="666" t="s">
        <v>1435</v>
      </c>
      <c r="K1071" s="666" t="s">
        <v>1440</v>
      </c>
      <c r="L1071" s="668">
        <v>273.9000672896625</v>
      </c>
      <c r="M1071" s="668">
        <v>0.25800000000000001</v>
      </c>
      <c r="N1071" s="669">
        <v>70.666217360732929</v>
      </c>
    </row>
    <row r="1072" spans="1:14" ht="14.4" customHeight="1" x14ac:dyDescent="0.3">
      <c r="A1072" s="664" t="s">
        <v>527</v>
      </c>
      <c r="B1072" s="665" t="s">
        <v>528</v>
      </c>
      <c r="C1072" s="666" t="s">
        <v>543</v>
      </c>
      <c r="D1072" s="667" t="s">
        <v>3072</v>
      </c>
      <c r="E1072" s="666" t="s">
        <v>552</v>
      </c>
      <c r="F1072" s="667" t="s">
        <v>3075</v>
      </c>
      <c r="G1072" s="666" t="s">
        <v>582</v>
      </c>
      <c r="H1072" s="666" t="s">
        <v>1506</v>
      </c>
      <c r="I1072" s="666" t="s">
        <v>1506</v>
      </c>
      <c r="J1072" s="666" t="s">
        <v>1507</v>
      </c>
      <c r="K1072" s="666" t="s">
        <v>1508</v>
      </c>
      <c r="L1072" s="668">
        <v>619.04007592626829</v>
      </c>
      <c r="M1072" s="668">
        <v>1</v>
      </c>
      <c r="N1072" s="669">
        <v>619.04007592626829</v>
      </c>
    </row>
    <row r="1073" spans="1:14" ht="14.4" customHeight="1" x14ac:dyDescent="0.3">
      <c r="A1073" s="664" t="s">
        <v>527</v>
      </c>
      <c r="B1073" s="665" t="s">
        <v>528</v>
      </c>
      <c r="C1073" s="666" t="s">
        <v>546</v>
      </c>
      <c r="D1073" s="667" t="s">
        <v>3073</v>
      </c>
      <c r="E1073" s="666" t="s">
        <v>552</v>
      </c>
      <c r="F1073" s="667" t="s">
        <v>3075</v>
      </c>
      <c r="G1073" s="666" t="s">
        <v>582</v>
      </c>
      <c r="H1073" s="666" t="s">
        <v>2957</v>
      </c>
      <c r="I1073" s="666" t="s">
        <v>2958</v>
      </c>
      <c r="J1073" s="666" t="s">
        <v>2959</v>
      </c>
      <c r="K1073" s="666"/>
      <c r="L1073" s="668">
        <v>422.8553867515202</v>
      </c>
      <c r="M1073" s="668">
        <v>2</v>
      </c>
      <c r="N1073" s="669">
        <v>845.7107735030404</v>
      </c>
    </row>
    <row r="1074" spans="1:14" ht="14.4" customHeight="1" x14ac:dyDescent="0.3">
      <c r="A1074" s="664" t="s">
        <v>527</v>
      </c>
      <c r="B1074" s="665" t="s">
        <v>528</v>
      </c>
      <c r="C1074" s="666" t="s">
        <v>546</v>
      </c>
      <c r="D1074" s="667" t="s">
        <v>3073</v>
      </c>
      <c r="E1074" s="666" t="s">
        <v>552</v>
      </c>
      <c r="F1074" s="667" t="s">
        <v>3075</v>
      </c>
      <c r="G1074" s="666" t="s">
        <v>582</v>
      </c>
      <c r="H1074" s="666" t="s">
        <v>949</v>
      </c>
      <c r="I1074" s="666" t="s">
        <v>884</v>
      </c>
      <c r="J1074" s="666" t="s">
        <v>950</v>
      </c>
      <c r="K1074" s="666"/>
      <c r="L1074" s="668">
        <v>191.13119145657296</v>
      </c>
      <c r="M1074" s="668">
        <v>8</v>
      </c>
      <c r="N1074" s="669">
        <v>1529.0495316525837</v>
      </c>
    </row>
    <row r="1075" spans="1:14" ht="14.4" customHeight="1" x14ac:dyDescent="0.3">
      <c r="A1075" s="664" t="s">
        <v>527</v>
      </c>
      <c r="B1075" s="665" t="s">
        <v>528</v>
      </c>
      <c r="C1075" s="666" t="s">
        <v>546</v>
      </c>
      <c r="D1075" s="667" t="s">
        <v>3073</v>
      </c>
      <c r="E1075" s="666" t="s">
        <v>552</v>
      </c>
      <c r="F1075" s="667" t="s">
        <v>3075</v>
      </c>
      <c r="G1075" s="666" t="s">
        <v>582</v>
      </c>
      <c r="H1075" s="666" t="s">
        <v>2960</v>
      </c>
      <c r="I1075" s="666" t="s">
        <v>2961</v>
      </c>
      <c r="J1075" s="666" t="s">
        <v>1005</v>
      </c>
      <c r="K1075" s="666" t="s">
        <v>2962</v>
      </c>
      <c r="L1075" s="668">
        <v>285.99999999999994</v>
      </c>
      <c r="M1075" s="668">
        <v>3</v>
      </c>
      <c r="N1075" s="669">
        <v>857.99999999999977</v>
      </c>
    </row>
    <row r="1076" spans="1:14" ht="14.4" customHeight="1" x14ac:dyDescent="0.3">
      <c r="A1076" s="664" t="s">
        <v>527</v>
      </c>
      <c r="B1076" s="665" t="s">
        <v>528</v>
      </c>
      <c r="C1076" s="666" t="s">
        <v>546</v>
      </c>
      <c r="D1076" s="667" t="s">
        <v>3073</v>
      </c>
      <c r="E1076" s="666" t="s">
        <v>552</v>
      </c>
      <c r="F1076" s="667" t="s">
        <v>3075</v>
      </c>
      <c r="G1076" s="666" t="s">
        <v>582</v>
      </c>
      <c r="H1076" s="666" t="s">
        <v>2200</v>
      </c>
      <c r="I1076" s="666" t="s">
        <v>2201</v>
      </c>
      <c r="J1076" s="666" t="s">
        <v>2202</v>
      </c>
      <c r="K1076" s="666" t="s">
        <v>2203</v>
      </c>
      <c r="L1076" s="668">
        <v>537.87000000000012</v>
      </c>
      <c r="M1076" s="668">
        <v>1</v>
      </c>
      <c r="N1076" s="669">
        <v>537.87000000000012</v>
      </c>
    </row>
    <row r="1077" spans="1:14" ht="14.4" customHeight="1" x14ac:dyDescent="0.3">
      <c r="A1077" s="664" t="s">
        <v>527</v>
      </c>
      <c r="B1077" s="665" t="s">
        <v>528</v>
      </c>
      <c r="C1077" s="666" t="s">
        <v>546</v>
      </c>
      <c r="D1077" s="667" t="s">
        <v>3073</v>
      </c>
      <c r="E1077" s="666" t="s">
        <v>552</v>
      </c>
      <c r="F1077" s="667" t="s">
        <v>3075</v>
      </c>
      <c r="G1077" s="666" t="s">
        <v>582</v>
      </c>
      <c r="H1077" s="666" t="s">
        <v>1123</v>
      </c>
      <c r="I1077" s="666" t="s">
        <v>1124</v>
      </c>
      <c r="J1077" s="666" t="s">
        <v>1125</v>
      </c>
      <c r="K1077" s="666" t="s">
        <v>1126</v>
      </c>
      <c r="L1077" s="668">
        <v>47.54</v>
      </c>
      <c r="M1077" s="668">
        <v>2</v>
      </c>
      <c r="N1077" s="669">
        <v>95.08</v>
      </c>
    </row>
    <row r="1078" spans="1:14" ht="14.4" customHeight="1" x14ac:dyDescent="0.3">
      <c r="A1078" s="664" t="s">
        <v>527</v>
      </c>
      <c r="B1078" s="665" t="s">
        <v>528</v>
      </c>
      <c r="C1078" s="666" t="s">
        <v>546</v>
      </c>
      <c r="D1078" s="667" t="s">
        <v>3073</v>
      </c>
      <c r="E1078" s="666" t="s">
        <v>2963</v>
      </c>
      <c r="F1078" s="667" t="s">
        <v>3083</v>
      </c>
      <c r="G1078" s="666" t="s">
        <v>1606</v>
      </c>
      <c r="H1078" s="666" t="s">
        <v>2964</v>
      </c>
      <c r="I1078" s="666" t="s">
        <v>2965</v>
      </c>
      <c r="J1078" s="666" t="s">
        <v>2966</v>
      </c>
      <c r="K1078" s="666" t="s">
        <v>2967</v>
      </c>
      <c r="L1078" s="668">
        <v>2089.35</v>
      </c>
      <c r="M1078" s="668">
        <v>1</v>
      </c>
      <c r="N1078" s="669">
        <v>2089.35</v>
      </c>
    </row>
    <row r="1079" spans="1:14" ht="14.4" customHeight="1" x14ac:dyDescent="0.3">
      <c r="A1079" s="664" t="s">
        <v>527</v>
      </c>
      <c r="B1079" s="665" t="s">
        <v>528</v>
      </c>
      <c r="C1079" s="666" t="s">
        <v>549</v>
      </c>
      <c r="D1079" s="667" t="s">
        <v>3074</v>
      </c>
      <c r="E1079" s="666" t="s">
        <v>2824</v>
      </c>
      <c r="F1079" s="667" t="s">
        <v>3080</v>
      </c>
      <c r="G1079" s="666" t="s">
        <v>582</v>
      </c>
      <c r="H1079" s="666" t="s">
        <v>2968</v>
      </c>
      <c r="I1079" s="666" t="s">
        <v>2969</v>
      </c>
      <c r="J1079" s="666" t="s">
        <v>2970</v>
      </c>
      <c r="K1079" s="666" t="s">
        <v>2971</v>
      </c>
      <c r="L1079" s="668">
        <v>56292.469463934671</v>
      </c>
      <c r="M1079" s="668">
        <v>108</v>
      </c>
      <c r="N1079" s="669">
        <v>6079586.7021049447</v>
      </c>
    </row>
    <row r="1080" spans="1:14" ht="14.4" customHeight="1" x14ac:dyDescent="0.3">
      <c r="A1080" s="664" t="s">
        <v>527</v>
      </c>
      <c r="B1080" s="665" t="s">
        <v>528</v>
      </c>
      <c r="C1080" s="666" t="s">
        <v>549</v>
      </c>
      <c r="D1080" s="667" t="s">
        <v>3074</v>
      </c>
      <c r="E1080" s="666" t="s">
        <v>2824</v>
      </c>
      <c r="F1080" s="667" t="s">
        <v>3080</v>
      </c>
      <c r="G1080" s="666" t="s">
        <v>582</v>
      </c>
      <c r="H1080" s="666" t="s">
        <v>2972</v>
      </c>
      <c r="I1080" s="666" t="s">
        <v>2973</v>
      </c>
      <c r="J1080" s="666" t="s">
        <v>2974</v>
      </c>
      <c r="K1080" s="666" t="s">
        <v>2975</v>
      </c>
      <c r="L1080" s="668">
        <v>7695.1206910612191</v>
      </c>
      <c r="M1080" s="668">
        <v>12.101970399999999</v>
      </c>
      <c r="N1080" s="669">
        <v>93126.122827650412</v>
      </c>
    </row>
    <row r="1081" spans="1:14" ht="14.4" customHeight="1" x14ac:dyDescent="0.3">
      <c r="A1081" s="664" t="s">
        <v>527</v>
      </c>
      <c r="B1081" s="665" t="s">
        <v>528</v>
      </c>
      <c r="C1081" s="666" t="s">
        <v>549</v>
      </c>
      <c r="D1081" s="667" t="s">
        <v>3074</v>
      </c>
      <c r="E1081" s="666" t="s">
        <v>2824</v>
      </c>
      <c r="F1081" s="667" t="s">
        <v>3080</v>
      </c>
      <c r="G1081" s="666" t="s">
        <v>582</v>
      </c>
      <c r="H1081" s="666" t="s">
        <v>2976</v>
      </c>
      <c r="I1081" s="666" t="s">
        <v>2977</v>
      </c>
      <c r="J1081" s="666" t="s">
        <v>2974</v>
      </c>
      <c r="K1081" s="666" t="s">
        <v>2978</v>
      </c>
      <c r="L1081" s="668">
        <v>30040.644097767556</v>
      </c>
      <c r="M1081" s="668">
        <v>9.9670000000000005</v>
      </c>
      <c r="N1081" s="669">
        <v>299415.09972244926</v>
      </c>
    </row>
    <row r="1082" spans="1:14" ht="14.4" customHeight="1" x14ac:dyDescent="0.3">
      <c r="A1082" s="664" t="s">
        <v>527</v>
      </c>
      <c r="B1082" s="665" t="s">
        <v>528</v>
      </c>
      <c r="C1082" s="666" t="s">
        <v>549</v>
      </c>
      <c r="D1082" s="667" t="s">
        <v>3074</v>
      </c>
      <c r="E1082" s="666" t="s">
        <v>2824</v>
      </c>
      <c r="F1082" s="667" t="s">
        <v>3080</v>
      </c>
      <c r="G1082" s="666" t="s">
        <v>582</v>
      </c>
      <c r="H1082" s="666" t="s">
        <v>2825</v>
      </c>
      <c r="I1082" s="666" t="s">
        <v>2826</v>
      </c>
      <c r="J1082" s="666" t="s">
        <v>2827</v>
      </c>
      <c r="K1082" s="666" t="s">
        <v>2780</v>
      </c>
      <c r="L1082" s="668">
        <v>21281.397962641488</v>
      </c>
      <c r="M1082" s="668">
        <v>6.4676083000000002</v>
      </c>
      <c r="N1082" s="669">
        <v>137639.74609878319</v>
      </c>
    </row>
    <row r="1083" spans="1:14" ht="14.4" customHeight="1" x14ac:dyDescent="0.3">
      <c r="A1083" s="664" t="s">
        <v>527</v>
      </c>
      <c r="B1083" s="665" t="s">
        <v>528</v>
      </c>
      <c r="C1083" s="666" t="s">
        <v>549</v>
      </c>
      <c r="D1083" s="667" t="s">
        <v>3074</v>
      </c>
      <c r="E1083" s="666" t="s">
        <v>2824</v>
      </c>
      <c r="F1083" s="667" t="s">
        <v>3080</v>
      </c>
      <c r="G1083" s="666" t="s">
        <v>582</v>
      </c>
      <c r="H1083" s="666" t="s">
        <v>2979</v>
      </c>
      <c r="I1083" s="666" t="s">
        <v>2979</v>
      </c>
      <c r="J1083" s="666" t="s">
        <v>2980</v>
      </c>
      <c r="K1083" s="666" t="s">
        <v>2981</v>
      </c>
      <c r="L1083" s="668">
        <v>8831.6905000000006</v>
      </c>
      <c r="M1083" s="668">
        <v>20</v>
      </c>
      <c r="N1083" s="669">
        <v>176633.81000000003</v>
      </c>
    </row>
    <row r="1084" spans="1:14" ht="14.4" customHeight="1" x14ac:dyDescent="0.3">
      <c r="A1084" s="664" t="s">
        <v>527</v>
      </c>
      <c r="B1084" s="665" t="s">
        <v>528</v>
      </c>
      <c r="C1084" s="666" t="s">
        <v>549</v>
      </c>
      <c r="D1084" s="667" t="s">
        <v>3074</v>
      </c>
      <c r="E1084" s="666" t="s">
        <v>2824</v>
      </c>
      <c r="F1084" s="667" t="s">
        <v>3080</v>
      </c>
      <c r="G1084" s="666" t="s">
        <v>582</v>
      </c>
      <c r="H1084" s="666" t="s">
        <v>2982</v>
      </c>
      <c r="I1084" s="666" t="s">
        <v>2983</v>
      </c>
      <c r="J1084" s="666" t="s">
        <v>2984</v>
      </c>
      <c r="K1084" s="666" t="s">
        <v>2985</v>
      </c>
      <c r="L1084" s="668">
        <v>89502.828888888878</v>
      </c>
      <c r="M1084" s="668">
        <v>18.000000000000004</v>
      </c>
      <c r="N1084" s="669">
        <v>1611050.9200000002</v>
      </c>
    </row>
    <row r="1085" spans="1:14" ht="14.4" customHeight="1" x14ac:dyDescent="0.3">
      <c r="A1085" s="664" t="s">
        <v>527</v>
      </c>
      <c r="B1085" s="665" t="s">
        <v>528</v>
      </c>
      <c r="C1085" s="666" t="s">
        <v>549</v>
      </c>
      <c r="D1085" s="667" t="s">
        <v>3074</v>
      </c>
      <c r="E1085" s="666" t="s">
        <v>2824</v>
      </c>
      <c r="F1085" s="667" t="s">
        <v>3080</v>
      </c>
      <c r="G1085" s="666" t="s">
        <v>582</v>
      </c>
      <c r="H1085" s="666" t="s">
        <v>2986</v>
      </c>
      <c r="I1085" s="666" t="s">
        <v>2986</v>
      </c>
      <c r="J1085" s="666" t="s">
        <v>2970</v>
      </c>
      <c r="K1085" s="666" t="s">
        <v>2987</v>
      </c>
      <c r="L1085" s="668">
        <v>168877.4090492269</v>
      </c>
      <c r="M1085" s="668">
        <v>21</v>
      </c>
      <c r="N1085" s="669">
        <v>3546425.590033765</v>
      </c>
    </row>
    <row r="1086" spans="1:14" ht="14.4" customHeight="1" x14ac:dyDescent="0.3">
      <c r="A1086" s="664" t="s">
        <v>527</v>
      </c>
      <c r="B1086" s="665" t="s">
        <v>528</v>
      </c>
      <c r="C1086" s="666" t="s">
        <v>549</v>
      </c>
      <c r="D1086" s="667" t="s">
        <v>3074</v>
      </c>
      <c r="E1086" s="666" t="s">
        <v>2824</v>
      </c>
      <c r="F1086" s="667" t="s">
        <v>3080</v>
      </c>
      <c r="G1086" s="666" t="s">
        <v>582</v>
      </c>
      <c r="H1086" s="666" t="s">
        <v>2988</v>
      </c>
      <c r="I1086" s="666" t="s">
        <v>2989</v>
      </c>
      <c r="J1086" s="666" t="s">
        <v>2990</v>
      </c>
      <c r="K1086" s="666" t="s">
        <v>2991</v>
      </c>
      <c r="L1086" s="668">
        <v>14607.598800755879</v>
      </c>
      <c r="M1086" s="668">
        <v>480.18599979999993</v>
      </c>
      <c r="N1086" s="669">
        <v>7014364.4348182417</v>
      </c>
    </row>
    <row r="1087" spans="1:14" ht="14.4" customHeight="1" x14ac:dyDescent="0.3">
      <c r="A1087" s="664" t="s">
        <v>527</v>
      </c>
      <c r="B1087" s="665" t="s">
        <v>528</v>
      </c>
      <c r="C1087" s="666" t="s">
        <v>549</v>
      </c>
      <c r="D1087" s="667" t="s">
        <v>3074</v>
      </c>
      <c r="E1087" s="666" t="s">
        <v>2824</v>
      </c>
      <c r="F1087" s="667" t="s">
        <v>3080</v>
      </c>
      <c r="G1087" s="666" t="s">
        <v>582</v>
      </c>
      <c r="H1087" s="666" t="s">
        <v>2992</v>
      </c>
      <c r="I1087" s="666" t="s">
        <v>2993</v>
      </c>
      <c r="J1087" s="666" t="s">
        <v>2994</v>
      </c>
      <c r="K1087" s="666" t="s">
        <v>2995</v>
      </c>
      <c r="L1087" s="668">
        <v>28544.969999999994</v>
      </c>
      <c r="M1087" s="668">
        <v>11</v>
      </c>
      <c r="N1087" s="669">
        <v>313994.66999999993</v>
      </c>
    </row>
    <row r="1088" spans="1:14" ht="14.4" customHeight="1" x14ac:dyDescent="0.3">
      <c r="A1088" s="664" t="s">
        <v>527</v>
      </c>
      <c r="B1088" s="665" t="s">
        <v>528</v>
      </c>
      <c r="C1088" s="666" t="s">
        <v>549</v>
      </c>
      <c r="D1088" s="667" t="s">
        <v>3074</v>
      </c>
      <c r="E1088" s="666" t="s">
        <v>2824</v>
      </c>
      <c r="F1088" s="667" t="s">
        <v>3080</v>
      </c>
      <c r="G1088" s="666" t="s">
        <v>582</v>
      </c>
      <c r="H1088" s="666" t="s">
        <v>2996</v>
      </c>
      <c r="I1088" s="666" t="s">
        <v>2997</v>
      </c>
      <c r="J1088" s="666" t="s">
        <v>2998</v>
      </c>
      <c r="K1088" s="666" t="s">
        <v>2999</v>
      </c>
      <c r="L1088" s="668">
        <v>57847.599999999984</v>
      </c>
      <c r="M1088" s="668">
        <v>11</v>
      </c>
      <c r="N1088" s="669">
        <v>636323.59999999986</v>
      </c>
    </row>
    <row r="1089" spans="1:14" ht="14.4" customHeight="1" x14ac:dyDescent="0.3">
      <c r="A1089" s="664" t="s">
        <v>527</v>
      </c>
      <c r="B1089" s="665" t="s">
        <v>528</v>
      </c>
      <c r="C1089" s="666" t="s">
        <v>549</v>
      </c>
      <c r="D1089" s="667" t="s">
        <v>3074</v>
      </c>
      <c r="E1089" s="666" t="s">
        <v>2824</v>
      </c>
      <c r="F1089" s="667" t="s">
        <v>3080</v>
      </c>
      <c r="G1089" s="666" t="s">
        <v>582</v>
      </c>
      <c r="H1089" s="666" t="s">
        <v>3000</v>
      </c>
      <c r="I1089" s="666" t="s">
        <v>3001</v>
      </c>
      <c r="J1089" s="666" t="s">
        <v>3002</v>
      </c>
      <c r="K1089" s="666" t="s">
        <v>3003</v>
      </c>
      <c r="L1089" s="668">
        <v>111446.53011181003</v>
      </c>
      <c r="M1089" s="668">
        <v>53</v>
      </c>
      <c r="N1089" s="669">
        <v>5906666.0959259318</v>
      </c>
    </row>
    <row r="1090" spans="1:14" ht="14.4" customHeight="1" x14ac:dyDescent="0.3">
      <c r="A1090" s="664" t="s">
        <v>527</v>
      </c>
      <c r="B1090" s="665" t="s">
        <v>528</v>
      </c>
      <c r="C1090" s="666" t="s">
        <v>549</v>
      </c>
      <c r="D1090" s="667" t="s">
        <v>3074</v>
      </c>
      <c r="E1090" s="666" t="s">
        <v>2824</v>
      </c>
      <c r="F1090" s="667" t="s">
        <v>3080</v>
      </c>
      <c r="G1090" s="666" t="s">
        <v>582</v>
      </c>
      <c r="H1090" s="666" t="s">
        <v>3004</v>
      </c>
      <c r="I1090" s="666" t="s">
        <v>3005</v>
      </c>
      <c r="J1090" s="666" t="s">
        <v>3006</v>
      </c>
      <c r="K1090" s="666" t="s">
        <v>3007</v>
      </c>
      <c r="L1090" s="668">
        <v>78826.979996229871</v>
      </c>
      <c r="M1090" s="668">
        <v>10</v>
      </c>
      <c r="N1090" s="669">
        <v>788269.79996229871</v>
      </c>
    </row>
    <row r="1091" spans="1:14" ht="14.4" customHeight="1" x14ac:dyDescent="0.3">
      <c r="A1091" s="664" t="s">
        <v>527</v>
      </c>
      <c r="B1091" s="665" t="s">
        <v>528</v>
      </c>
      <c r="C1091" s="666" t="s">
        <v>549</v>
      </c>
      <c r="D1091" s="667" t="s">
        <v>3074</v>
      </c>
      <c r="E1091" s="666" t="s">
        <v>2824</v>
      </c>
      <c r="F1091" s="667" t="s">
        <v>3080</v>
      </c>
      <c r="G1091" s="666" t="s">
        <v>582</v>
      </c>
      <c r="H1091" s="666" t="s">
        <v>3008</v>
      </c>
      <c r="I1091" s="666" t="s">
        <v>3009</v>
      </c>
      <c r="J1091" s="666" t="s">
        <v>3010</v>
      </c>
      <c r="K1091" s="666" t="s">
        <v>3011</v>
      </c>
      <c r="L1091" s="668">
        <v>5009.8950000000032</v>
      </c>
      <c r="M1091" s="668">
        <v>779.03699999999947</v>
      </c>
      <c r="N1091" s="669">
        <v>3902893.5711149997</v>
      </c>
    </row>
    <row r="1092" spans="1:14" ht="14.4" customHeight="1" x14ac:dyDescent="0.3">
      <c r="A1092" s="664" t="s">
        <v>527</v>
      </c>
      <c r="B1092" s="665" t="s">
        <v>528</v>
      </c>
      <c r="C1092" s="666" t="s">
        <v>549</v>
      </c>
      <c r="D1092" s="667" t="s">
        <v>3074</v>
      </c>
      <c r="E1092" s="666" t="s">
        <v>2824</v>
      </c>
      <c r="F1092" s="667" t="s">
        <v>3080</v>
      </c>
      <c r="G1092" s="666" t="s">
        <v>582</v>
      </c>
      <c r="H1092" s="666" t="s">
        <v>3012</v>
      </c>
      <c r="I1092" s="666" t="s">
        <v>3013</v>
      </c>
      <c r="J1092" s="666" t="s">
        <v>3014</v>
      </c>
      <c r="K1092" s="666" t="s">
        <v>3015</v>
      </c>
      <c r="L1092" s="668">
        <v>10553.406337260258</v>
      </c>
      <c r="M1092" s="668">
        <v>250.32300000000004</v>
      </c>
      <c r="N1092" s="669">
        <v>2641760.3345619999</v>
      </c>
    </row>
    <row r="1093" spans="1:14" ht="14.4" customHeight="1" x14ac:dyDescent="0.3">
      <c r="A1093" s="664" t="s">
        <v>527</v>
      </c>
      <c r="B1093" s="665" t="s">
        <v>528</v>
      </c>
      <c r="C1093" s="666" t="s">
        <v>549</v>
      </c>
      <c r="D1093" s="667" t="s">
        <v>3074</v>
      </c>
      <c r="E1093" s="666" t="s">
        <v>2824</v>
      </c>
      <c r="F1093" s="667" t="s">
        <v>3080</v>
      </c>
      <c r="G1093" s="666" t="s">
        <v>582</v>
      </c>
      <c r="H1093" s="666" t="s">
        <v>3016</v>
      </c>
      <c r="I1093" s="666" t="s">
        <v>3016</v>
      </c>
      <c r="J1093" s="666" t="s">
        <v>3017</v>
      </c>
      <c r="K1093" s="666" t="s">
        <v>2555</v>
      </c>
      <c r="L1093" s="668">
        <v>88457.889141340231</v>
      </c>
      <c r="M1093" s="668">
        <v>28</v>
      </c>
      <c r="N1093" s="669">
        <v>2476820.8959575263</v>
      </c>
    </row>
    <row r="1094" spans="1:14" ht="14.4" customHeight="1" x14ac:dyDescent="0.3">
      <c r="A1094" s="664" t="s">
        <v>527</v>
      </c>
      <c r="B1094" s="665" t="s">
        <v>528</v>
      </c>
      <c r="C1094" s="666" t="s">
        <v>549</v>
      </c>
      <c r="D1094" s="667" t="s">
        <v>3074</v>
      </c>
      <c r="E1094" s="666" t="s">
        <v>2824</v>
      </c>
      <c r="F1094" s="667" t="s">
        <v>3080</v>
      </c>
      <c r="G1094" s="666" t="s">
        <v>582</v>
      </c>
      <c r="H1094" s="666" t="s">
        <v>3018</v>
      </c>
      <c r="I1094" s="666" t="s">
        <v>3018</v>
      </c>
      <c r="J1094" s="666" t="s">
        <v>3019</v>
      </c>
      <c r="K1094" s="666" t="s">
        <v>3020</v>
      </c>
      <c r="L1094" s="668">
        <v>76619.330313389917</v>
      </c>
      <c r="M1094" s="668">
        <v>13</v>
      </c>
      <c r="N1094" s="669">
        <v>996051.29407406889</v>
      </c>
    </row>
    <row r="1095" spans="1:14" ht="14.4" customHeight="1" x14ac:dyDescent="0.3">
      <c r="A1095" s="664" t="s">
        <v>527</v>
      </c>
      <c r="B1095" s="665" t="s">
        <v>528</v>
      </c>
      <c r="C1095" s="666" t="s">
        <v>549</v>
      </c>
      <c r="D1095" s="667" t="s">
        <v>3074</v>
      </c>
      <c r="E1095" s="666" t="s">
        <v>2824</v>
      </c>
      <c r="F1095" s="667" t="s">
        <v>3080</v>
      </c>
      <c r="G1095" s="666" t="s">
        <v>582</v>
      </c>
      <c r="H1095" s="666" t="s">
        <v>3021</v>
      </c>
      <c r="I1095" s="666" t="s">
        <v>2947</v>
      </c>
      <c r="J1095" s="666" t="s">
        <v>3022</v>
      </c>
      <c r="K1095" s="666" t="s">
        <v>940</v>
      </c>
      <c r="L1095" s="668">
        <v>63775.160000439813</v>
      </c>
      <c r="M1095" s="668">
        <v>4</v>
      </c>
      <c r="N1095" s="669">
        <v>255100.64000175925</v>
      </c>
    </row>
    <row r="1096" spans="1:14" ht="14.4" customHeight="1" x14ac:dyDescent="0.3">
      <c r="A1096" s="664" t="s">
        <v>527</v>
      </c>
      <c r="B1096" s="665" t="s">
        <v>528</v>
      </c>
      <c r="C1096" s="666" t="s">
        <v>549</v>
      </c>
      <c r="D1096" s="667" t="s">
        <v>3074</v>
      </c>
      <c r="E1096" s="666" t="s">
        <v>2824</v>
      </c>
      <c r="F1096" s="667" t="s">
        <v>3080</v>
      </c>
      <c r="G1096" s="666" t="s">
        <v>582</v>
      </c>
      <c r="H1096" s="666" t="s">
        <v>3023</v>
      </c>
      <c r="I1096" s="666" t="s">
        <v>3024</v>
      </c>
      <c r="J1096" s="666" t="s">
        <v>3025</v>
      </c>
      <c r="K1096" s="666"/>
      <c r="L1096" s="668">
        <v>85003.590005385879</v>
      </c>
      <c r="M1096" s="668">
        <v>7</v>
      </c>
      <c r="N1096" s="669">
        <v>595025.13003770111</v>
      </c>
    </row>
    <row r="1097" spans="1:14" ht="14.4" customHeight="1" x14ac:dyDescent="0.3">
      <c r="A1097" s="664" t="s">
        <v>527</v>
      </c>
      <c r="B1097" s="665" t="s">
        <v>528</v>
      </c>
      <c r="C1097" s="666" t="s">
        <v>549</v>
      </c>
      <c r="D1097" s="667" t="s">
        <v>3074</v>
      </c>
      <c r="E1097" s="666" t="s">
        <v>2824</v>
      </c>
      <c r="F1097" s="667" t="s">
        <v>3080</v>
      </c>
      <c r="G1097" s="666" t="s">
        <v>582</v>
      </c>
      <c r="H1097" s="666" t="s">
        <v>3026</v>
      </c>
      <c r="I1097" s="666" t="s">
        <v>3026</v>
      </c>
      <c r="J1097" s="666" t="s">
        <v>3027</v>
      </c>
      <c r="K1097" s="666" t="s">
        <v>3028</v>
      </c>
      <c r="L1097" s="668">
        <v>54148.490000000034</v>
      </c>
      <c r="M1097" s="668">
        <v>46</v>
      </c>
      <c r="N1097" s="669">
        <v>2490830.5400000014</v>
      </c>
    </row>
    <row r="1098" spans="1:14" ht="14.4" customHeight="1" x14ac:dyDescent="0.3">
      <c r="A1098" s="664" t="s">
        <v>527</v>
      </c>
      <c r="B1098" s="665" t="s">
        <v>528</v>
      </c>
      <c r="C1098" s="666" t="s">
        <v>549</v>
      </c>
      <c r="D1098" s="667" t="s">
        <v>3074</v>
      </c>
      <c r="E1098" s="666" t="s">
        <v>2824</v>
      </c>
      <c r="F1098" s="667" t="s">
        <v>3080</v>
      </c>
      <c r="G1098" s="666" t="s">
        <v>582</v>
      </c>
      <c r="H1098" s="666" t="s">
        <v>3029</v>
      </c>
      <c r="I1098" s="666" t="s">
        <v>3029</v>
      </c>
      <c r="J1098" s="666" t="s">
        <v>3030</v>
      </c>
      <c r="K1098" s="666" t="s">
        <v>1360</v>
      </c>
      <c r="L1098" s="668">
        <v>72961.534632100302</v>
      </c>
      <c r="M1098" s="668">
        <v>29.999999999999993</v>
      </c>
      <c r="N1098" s="669">
        <v>2188846.0389630087</v>
      </c>
    </row>
    <row r="1099" spans="1:14" ht="14.4" customHeight="1" x14ac:dyDescent="0.3">
      <c r="A1099" s="664" t="s">
        <v>527</v>
      </c>
      <c r="B1099" s="665" t="s">
        <v>528</v>
      </c>
      <c r="C1099" s="666" t="s">
        <v>549</v>
      </c>
      <c r="D1099" s="667" t="s">
        <v>3074</v>
      </c>
      <c r="E1099" s="666" t="s">
        <v>2824</v>
      </c>
      <c r="F1099" s="667" t="s">
        <v>3080</v>
      </c>
      <c r="G1099" s="666" t="s">
        <v>582</v>
      </c>
      <c r="H1099" s="666" t="s">
        <v>3031</v>
      </c>
      <c r="I1099" s="666" t="s">
        <v>3031</v>
      </c>
      <c r="J1099" s="666" t="s">
        <v>3030</v>
      </c>
      <c r="K1099" s="666" t="s">
        <v>3032</v>
      </c>
      <c r="L1099" s="668">
        <v>297341.5174024661</v>
      </c>
      <c r="M1099" s="668">
        <v>15</v>
      </c>
      <c r="N1099" s="669">
        <v>4460122.7610369911</v>
      </c>
    </row>
    <row r="1100" spans="1:14" ht="14.4" customHeight="1" x14ac:dyDescent="0.3">
      <c r="A1100" s="664" t="s">
        <v>527</v>
      </c>
      <c r="B1100" s="665" t="s">
        <v>528</v>
      </c>
      <c r="C1100" s="666" t="s">
        <v>549</v>
      </c>
      <c r="D1100" s="667" t="s">
        <v>3074</v>
      </c>
      <c r="E1100" s="666" t="s">
        <v>2824</v>
      </c>
      <c r="F1100" s="667" t="s">
        <v>3080</v>
      </c>
      <c r="G1100" s="666" t="s">
        <v>582</v>
      </c>
      <c r="H1100" s="666" t="s">
        <v>3033</v>
      </c>
      <c r="I1100" s="666" t="s">
        <v>3033</v>
      </c>
      <c r="J1100" s="666" t="s">
        <v>3034</v>
      </c>
      <c r="K1100" s="666" t="s">
        <v>3035</v>
      </c>
      <c r="L1100" s="668">
        <v>85396.719999999987</v>
      </c>
      <c r="M1100" s="668">
        <v>17</v>
      </c>
      <c r="N1100" s="669">
        <v>1451744.2399999998</v>
      </c>
    </row>
    <row r="1101" spans="1:14" ht="14.4" customHeight="1" x14ac:dyDescent="0.3">
      <c r="A1101" s="664" t="s">
        <v>527</v>
      </c>
      <c r="B1101" s="665" t="s">
        <v>528</v>
      </c>
      <c r="C1101" s="666" t="s">
        <v>549</v>
      </c>
      <c r="D1101" s="667" t="s">
        <v>3074</v>
      </c>
      <c r="E1101" s="666" t="s">
        <v>2824</v>
      </c>
      <c r="F1101" s="667" t="s">
        <v>3080</v>
      </c>
      <c r="G1101" s="666" t="s">
        <v>582</v>
      </c>
      <c r="H1101" s="666" t="s">
        <v>3036</v>
      </c>
      <c r="I1101" s="666" t="s">
        <v>3036</v>
      </c>
      <c r="J1101" s="666" t="s">
        <v>3037</v>
      </c>
      <c r="K1101" s="666" t="s">
        <v>3038</v>
      </c>
      <c r="L1101" s="668">
        <v>77232.537518295532</v>
      </c>
      <c r="M1101" s="668">
        <v>122</v>
      </c>
      <c r="N1101" s="669">
        <v>9422369.5772320554</v>
      </c>
    </row>
    <row r="1102" spans="1:14" ht="14.4" customHeight="1" x14ac:dyDescent="0.3">
      <c r="A1102" s="664" t="s">
        <v>527</v>
      </c>
      <c r="B1102" s="665" t="s">
        <v>528</v>
      </c>
      <c r="C1102" s="666" t="s">
        <v>549</v>
      </c>
      <c r="D1102" s="667" t="s">
        <v>3074</v>
      </c>
      <c r="E1102" s="666" t="s">
        <v>2824</v>
      </c>
      <c r="F1102" s="667" t="s">
        <v>3080</v>
      </c>
      <c r="G1102" s="666" t="s">
        <v>582</v>
      </c>
      <c r="H1102" s="666" t="s">
        <v>3039</v>
      </c>
      <c r="I1102" s="666" t="s">
        <v>3039</v>
      </c>
      <c r="J1102" s="666" t="s">
        <v>3040</v>
      </c>
      <c r="K1102" s="666" t="s">
        <v>3041</v>
      </c>
      <c r="L1102" s="668">
        <v>44786.882947612168</v>
      </c>
      <c r="M1102" s="668">
        <v>156</v>
      </c>
      <c r="N1102" s="669">
        <v>6986753.7398274979</v>
      </c>
    </row>
    <row r="1103" spans="1:14" ht="14.4" customHeight="1" x14ac:dyDescent="0.3">
      <c r="A1103" s="664" t="s">
        <v>527</v>
      </c>
      <c r="B1103" s="665" t="s">
        <v>528</v>
      </c>
      <c r="C1103" s="666" t="s">
        <v>549</v>
      </c>
      <c r="D1103" s="667" t="s">
        <v>3074</v>
      </c>
      <c r="E1103" s="666" t="s">
        <v>2824</v>
      </c>
      <c r="F1103" s="667" t="s">
        <v>3080</v>
      </c>
      <c r="G1103" s="666" t="s">
        <v>582</v>
      </c>
      <c r="H1103" s="666" t="s">
        <v>3042</v>
      </c>
      <c r="I1103" s="666" t="s">
        <v>3042</v>
      </c>
      <c r="J1103" s="666" t="s">
        <v>3043</v>
      </c>
      <c r="K1103" s="666" t="s">
        <v>3044</v>
      </c>
      <c r="L1103" s="668">
        <v>7888.739465716998</v>
      </c>
      <c r="M1103" s="668">
        <v>7</v>
      </c>
      <c r="N1103" s="669">
        <v>55221.176260018983</v>
      </c>
    </row>
    <row r="1104" spans="1:14" ht="14.4" customHeight="1" x14ac:dyDescent="0.3">
      <c r="A1104" s="664" t="s">
        <v>527</v>
      </c>
      <c r="B1104" s="665" t="s">
        <v>528</v>
      </c>
      <c r="C1104" s="666" t="s">
        <v>549</v>
      </c>
      <c r="D1104" s="667" t="s">
        <v>3074</v>
      </c>
      <c r="E1104" s="666" t="s">
        <v>2824</v>
      </c>
      <c r="F1104" s="667" t="s">
        <v>3080</v>
      </c>
      <c r="G1104" s="666" t="s">
        <v>582</v>
      </c>
      <c r="H1104" s="666" t="s">
        <v>3045</v>
      </c>
      <c r="I1104" s="666" t="s">
        <v>3045</v>
      </c>
      <c r="J1104" s="666" t="s">
        <v>3046</v>
      </c>
      <c r="K1104" s="666" t="s">
        <v>3047</v>
      </c>
      <c r="L1104" s="668">
        <v>19652.86</v>
      </c>
      <c r="M1104" s="668">
        <v>12</v>
      </c>
      <c r="N1104" s="669">
        <v>235834.32</v>
      </c>
    </row>
    <row r="1105" spans="1:14" ht="14.4" customHeight="1" x14ac:dyDescent="0.3">
      <c r="A1105" s="664" t="s">
        <v>527</v>
      </c>
      <c r="B1105" s="665" t="s">
        <v>528</v>
      </c>
      <c r="C1105" s="666" t="s">
        <v>549</v>
      </c>
      <c r="D1105" s="667" t="s">
        <v>3074</v>
      </c>
      <c r="E1105" s="666" t="s">
        <v>2824</v>
      </c>
      <c r="F1105" s="667" t="s">
        <v>3080</v>
      </c>
      <c r="G1105" s="666" t="s">
        <v>582</v>
      </c>
      <c r="H1105" s="666" t="s">
        <v>3048</v>
      </c>
      <c r="I1105" s="666" t="s">
        <v>3048</v>
      </c>
      <c r="J1105" s="666" t="s">
        <v>3043</v>
      </c>
      <c r="K1105" s="666" t="s">
        <v>3049</v>
      </c>
      <c r="L1105" s="668">
        <v>16468.7081739981</v>
      </c>
      <c r="M1105" s="668">
        <v>10</v>
      </c>
      <c r="N1105" s="669">
        <v>164687.08173998102</v>
      </c>
    </row>
    <row r="1106" spans="1:14" ht="14.4" customHeight="1" x14ac:dyDescent="0.3">
      <c r="A1106" s="664" t="s">
        <v>527</v>
      </c>
      <c r="B1106" s="665" t="s">
        <v>528</v>
      </c>
      <c r="C1106" s="666" t="s">
        <v>549</v>
      </c>
      <c r="D1106" s="667" t="s">
        <v>3074</v>
      </c>
      <c r="E1106" s="666" t="s">
        <v>2824</v>
      </c>
      <c r="F1106" s="667" t="s">
        <v>3080</v>
      </c>
      <c r="G1106" s="666" t="s">
        <v>582</v>
      </c>
      <c r="H1106" s="666" t="s">
        <v>3050</v>
      </c>
      <c r="I1106" s="666" t="s">
        <v>3050</v>
      </c>
      <c r="J1106" s="666" t="s">
        <v>3051</v>
      </c>
      <c r="K1106" s="666" t="s">
        <v>3052</v>
      </c>
      <c r="L1106" s="668">
        <v>143511.34</v>
      </c>
      <c r="M1106" s="668">
        <v>5</v>
      </c>
      <c r="N1106" s="669">
        <v>717556.7</v>
      </c>
    </row>
    <row r="1107" spans="1:14" ht="14.4" customHeight="1" x14ac:dyDescent="0.3">
      <c r="A1107" s="664" t="s">
        <v>527</v>
      </c>
      <c r="B1107" s="665" t="s">
        <v>528</v>
      </c>
      <c r="C1107" s="666" t="s">
        <v>549</v>
      </c>
      <c r="D1107" s="667" t="s">
        <v>3074</v>
      </c>
      <c r="E1107" s="666" t="s">
        <v>2824</v>
      </c>
      <c r="F1107" s="667" t="s">
        <v>3080</v>
      </c>
      <c r="G1107" s="666" t="s">
        <v>582</v>
      </c>
      <c r="H1107" s="666" t="s">
        <v>3053</v>
      </c>
      <c r="I1107" s="666" t="s">
        <v>3053</v>
      </c>
      <c r="J1107" s="666" t="s">
        <v>3054</v>
      </c>
      <c r="K1107" s="666" t="s">
        <v>3055</v>
      </c>
      <c r="L1107" s="668">
        <v>188371.68</v>
      </c>
      <c r="M1107" s="668">
        <v>4</v>
      </c>
      <c r="N1107" s="669">
        <v>753486.72</v>
      </c>
    </row>
    <row r="1108" spans="1:14" ht="14.4" customHeight="1" x14ac:dyDescent="0.3">
      <c r="A1108" s="664" t="s">
        <v>527</v>
      </c>
      <c r="B1108" s="665" t="s">
        <v>528</v>
      </c>
      <c r="C1108" s="666" t="s">
        <v>549</v>
      </c>
      <c r="D1108" s="667" t="s">
        <v>3074</v>
      </c>
      <c r="E1108" s="666" t="s">
        <v>2824</v>
      </c>
      <c r="F1108" s="667" t="s">
        <v>3080</v>
      </c>
      <c r="G1108" s="666" t="s">
        <v>1606</v>
      </c>
      <c r="H1108" s="666" t="s">
        <v>3056</v>
      </c>
      <c r="I1108" s="666" t="s">
        <v>3056</v>
      </c>
      <c r="J1108" s="666" t="s">
        <v>3057</v>
      </c>
      <c r="K1108" s="666" t="s">
        <v>3058</v>
      </c>
      <c r="L1108" s="668">
        <v>68183.679999999993</v>
      </c>
      <c r="M1108" s="668">
        <v>2</v>
      </c>
      <c r="N1108" s="669">
        <v>136367.35999999999</v>
      </c>
    </row>
    <row r="1109" spans="1:14" ht="14.4" customHeight="1" x14ac:dyDescent="0.3">
      <c r="A1109" s="664" t="s">
        <v>527</v>
      </c>
      <c r="B1109" s="665" t="s">
        <v>528</v>
      </c>
      <c r="C1109" s="666" t="s">
        <v>549</v>
      </c>
      <c r="D1109" s="667" t="s">
        <v>3074</v>
      </c>
      <c r="E1109" s="666" t="s">
        <v>2824</v>
      </c>
      <c r="F1109" s="667" t="s">
        <v>3080</v>
      </c>
      <c r="G1109" s="666" t="s">
        <v>1606</v>
      </c>
      <c r="H1109" s="666" t="s">
        <v>3059</v>
      </c>
      <c r="I1109" s="666" t="s">
        <v>3060</v>
      </c>
      <c r="J1109" s="666" t="s">
        <v>3061</v>
      </c>
      <c r="K1109" s="666" t="s">
        <v>3062</v>
      </c>
      <c r="L1109" s="668">
        <v>16451.25</v>
      </c>
      <c r="M1109" s="668">
        <v>2</v>
      </c>
      <c r="N1109" s="669">
        <v>32902.5</v>
      </c>
    </row>
    <row r="1110" spans="1:14" ht="14.4" customHeight="1" x14ac:dyDescent="0.3">
      <c r="A1110" s="664" t="s">
        <v>527</v>
      </c>
      <c r="B1110" s="665" t="s">
        <v>528</v>
      </c>
      <c r="C1110" s="666" t="s">
        <v>549</v>
      </c>
      <c r="D1110" s="667" t="s">
        <v>3074</v>
      </c>
      <c r="E1110" s="666" t="s">
        <v>2824</v>
      </c>
      <c r="F1110" s="667" t="s">
        <v>3080</v>
      </c>
      <c r="G1110" s="666" t="s">
        <v>1606</v>
      </c>
      <c r="H1110" s="666" t="s">
        <v>3063</v>
      </c>
      <c r="I1110" s="666" t="s">
        <v>3063</v>
      </c>
      <c r="J1110" s="666" t="s">
        <v>3064</v>
      </c>
      <c r="K1110" s="666" t="s">
        <v>3065</v>
      </c>
      <c r="L1110" s="668">
        <v>79508.053981976991</v>
      </c>
      <c r="M1110" s="668">
        <v>1</v>
      </c>
      <c r="N1110" s="669">
        <v>79508.053981976991</v>
      </c>
    </row>
    <row r="1111" spans="1:14" ht="14.4" customHeight="1" thickBot="1" x14ac:dyDescent="0.35">
      <c r="A1111" s="670" t="s">
        <v>527</v>
      </c>
      <c r="B1111" s="671" t="s">
        <v>528</v>
      </c>
      <c r="C1111" s="672" t="s">
        <v>549</v>
      </c>
      <c r="D1111" s="673" t="s">
        <v>3074</v>
      </c>
      <c r="E1111" s="672" t="s">
        <v>2824</v>
      </c>
      <c r="F1111" s="673" t="s">
        <v>3080</v>
      </c>
      <c r="G1111" s="672" t="s">
        <v>1606</v>
      </c>
      <c r="H1111" s="672" t="s">
        <v>3066</v>
      </c>
      <c r="I1111" s="672" t="s">
        <v>3066</v>
      </c>
      <c r="J1111" s="672" t="s">
        <v>3067</v>
      </c>
      <c r="K1111" s="672" t="s">
        <v>3068</v>
      </c>
      <c r="L1111" s="674">
        <v>49726.169719776306</v>
      </c>
      <c r="M1111" s="674">
        <v>41.30599999999999</v>
      </c>
      <c r="N1111" s="675">
        <v>2053989.1664450795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3084</v>
      </c>
      <c r="B5" s="662">
        <v>4969.2290563748938</v>
      </c>
      <c r="C5" s="680">
        <v>2.2118586409111421E-2</v>
      </c>
      <c r="D5" s="662">
        <v>219693.8196784165</v>
      </c>
      <c r="E5" s="680">
        <v>0.97788141359088854</v>
      </c>
      <c r="F5" s="663">
        <v>224663.0487347914</v>
      </c>
    </row>
    <row r="6" spans="1:6" ht="14.4" customHeight="1" x14ac:dyDescent="0.3">
      <c r="A6" s="691" t="s">
        <v>3085</v>
      </c>
      <c r="B6" s="668">
        <v>1656.025298256764</v>
      </c>
      <c r="C6" s="681">
        <v>2.0239624253445568E-2</v>
      </c>
      <c r="D6" s="668">
        <v>80164.925403179528</v>
      </c>
      <c r="E6" s="681">
        <v>0.9797603757465545</v>
      </c>
      <c r="F6" s="669">
        <v>81820.95070143629</v>
      </c>
    </row>
    <row r="7" spans="1:6" ht="14.4" customHeight="1" x14ac:dyDescent="0.3">
      <c r="A7" s="691" t="s">
        <v>3086</v>
      </c>
      <c r="B7" s="668"/>
      <c r="C7" s="681">
        <v>0</v>
      </c>
      <c r="D7" s="668">
        <v>2089.35</v>
      </c>
      <c r="E7" s="681">
        <v>1</v>
      </c>
      <c r="F7" s="669">
        <v>2089.35</v>
      </c>
    </row>
    <row r="8" spans="1:6" ht="14.4" customHeight="1" x14ac:dyDescent="0.3">
      <c r="A8" s="691" t="s">
        <v>3087</v>
      </c>
      <c r="B8" s="668"/>
      <c r="C8" s="681">
        <v>0</v>
      </c>
      <c r="D8" s="668">
        <v>16100840.613431271</v>
      </c>
      <c r="E8" s="681">
        <v>1</v>
      </c>
      <c r="F8" s="669">
        <v>16100840.613431271</v>
      </c>
    </row>
    <row r="9" spans="1:6" ht="14.4" customHeight="1" thickBot="1" x14ac:dyDescent="0.35">
      <c r="A9" s="692" t="s">
        <v>3088</v>
      </c>
      <c r="B9" s="683"/>
      <c r="C9" s="684">
        <v>0</v>
      </c>
      <c r="D9" s="683">
        <v>1957696.1782613716</v>
      </c>
      <c r="E9" s="684">
        <v>1</v>
      </c>
      <c r="F9" s="685">
        <v>1957696.1782613716</v>
      </c>
    </row>
    <row r="10" spans="1:6" ht="14.4" customHeight="1" thickBot="1" x14ac:dyDescent="0.35">
      <c r="A10" s="686" t="s">
        <v>3</v>
      </c>
      <c r="B10" s="687">
        <v>6625.2543546316574</v>
      </c>
      <c r="C10" s="688">
        <v>3.6071294306641853E-4</v>
      </c>
      <c r="D10" s="687">
        <v>18360484.886774238</v>
      </c>
      <c r="E10" s="688">
        <v>0.9996392870569335</v>
      </c>
      <c r="F10" s="689">
        <v>18367110.141128872</v>
      </c>
    </row>
    <row r="11" spans="1:6" ht="14.4" customHeight="1" thickBot="1" x14ac:dyDescent="0.35"/>
    <row r="12" spans="1:6" ht="14.4" customHeight="1" x14ac:dyDescent="0.3">
      <c r="A12" s="690" t="s">
        <v>3089</v>
      </c>
      <c r="B12" s="662">
        <v>1652.2000000000003</v>
      </c>
      <c r="C12" s="680">
        <v>1</v>
      </c>
      <c r="D12" s="662"/>
      <c r="E12" s="680">
        <v>0</v>
      </c>
      <c r="F12" s="663">
        <v>1652.2000000000003</v>
      </c>
    </row>
    <row r="13" spans="1:6" ht="14.4" customHeight="1" x14ac:dyDescent="0.3">
      <c r="A13" s="691" t="s">
        <v>3090</v>
      </c>
      <c r="B13" s="668">
        <v>1264.08</v>
      </c>
      <c r="C13" s="681">
        <v>0.40002911420045123</v>
      </c>
      <c r="D13" s="668">
        <v>1895.89</v>
      </c>
      <c r="E13" s="681">
        <v>0.59997088579954871</v>
      </c>
      <c r="F13" s="669">
        <v>3159.9700000000003</v>
      </c>
    </row>
    <row r="14" spans="1:6" ht="14.4" customHeight="1" x14ac:dyDescent="0.3">
      <c r="A14" s="691" t="s">
        <v>3091</v>
      </c>
      <c r="B14" s="668">
        <v>1125.7399999999998</v>
      </c>
      <c r="C14" s="681">
        <v>1</v>
      </c>
      <c r="D14" s="668"/>
      <c r="E14" s="681">
        <v>0</v>
      </c>
      <c r="F14" s="669">
        <v>1125.7399999999998</v>
      </c>
    </row>
    <row r="15" spans="1:6" ht="14.4" customHeight="1" x14ac:dyDescent="0.3">
      <c r="A15" s="691" t="s">
        <v>3092</v>
      </c>
      <c r="B15" s="668">
        <v>920.42</v>
      </c>
      <c r="C15" s="681">
        <v>1</v>
      </c>
      <c r="D15" s="668"/>
      <c r="E15" s="681">
        <v>0</v>
      </c>
      <c r="F15" s="669">
        <v>920.42</v>
      </c>
    </row>
    <row r="16" spans="1:6" ht="14.4" customHeight="1" x14ac:dyDescent="0.3">
      <c r="A16" s="691" t="s">
        <v>3093</v>
      </c>
      <c r="B16" s="668">
        <v>852.51</v>
      </c>
      <c r="C16" s="681">
        <v>0.86207036029567907</v>
      </c>
      <c r="D16" s="668">
        <v>136.4</v>
      </c>
      <c r="E16" s="681">
        <v>0.13792963970432093</v>
      </c>
      <c r="F16" s="669">
        <v>988.91</v>
      </c>
    </row>
    <row r="17" spans="1:6" ht="14.4" customHeight="1" x14ac:dyDescent="0.3">
      <c r="A17" s="691" t="s">
        <v>3094</v>
      </c>
      <c r="B17" s="668">
        <v>517.84435463165789</v>
      </c>
      <c r="C17" s="681">
        <v>0.24216396187159647</v>
      </c>
      <c r="D17" s="668">
        <v>1620.559521111986</v>
      </c>
      <c r="E17" s="681">
        <v>0.75783603812840361</v>
      </c>
      <c r="F17" s="669">
        <v>2138.4038757436438</v>
      </c>
    </row>
    <row r="18" spans="1:6" ht="14.4" customHeight="1" x14ac:dyDescent="0.3">
      <c r="A18" s="691" t="s">
        <v>3095</v>
      </c>
      <c r="B18" s="668">
        <v>154.31</v>
      </c>
      <c r="C18" s="681">
        <v>1.2302908449399552E-2</v>
      </c>
      <c r="D18" s="668">
        <v>12388.252649690461</v>
      </c>
      <c r="E18" s="681">
        <v>0.98769709155060048</v>
      </c>
      <c r="F18" s="669">
        <v>12542.562649690461</v>
      </c>
    </row>
    <row r="19" spans="1:6" ht="14.4" customHeight="1" x14ac:dyDescent="0.3">
      <c r="A19" s="691" t="s">
        <v>3096</v>
      </c>
      <c r="B19" s="668">
        <v>105.26999999999998</v>
      </c>
      <c r="C19" s="681">
        <v>6.8837532888336439E-3</v>
      </c>
      <c r="D19" s="668">
        <v>15187.259465104713</v>
      </c>
      <c r="E19" s="681">
        <v>0.99311624671116627</v>
      </c>
      <c r="F19" s="669">
        <v>15292.529465104713</v>
      </c>
    </row>
    <row r="20" spans="1:6" ht="14.4" customHeight="1" x14ac:dyDescent="0.3">
      <c r="A20" s="691" t="s">
        <v>3097</v>
      </c>
      <c r="B20" s="668">
        <v>32.880000000000003</v>
      </c>
      <c r="C20" s="681">
        <v>1.687998858604696E-2</v>
      </c>
      <c r="D20" s="668">
        <v>1914.988615691997</v>
      </c>
      <c r="E20" s="681">
        <v>0.983120011413953</v>
      </c>
      <c r="F20" s="669">
        <v>1947.8686156919971</v>
      </c>
    </row>
    <row r="21" spans="1:6" ht="14.4" customHeight="1" x14ac:dyDescent="0.3">
      <c r="A21" s="691" t="s">
        <v>3098</v>
      </c>
      <c r="B21" s="668"/>
      <c r="C21" s="681">
        <v>0</v>
      </c>
      <c r="D21" s="668">
        <v>259.20000000000005</v>
      </c>
      <c r="E21" s="681">
        <v>1</v>
      </c>
      <c r="F21" s="669">
        <v>259.20000000000005</v>
      </c>
    </row>
    <row r="22" spans="1:6" ht="14.4" customHeight="1" x14ac:dyDescent="0.3">
      <c r="A22" s="691" t="s">
        <v>3099</v>
      </c>
      <c r="B22" s="668"/>
      <c r="C22" s="681">
        <v>0</v>
      </c>
      <c r="D22" s="668">
        <v>723992.61660966591</v>
      </c>
      <c r="E22" s="681">
        <v>1</v>
      </c>
      <c r="F22" s="669">
        <v>723992.61660966591</v>
      </c>
    </row>
    <row r="23" spans="1:6" ht="14.4" customHeight="1" x14ac:dyDescent="0.3">
      <c r="A23" s="691" t="s">
        <v>3100</v>
      </c>
      <c r="B23" s="668"/>
      <c r="C23" s="681">
        <v>0</v>
      </c>
      <c r="D23" s="668">
        <v>2925778.6799999997</v>
      </c>
      <c r="E23" s="681">
        <v>1</v>
      </c>
      <c r="F23" s="669">
        <v>2925778.6799999997</v>
      </c>
    </row>
    <row r="24" spans="1:6" ht="14.4" customHeight="1" x14ac:dyDescent="0.3">
      <c r="A24" s="691" t="s">
        <v>3101</v>
      </c>
      <c r="B24" s="668"/>
      <c r="C24" s="681">
        <v>0</v>
      </c>
      <c r="D24" s="668">
        <v>138.47999999999993</v>
      </c>
      <c r="E24" s="681">
        <v>1</v>
      </c>
      <c r="F24" s="669">
        <v>138.47999999999993</v>
      </c>
    </row>
    <row r="25" spans="1:6" ht="14.4" customHeight="1" x14ac:dyDescent="0.3">
      <c r="A25" s="691" t="s">
        <v>3102</v>
      </c>
      <c r="B25" s="668"/>
      <c r="C25" s="681">
        <v>0</v>
      </c>
      <c r="D25" s="668">
        <v>569.81322568368955</v>
      </c>
      <c r="E25" s="681">
        <v>1</v>
      </c>
      <c r="F25" s="669">
        <v>569.81322568368955</v>
      </c>
    </row>
    <row r="26" spans="1:6" ht="14.4" customHeight="1" x14ac:dyDescent="0.3">
      <c r="A26" s="691" t="s">
        <v>3103</v>
      </c>
      <c r="B26" s="668"/>
      <c r="C26" s="681">
        <v>0</v>
      </c>
      <c r="D26" s="668">
        <v>38445.68124270501</v>
      </c>
      <c r="E26" s="681">
        <v>1</v>
      </c>
      <c r="F26" s="669">
        <v>38445.68124270501</v>
      </c>
    </row>
    <row r="27" spans="1:6" ht="14.4" customHeight="1" x14ac:dyDescent="0.3">
      <c r="A27" s="691" t="s">
        <v>3104</v>
      </c>
      <c r="B27" s="668"/>
      <c r="C27" s="681">
        <v>0</v>
      </c>
      <c r="D27" s="668">
        <v>1278.4900000000005</v>
      </c>
      <c r="E27" s="681">
        <v>1</v>
      </c>
      <c r="F27" s="669">
        <v>1278.4900000000005</v>
      </c>
    </row>
    <row r="28" spans="1:6" ht="14.4" customHeight="1" x14ac:dyDescent="0.3">
      <c r="A28" s="691" t="s">
        <v>3105</v>
      </c>
      <c r="B28" s="668"/>
      <c r="C28" s="681">
        <v>0</v>
      </c>
      <c r="D28" s="668">
        <v>210.12900589228803</v>
      </c>
      <c r="E28" s="681">
        <v>1</v>
      </c>
      <c r="F28" s="669">
        <v>210.12900589228803</v>
      </c>
    </row>
    <row r="29" spans="1:6" ht="14.4" customHeight="1" x14ac:dyDescent="0.3">
      <c r="A29" s="691" t="s">
        <v>3106</v>
      </c>
      <c r="B29" s="668"/>
      <c r="C29" s="681">
        <v>0</v>
      </c>
      <c r="D29" s="668">
        <v>2048943.8959575277</v>
      </c>
      <c r="E29" s="681">
        <v>1</v>
      </c>
      <c r="F29" s="669">
        <v>2048943.8959575277</v>
      </c>
    </row>
    <row r="30" spans="1:6" ht="14.4" customHeight="1" x14ac:dyDescent="0.3">
      <c r="A30" s="691" t="s">
        <v>3107</v>
      </c>
      <c r="B30" s="668"/>
      <c r="C30" s="681">
        <v>0</v>
      </c>
      <c r="D30" s="668">
        <v>463.54999999999995</v>
      </c>
      <c r="E30" s="681">
        <v>1</v>
      </c>
      <c r="F30" s="669">
        <v>463.54999999999995</v>
      </c>
    </row>
    <row r="31" spans="1:6" ht="14.4" customHeight="1" x14ac:dyDescent="0.3">
      <c r="A31" s="691" t="s">
        <v>3108</v>
      </c>
      <c r="B31" s="668"/>
      <c r="C31" s="681">
        <v>0</v>
      </c>
      <c r="D31" s="668">
        <v>234.04001405149418</v>
      </c>
      <c r="E31" s="681">
        <v>1</v>
      </c>
      <c r="F31" s="669">
        <v>234.04001405149418</v>
      </c>
    </row>
    <row r="32" spans="1:6" ht="14.4" customHeight="1" x14ac:dyDescent="0.3">
      <c r="A32" s="691" t="s">
        <v>3109</v>
      </c>
      <c r="B32" s="668"/>
      <c r="C32" s="681">
        <v>0</v>
      </c>
      <c r="D32" s="668">
        <v>42.96</v>
      </c>
      <c r="E32" s="681">
        <v>1</v>
      </c>
      <c r="F32" s="669">
        <v>42.96</v>
      </c>
    </row>
    <row r="33" spans="1:6" ht="14.4" customHeight="1" x14ac:dyDescent="0.3">
      <c r="A33" s="691" t="s">
        <v>3110</v>
      </c>
      <c r="B33" s="668"/>
      <c r="C33" s="681">
        <v>0</v>
      </c>
      <c r="D33" s="668">
        <v>77.81</v>
      </c>
      <c r="E33" s="681">
        <v>1</v>
      </c>
      <c r="F33" s="669">
        <v>77.81</v>
      </c>
    </row>
    <row r="34" spans="1:6" ht="14.4" customHeight="1" x14ac:dyDescent="0.3">
      <c r="A34" s="691" t="s">
        <v>3111</v>
      </c>
      <c r="B34" s="668"/>
      <c r="C34" s="681">
        <v>0</v>
      </c>
      <c r="D34" s="668">
        <v>398.22</v>
      </c>
      <c r="E34" s="681">
        <v>1</v>
      </c>
      <c r="F34" s="669">
        <v>398.22</v>
      </c>
    </row>
    <row r="35" spans="1:6" ht="14.4" customHeight="1" x14ac:dyDescent="0.3">
      <c r="A35" s="691" t="s">
        <v>3112</v>
      </c>
      <c r="B35" s="668"/>
      <c r="C35" s="681">
        <v>0</v>
      </c>
      <c r="D35" s="668">
        <v>1571307.4367248733</v>
      </c>
      <c r="E35" s="681">
        <v>1</v>
      </c>
      <c r="F35" s="669">
        <v>1571307.4367248733</v>
      </c>
    </row>
    <row r="36" spans="1:6" ht="14.4" customHeight="1" x14ac:dyDescent="0.3">
      <c r="A36" s="691" t="s">
        <v>3113</v>
      </c>
      <c r="B36" s="668"/>
      <c r="C36" s="681">
        <v>0</v>
      </c>
      <c r="D36" s="668">
        <v>88.24</v>
      </c>
      <c r="E36" s="681">
        <v>1</v>
      </c>
      <c r="F36" s="669">
        <v>88.24</v>
      </c>
    </row>
    <row r="37" spans="1:6" ht="14.4" customHeight="1" x14ac:dyDescent="0.3">
      <c r="A37" s="691" t="s">
        <v>3114</v>
      </c>
      <c r="B37" s="668"/>
      <c r="C37" s="681">
        <v>0</v>
      </c>
      <c r="D37" s="668">
        <v>3466.8</v>
      </c>
      <c r="E37" s="681">
        <v>1</v>
      </c>
      <c r="F37" s="669">
        <v>3466.8</v>
      </c>
    </row>
    <row r="38" spans="1:6" ht="14.4" customHeight="1" x14ac:dyDescent="0.3">
      <c r="A38" s="691" t="s">
        <v>3115</v>
      </c>
      <c r="B38" s="668"/>
      <c r="C38" s="681">
        <v>0</v>
      </c>
      <c r="D38" s="668">
        <v>68.319999999999993</v>
      </c>
      <c r="E38" s="681">
        <v>1</v>
      </c>
      <c r="F38" s="669">
        <v>68.319999999999993</v>
      </c>
    </row>
    <row r="39" spans="1:6" ht="14.4" customHeight="1" x14ac:dyDescent="0.3">
      <c r="A39" s="691" t="s">
        <v>3116</v>
      </c>
      <c r="B39" s="668"/>
      <c r="C39" s="681">
        <v>0</v>
      </c>
      <c r="D39" s="668">
        <v>2027182.0720000002</v>
      </c>
      <c r="E39" s="681">
        <v>1</v>
      </c>
      <c r="F39" s="669">
        <v>2027182.0720000002</v>
      </c>
    </row>
    <row r="40" spans="1:6" ht="14.4" customHeight="1" x14ac:dyDescent="0.3">
      <c r="A40" s="691" t="s">
        <v>3117</v>
      </c>
      <c r="B40" s="668"/>
      <c r="C40" s="681">
        <v>0</v>
      </c>
      <c r="D40" s="668">
        <v>1046.0011471813227</v>
      </c>
      <c r="E40" s="681">
        <v>1</v>
      </c>
      <c r="F40" s="669">
        <v>1046.0011471813227</v>
      </c>
    </row>
    <row r="41" spans="1:6" ht="14.4" customHeight="1" x14ac:dyDescent="0.3">
      <c r="A41" s="691" t="s">
        <v>3118</v>
      </c>
      <c r="B41" s="668"/>
      <c r="C41" s="681">
        <v>0</v>
      </c>
      <c r="D41" s="668">
        <v>100434.37561524278</v>
      </c>
      <c r="E41" s="681">
        <v>1</v>
      </c>
      <c r="F41" s="669">
        <v>100434.37561524278</v>
      </c>
    </row>
    <row r="42" spans="1:6" ht="14.4" customHeight="1" x14ac:dyDescent="0.3">
      <c r="A42" s="691" t="s">
        <v>3119</v>
      </c>
      <c r="B42" s="668"/>
      <c r="C42" s="681">
        <v>0</v>
      </c>
      <c r="D42" s="668">
        <v>484.43932768340426</v>
      </c>
      <c r="E42" s="681">
        <v>1</v>
      </c>
      <c r="F42" s="669">
        <v>484.43932768340426</v>
      </c>
    </row>
    <row r="43" spans="1:6" ht="14.4" customHeight="1" x14ac:dyDescent="0.3">
      <c r="A43" s="691" t="s">
        <v>3120</v>
      </c>
      <c r="B43" s="668"/>
      <c r="C43" s="681">
        <v>0</v>
      </c>
      <c r="D43" s="668">
        <v>14873.384127241807</v>
      </c>
      <c r="E43" s="681">
        <v>1</v>
      </c>
      <c r="F43" s="669">
        <v>14873.384127241807</v>
      </c>
    </row>
    <row r="44" spans="1:6" ht="14.4" customHeight="1" x14ac:dyDescent="0.3">
      <c r="A44" s="691" t="s">
        <v>3121</v>
      </c>
      <c r="B44" s="668"/>
      <c r="C44" s="681">
        <v>0</v>
      </c>
      <c r="D44" s="668">
        <v>830.8</v>
      </c>
      <c r="E44" s="681">
        <v>1</v>
      </c>
      <c r="F44" s="669">
        <v>830.8</v>
      </c>
    </row>
    <row r="45" spans="1:6" ht="14.4" customHeight="1" x14ac:dyDescent="0.3">
      <c r="A45" s="691" t="s">
        <v>3122</v>
      </c>
      <c r="B45" s="668"/>
      <c r="C45" s="681">
        <v>0</v>
      </c>
      <c r="D45" s="668">
        <v>1209.8187905340401</v>
      </c>
      <c r="E45" s="681">
        <v>1</v>
      </c>
      <c r="F45" s="669">
        <v>1209.8187905340401</v>
      </c>
    </row>
    <row r="46" spans="1:6" ht="14.4" customHeight="1" x14ac:dyDescent="0.3">
      <c r="A46" s="691" t="s">
        <v>3123</v>
      </c>
      <c r="B46" s="668"/>
      <c r="C46" s="681">
        <v>0</v>
      </c>
      <c r="D46" s="668">
        <v>1391.03</v>
      </c>
      <c r="E46" s="681">
        <v>1</v>
      </c>
      <c r="F46" s="669">
        <v>1391.03</v>
      </c>
    </row>
    <row r="47" spans="1:6" ht="14.4" customHeight="1" x14ac:dyDescent="0.3">
      <c r="A47" s="691" t="s">
        <v>3124</v>
      </c>
      <c r="B47" s="668"/>
      <c r="C47" s="681">
        <v>0</v>
      </c>
      <c r="D47" s="668">
        <v>109.84599253785437</v>
      </c>
      <c r="E47" s="681">
        <v>1</v>
      </c>
      <c r="F47" s="669">
        <v>109.84599253785437</v>
      </c>
    </row>
    <row r="48" spans="1:6" ht="14.4" customHeight="1" x14ac:dyDescent="0.3">
      <c r="A48" s="691" t="s">
        <v>3125</v>
      </c>
      <c r="B48" s="668"/>
      <c r="C48" s="681">
        <v>0</v>
      </c>
      <c r="D48" s="668">
        <v>28.800000864559543</v>
      </c>
      <c r="E48" s="681">
        <v>1</v>
      </c>
      <c r="F48" s="669">
        <v>28.800000864559543</v>
      </c>
    </row>
    <row r="49" spans="1:6" ht="14.4" customHeight="1" x14ac:dyDescent="0.3">
      <c r="A49" s="691" t="s">
        <v>3126</v>
      </c>
      <c r="B49" s="668"/>
      <c r="C49" s="681">
        <v>0</v>
      </c>
      <c r="D49" s="668">
        <v>586.69999999999993</v>
      </c>
      <c r="E49" s="681">
        <v>1</v>
      </c>
      <c r="F49" s="669">
        <v>586.69999999999993</v>
      </c>
    </row>
    <row r="50" spans="1:6" ht="14.4" customHeight="1" x14ac:dyDescent="0.3">
      <c r="A50" s="691" t="s">
        <v>3127</v>
      </c>
      <c r="B50" s="668"/>
      <c r="C50" s="681">
        <v>0</v>
      </c>
      <c r="D50" s="668">
        <v>140.12000000000006</v>
      </c>
      <c r="E50" s="681">
        <v>1</v>
      </c>
      <c r="F50" s="669">
        <v>140.12000000000006</v>
      </c>
    </row>
    <row r="51" spans="1:6" ht="14.4" customHeight="1" x14ac:dyDescent="0.3">
      <c r="A51" s="691" t="s">
        <v>3128</v>
      </c>
      <c r="B51" s="668"/>
      <c r="C51" s="681">
        <v>0</v>
      </c>
      <c r="D51" s="668">
        <v>2089.35</v>
      </c>
      <c r="E51" s="681">
        <v>1</v>
      </c>
      <c r="F51" s="669">
        <v>2089.35</v>
      </c>
    </row>
    <row r="52" spans="1:6" ht="14.4" customHeight="1" x14ac:dyDescent="0.3">
      <c r="A52" s="691" t="s">
        <v>3129</v>
      </c>
      <c r="B52" s="668"/>
      <c r="C52" s="681">
        <v>0</v>
      </c>
      <c r="D52" s="668">
        <v>202.16</v>
      </c>
      <c r="E52" s="681">
        <v>1</v>
      </c>
      <c r="F52" s="669">
        <v>202.16</v>
      </c>
    </row>
    <row r="53" spans="1:6" ht="14.4" customHeight="1" x14ac:dyDescent="0.3">
      <c r="A53" s="691" t="s">
        <v>3130</v>
      </c>
      <c r="B53" s="668"/>
      <c r="C53" s="681">
        <v>0</v>
      </c>
      <c r="D53" s="668">
        <v>625.38</v>
      </c>
      <c r="E53" s="681">
        <v>1</v>
      </c>
      <c r="F53" s="669">
        <v>625.38</v>
      </c>
    </row>
    <row r="54" spans="1:6" ht="14.4" customHeight="1" x14ac:dyDescent="0.3">
      <c r="A54" s="691" t="s">
        <v>3131</v>
      </c>
      <c r="B54" s="668"/>
      <c r="C54" s="681">
        <v>0</v>
      </c>
      <c r="D54" s="668">
        <v>891.8388233180774</v>
      </c>
      <c r="E54" s="681">
        <v>1</v>
      </c>
      <c r="F54" s="669">
        <v>891.8388233180774</v>
      </c>
    </row>
    <row r="55" spans="1:6" ht="14.4" customHeight="1" x14ac:dyDescent="0.3">
      <c r="A55" s="691" t="s">
        <v>3132</v>
      </c>
      <c r="B55" s="668"/>
      <c r="C55" s="681">
        <v>0</v>
      </c>
      <c r="D55" s="668">
        <v>1104.19</v>
      </c>
      <c r="E55" s="681">
        <v>1</v>
      </c>
      <c r="F55" s="669">
        <v>1104.19</v>
      </c>
    </row>
    <row r="56" spans="1:6" ht="14.4" customHeight="1" x14ac:dyDescent="0.3">
      <c r="A56" s="691" t="s">
        <v>3133</v>
      </c>
      <c r="B56" s="668"/>
      <c r="C56" s="681">
        <v>0</v>
      </c>
      <c r="D56" s="668">
        <v>198.51000000000013</v>
      </c>
      <c r="E56" s="681">
        <v>1</v>
      </c>
      <c r="F56" s="669">
        <v>198.51000000000013</v>
      </c>
    </row>
    <row r="57" spans="1:6" ht="14.4" customHeight="1" x14ac:dyDescent="0.3">
      <c r="A57" s="691" t="s">
        <v>3134</v>
      </c>
      <c r="B57" s="668"/>
      <c r="C57" s="681">
        <v>0</v>
      </c>
      <c r="D57" s="668">
        <v>1228.1500000000001</v>
      </c>
      <c r="E57" s="681">
        <v>1</v>
      </c>
      <c r="F57" s="669">
        <v>1228.1500000000001</v>
      </c>
    </row>
    <row r="58" spans="1:6" ht="14.4" customHeight="1" x14ac:dyDescent="0.3">
      <c r="A58" s="691" t="s">
        <v>3135</v>
      </c>
      <c r="B58" s="668"/>
      <c r="C58" s="681">
        <v>0</v>
      </c>
      <c r="D58" s="668">
        <v>792.63000000000011</v>
      </c>
      <c r="E58" s="681">
        <v>1</v>
      </c>
      <c r="F58" s="669">
        <v>792.63000000000011</v>
      </c>
    </row>
    <row r="59" spans="1:6" ht="14.4" customHeight="1" x14ac:dyDescent="0.3">
      <c r="A59" s="691" t="s">
        <v>3136</v>
      </c>
      <c r="B59" s="668"/>
      <c r="C59" s="681">
        <v>0</v>
      </c>
      <c r="D59" s="668">
        <v>316863.58946554328</v>
      </c>
      <c r="E59" s="681">
        <v>1</v>
      </c>
      <c r="F59" s="669">
        <v>316863.58946554328</v>
      </c>
    </row>
    <row r="60" spans="1:6" ht="14.4" customHeight="1" x14ac:dyDescent="0.3">
      <c r="A60" s="691" t="s">
        <v>3137</v>
      </c>
      <c r="B60" s="668"/>
      <c r="C60" s="681">
        <v>0</v>
      </c>
      <c r="D60" s="668">
        <v>1067042.68</v>
      </c>
      <c r="E60" s="681">
        <v>1</v>
      </c>
      <c r="F60" s="669">
        <v>1067042.68</v>
      </c>
    </row>
    <row r="61" spans="1:6" ht="14.4" customHeight="1" x14ac:dyDescent="0.3">
      <c r="A61" s="691" t="s">
        <v>3138</v>
      </c>
      <c r="B61" s="668"/>
      <c r="C61" s="681">
        <v>0</v>
      </c>
      <c r="D61" s="668">
        <v>7036558.6892815661</v>
      </c>
      <c r="E61" s="681">
        <v>1</v>
      </c>
      <c r="F61" s="669">
        <v>7036558.6892815661</v>
      </c>
    </row>
    <row r="62" spans="1:6" ht="14.4" customHeight="1" x14ac:dyDescent="0.3">
      <c r="A62" s="691" t="s">
        <v>3139</v>
      </c>
      <c r="B62" s="668"/>
      <c r="C62" s="681">
        <v>0</v>
      </c>
      <c r="D62" s="668">
        <v>1347.5400000000002</v>
      </c>
      <c r="E62" s="681">
        <v>1</v>
      </c>
      <c r="F62" s="669">
        <v>1347.5400000000002</v>
      </c>
    </row>
    <row r="63" spans="1:6" ht="14.4" customHeight="1" x14ac:dyDescent="0.3">
      <c r="A63" s="691" t="s">
        <v>3140</v>
      </c>
      <c r="B63" s="668"/>
      <c r="C63" s="681">
        <v>0</v>
      </c>
      <c r="D63" s="668">
        <v>32902.5</v>
      </c>
      <c r="E63" s="681">
        <v>1</v>
      </c>
      <c r="F63" s="669">
        <v>32902.5</v>
      </c>
    </row>
    <row r="64" spans="1:6" ht="14.4" customHeight="1" x14ac:dyDescent="0.3">
      <c r="A64" s="691" t="s">
        <v>3141</v>
      </c>
      <c r="B64" s="668"/>
      <c r="C64" s="681">
        <v>0</v>
      </c>
      <c r="D64" s="668">
        <v>471.30129939250963</v>
      </c>
      <c r="E64" s="681">
        <v>1</v>
      </c>
      <c r="F64" s="669">
        <v>471.30129939250963</v>
      </c>
    </row>
    <row r="65" spans="1:6" ht="14.4" customHeight="1" x14ac:dyDescent="0.3">
      <c r="A65" s="691" t="s">
        <v>3142</v>
      </c>
      <c r="B65" s="668"/>
      <c r="C65" s="681">
        <v>0</v>
      </c>
      <c r="D65" s="668">
        <v>84446.595000000001</v>
      </c>
      <c r="E65" s="681">
        <v>1</v>
      </c>
      <c r="F65" s="669">
        <v>84446.595000000001</v>
      </c>
    </row>
    <row r="66" spans="1:6" ht="14.4" customHeight="1" x14ac:dyDescent="0.3">
      <c r="A66" s="691" t="s">
        <v>3143</v>
      </c>
      <c r="B66" s="668"/>
      <c r="C66" s="681">
        <v>0</v>
      </c>
      <c r="D66" s="668">
        <v>61048.350000000006</v>
      </c>
      <c r="E66" s="681">
        <v>1</v>
      </c>
      <c r="F66" s="669">
        <v>61048.350000000006</v>
      </c>
    </row>
    <row r="67" spans="1:6" ht="14.4" customHeight="1" x14ac:dyDescent="0.3">
      <c r="A67" s="691" t="s">
        <v>3144</v>
      </c>
      <c r="B67" s="668"/>
      <c r="C67" s="681">
        <v>0</v>
      </c>
      <c r="D67" s="668">
        <v>2441.2207463251261</v>
      </c>
      <c r="E67" s="681">
        <v>1</v>
      </c>
      <c r="F67" s="669">
        <v>2441.2207463251261</v>
      </c>
    </row>
    <row r="68" spans="1:6" ht="14.4" customHeight="1" x14ac:dyDescent="0.3">
      <c r="A68" s="691" t="s">
        <v>3145</v>
      </c>
      <c r="B68" s="668"/>
      <c r="C68" s="681">
        <v>0</v>
      </c>
      <c r="D68" s="668">
        <v>16551.467464608475</v>
      </c>
      <c r="E68" s="681">
        <v>1</v>
      </c>
      <c r="F68" s="669">
        <v>16551.467464608475</v>
      </c>
    </row>
    <row r="69" spans="1:6" ht="14.4" customHeight="1" x14ac:dyDescent="0.3">
      <c r="A69" s="691" t="s">
        <v>3146</v>
      </c>
      <c r="B69" s="668"/>
      <c r="C69" s="681">
        <v>0</v>
      </c>
      <c r="D69" s="668">
        <v>2740.5297387520013</v>
      </c>
      <c r="E69" s="681">
        <v>1</v>
      </c>
      <c r="F69" s="669">
        <v>2740.5297387520013</v>
      </c>
    </row>
    <row r="70" spans="1:6" ht="14.4" customHeight="1" x14ac:dyDescent="0.3">
      <c r="A70" s="691" t="s">
        <v>3147</v>
      </c>
      <c r="B70" s="668"/>
      <c r="C70" s="681">
        <v>0</v>
      </c>
      <c r="D70" s="668">
        <v>133.37999999999997</v>
      </c>
      <c r="E70" s="681">
        <v>1</v>
      </c>
      <c r="F70" s="669">
        <v>133.37999999999997</v>
      </c>
    </row>
    <row r="71" spans="1:6" ht="14.4" customHeight="1" x14ac:dyDescent="0.3">
      <c r="A71" s="691" t="s">
        <v>3148</v>
      </c>
      <c r="B71" s="668"/>
      <c r="C71" s="681">
        <v>0</v>
      </c>
      <c r="D71" s="668">
        <v>3125.5298306634186</v>
      </c>
      <c r="E71" s="681">
        <v>1</v>
      </c>
      <c r="F71" s="669">
        <v>3125.5298306634186</v>
      </c>
    </row>
    <row r="72" spans="1:6" ht="14.4" customHeight="1" x14ac:dyDescent="0.3">
      <c r="A72" s="691" t="s">
        <v>3149</v>
      </c>
      <c r="B72" s="668"/>
      <c r="C72" s="681">
        <v>0</v>
      </c>
      <c r="D72" s="668">
        <v>4158</v>
      </c>
      <c r="E72" s="681">
        <v>1</v>
      </c>
      <c r="F72" s="669">
        <v>4158</v>
      </c>
    </row>
    <row r="73" spans="1:6" ht="14.4" customHeight="1" x14ac:dyDescent="0.3">
      <c r="A73" s="691" t="s">
        <v>3150</v>
      </c>
      <c r="B73" s="668"/>
      <c r="C73" s="681">
        <v>0</v>
      </c>
      <c r="D73" s="668">
        <v>1265.7184106889615</v>
      </c>
      <c r="E73" s="681">
        <v>1</v>
      </c>
      <c r="F73" s="669">
        <v>1265.7184106889615</v>
      </c>
    </row>
    <row r="74" spans="1:6" ht="14.4" customHeight="1" x14ac:dyDescent="0.3">
      <c r="A74" s="691" t="s">
        <v>3151</v>
      </c>
      <c r="B74" s="668"/>
      <c r="C74" s="681">
        <v>0</v>
      </c>
      <c r="D74" s="668">
        <v>762.29999999999973</v>
      </c>
      <c r="E74" s="681">
        <v>1</v>
      </c>
      <c r="F74" s="669">
        <v>762.29999999999973</v>
      </c>
    </row>
    <row r="75" spans="1:6" ht="14.4" customHeight="1" x14ac:dyDescent="0.3">
      <c r="A75" s="691" t="s">
        <v>3152</v>
      </c>
      <c r="B75" s="668"/>
      <c r="C75" s="681">
        <v>0</v>
      </c>
      <c r="D75" s="668">
        <v>507.24999999999989</v>
      </c>
      <c r="E75" s="681">
        <v>1</v>
      </c>
      <c r="F75" s="669">
        <v>507.24999999999989</v>
      </c>
    </row>
    <row r="76" spans="1:6" ht="14.4" customHeight="1" x14ac:dyDescent="0.3">
      <c r="A76" s="691" t="s">
        <v>3153</v>
      </c>
      <c r="B76" s="668"/>
      <c r="C76" s="681">
        <v>0</v>
      </c>
      <c r="D76" s="668">
        <v>3279.9772636649277</v>
      </c>
      <c r="E76" s="681">
        <v>1</v>
      </c>
      <c r="F76" s="669">
        <v>3279.9772636649277</v>
      </c>
    </row>
    <row r="77" spans="1:6" ht="14.4" customHeight="1" x14ac:dyDescent="0.3">
      <c r="A77" s="691" t="s">
        <v>3154</v>
      </c>
      <c r="B77" s="668"/>
      <c r="C77" s="681">
        <v>0</v>
      </c>
      <c r="D77" s="668">
        <v>180.76000000000002</v>
      </c>
      <c r="E77" s="681">
        <v>1</v>
      </c>
      <c r="F77" s="669">
        <v>180.76000000000002</v>
      </c>
    </row>
    <row r="78" spans="1:6" ht="14.4" customHeight="1" x14ac:dyDescent="0.3">
      <c r="A78" s="691" t="s">
        <v>3155</v>
      </c>
      <c r="B78" s="668"/>
      <c r="C78" s="681">
        <v>0</v>
      </c>
      <c r="D78" s="668">
        <v>264</v>
      </c>
      <c r="E78" s="681">
        <v>1</v>
      </c>
      <c r="F78" s="669">
        <v>264</v>
      </c>
    </row>
    <row r="79" spans="1:6" ht="14.4" customHeight="1" x14ac:dyDescent="0.3">
      <c r="A79" s="691" t="s">
        <v>3156</v>
      </c>
      <c r="B79" s="668"/>
      <c r="C79" s="681">
        <v>0</v>
      </c>
      <c r="D79" s="668">
        <v>332.95000000000005</v>
      </c>
      <c r="E79" s="681">
        <v>1</v>
      </c>
      <c r="F79" s="669">
        <v>332.95000000000005</v>
      </c>
    </row>
    <row r="80" spans="1:6" ht="14.4" customHeight="1" x14ac:dyDescent="0.3">
      <c r="A80" s="691" t="s">
        <v>3157</v>
      </c>
      <c r="B80" s="668"/>
      <c r="C80" s="681">
        <v>0</v>
      </c>
      <c r="D80" s="668">
        <v>570.60026851102589</v>
      </c>
      <c r="E80" s="681">
        <v>1</v>
      </c>
      <c r="F80" s="669">
        <v>570.60026851102589</v>
      </c>
    </row>
    <row r="81" spans="1:6" ht="14.4" customHeight="1" x14ac:dyDescent="0.3">
      <c r="A81" s="691" t="s">
        <v>3158</v>
      </c>
      <c r="B81" s="668"/>
      <c r="C81" s="681">
        <v>0</v>
      </c>
      <c r="D81" s="668">
        <v>91.359862492131114</v>
      </c>
      <c r="E81" s="681">
        <v>1</v>
      </c>
      <c r="F81" s="669">
        <v>91.359862492131114</v>
      </c>
    </row>
    <row r="82" spans="1:6" ht="14.4" customHeight="1" x14ac:dyDescent="0.3">
      <c r="A82" s="691" t="s">
        <v>3159</v>
      </c>
      <c r="B82" s="668"/>
      <c r="C82" s="681">
        <v>0</v>
      </c>
      <c r="D82" s="668">
        <v>8878.9200000000019</v>
      </c>
      <c r="E82" s="681">
        <v>1</v>
      </c>
      <c r="F82" s="669">
        <v>8878.9200000000019</v>
      </c>
    </row>
    <row r="83" spans="1:6" ht="14.4" customHeight="1" x14ac:dyDescent="0.3">
      <c r="A83" s="691" t="s">
        <v>3160</v>
      </c>
      <c r="B83" s="668"/>
      <c r="C83" s="681">
        <v>0</v>
      </c>
      <c r="D83" s="668">
        <v>55446.072416575313</v>
      </c>
      <c r="E83" s="681">
        <v>1</v>
      </c>
      <c r="F83" s="669">
        <v>55446.072416575313</v>
      </c>
    </row>
    <row r="84" spans="1:6" ht="14.4" customHeight="1" x14ac:dyDescent="0.3">
      <c r="A84" s="691" t="s">
        <v>3161</v>
      </c>
      <c r="B84" s="668"/>
      <c r="C84" s="681">
        <v>0</v>
      </c>
      <c r="D84" s="668">
        <v>10434.30731180291</v>
      </c>
      <c r="E84" s="681">
        <v>1</v>
      </c>
      <c r="F84" s="669">
        <v>10434.30731180291</v>
      </c>
    </row>
    <row r="85" spans="1:6" ht="14.4" customHeight="1" x14ac:dyDescent="0.3">
      <c r="A85" s="691" t="s">
        <v>3162</v>
      </c>
      <c r="B85" s="668"/>
      <c r="C85" s="681">
        <v>0</v>
      </c>
      <c r="D85" s="668">
        <v>141307.05000000002</v>
      </c>
      <c r="E85" s="681">
        <v>1</v>
      </c>
      <c r="F85" s="669">
        <v>141307.05000000002</v>
      </c>
    </row>
    <row r="86" spans="1:6" ht="14.4" customHeight="1" x14ac:dyDescent="0.3">
      <c r="A86" s="691" t="s">
        <v>3163</v>
      </c>
      <c r="B86" s="668"/>
      <c r="C86" s="681">
        <v>0</v>
      </c>
      <c r="D86" s="668">
        <v>528.80000000000018</v>
      </c>
      <c r="E86" s="681">
        <v>1</v>
      </c>
      <c r="F86" s="669">
        <v>528.80000000000018</v>
      </c>
    </row>
    <row r="87" spans="1:6" ht="14.4" customHeight="1" x14ac:dyDescent="0.3">
      <c r="A87" s="691" t="s">
        <v>3164</v>
      </c>
      <c r="B87" s="668"/>
      <c r="C87" s="681">
        <v>0</v>
      </c>
      <c r="D87" s="668">
        <v>266.20955704835853</v>
      </c>
      <c r="E87" s="681">
        <v>1</v>
      </c>
      <c r="F87" s="669">
        <v>266.20955704835853</v>
      </c>
    </row>
    <row r="88" spans="1:6" ht="14.4" customHeight="1" x14ac:dyDescent="0.3">
      <c r="A88" s="691" t="s">
        <v>3165</v>
      </c>
      <c r="B88" s="668"/>
      <c r="C88" s="681">
        <v>0</v>
      </c>
      <c r="D88" s="668">
        <v>303.32999999999993</v>
      </c>
      <c r="E88" s="681">
        <v>1</v>
      </c>
      <c r="F88" s="669">
        <v>303.32999999999993</v>
      </c>
    </row>
    <row r="89" spans="1:6" ht="14.4" customHeight="1" thickBot="1" x14ac:dyDescent="0.35">
      <c r="A89" s="692" t="s">
        <v>3166</v>
      </c>
      <c r="B89" s="683"/>
      <c r="C89" s="684">
        <v>0</v>
      </c>
      <c r="D89" s="683">
        <v>1876.6</v>
      </c>
      <c r="E89" s="684">
        <v>1</v>
      </c>
      <c r="F89" s="685">
        <v>1876.6</v>
      </c>
    </row>
    <row r="90" spans="1:6" ht="14.4" customHeight="1" thickBot="1" x14ac:dyDescent="0.35">
      <c r="A90" s="686" t="s">
        <v>3</v>
      </c>
      <c r="B90" s="687">
        <v>6625.2543546316574</v>
      </c>
      <c r="C90" s="688">
        <v>3.607129430664187E-4</v>
      </c>
      <c r="D90" s="687">
        <v>18360484.886774231</v>
      </c>
      <c r="E90" s="688">
        <v>0.9996392870569335</v>
      </c>
      <c r="F90" s="689">
        <v>18367110.141128864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3353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23.3</v>
      </c>
      <c r="G3" s="47">
        <f>SUBTOTAL(9,G6:G1048576)</f>
        <v>6625.2543546316583</v>
      </c>
      <c r="H3" s="48">
        <f>IF(M3=0,0,G3/M3)</f>
        <v>3.607129430664187E-4</v>
      </c>
      <c r="I3" s="47">
        <f>SUBTOTAL(9,I6:I1048576)</f>
        <v>2996.1169703999999</v>
      </c>
      <c r="J3" s="47">
        <f>SUBTOTAL(9,J6:J1048576)</f>
        <v>18360484.886774238</v>
      </c>
      <c r="K3" s="48">
        <f>IF(M3=0,0,J3/M3)</f>
        <v>0.99963928705693372</v>
      </c>
      <c r="L3" s="47">
        <f>SUBTOTAL(9,L6:L1048576)</f>
        <v>3019.4169703999996</v>
      </c>
      <c r="M3" s="49">
        <f>SUBTOTAL(9,M6:M1048576)</f>
        <v>18367110.141128868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532</v>
      </c>
      <c r="B6" s="659" t="s">
        <v>3167</v>
      </c>
      <c r="C6" s="659" t="s">
        <v>1684</v>
      </c>
      <c r="D6" s="659" t="s">
        <v>3168</v>
      </c>
      <c r="E6" s="659" t="s">
        <v>3169</v>
      </c>
      <c r="F6" s="662"/>
      <c r="G6" s="662"/>
      <c r="H6" s="680">
        <v>0</v>
      </c>
      <c r="I6" s="662">
        <v>4</v>
      </c>
      <c r="J6" s="662">
        <v>194.91930840361471</v>
      </c>
      <c r="K6" s="680">
        <v>1</v>
      </c>
      <c r="L6" s="662">
        <v>4</v>
      </c>
      <c r="M6" s="663">
        <v>194.91930840361471</v>
      </c>
    </row>
    <row r="7" spans="1:13" ht="14.4" customHeight="1" x14ac:dyDescent="0.3">
      <c r="A7" s="664" t="s">
        <v>532</v>
      </c>
      <c r="B7" s="665" t="s">
        <v>3167</v>
      </c>
      <c r="C7" s="665" t="s">
        <v>1688</v>
      </c>
      <c r="D7" s="665" t="s">
        <v>3170</v>
      </c>
      <c r="E7" s="665" t="s">
        <v>3171</v>
      </c>
      <c r="F7" s="668"/>
      <c r="G7" s="668"/>
      <c r="H7" s="681">
        <v>0</v>
      </c>
      <c r="I7" s="668">
        <v>2</v>
      </c>
      <c r="J7" s="668">
        <v>134.21999888476734</v>
      </c>
      <c r="K7" s="681">
        <v>1</v>
      </c>
      <c r="L7" s="668">
        <v>2</v>
      </c>
      <c r="M7" s="669">
        <v>134.21999888476734</v>
      </c>
    </row>
    <row r="8" spans="1:13" ht="14.4" customHeight="1" x14ac:dyDescent="0.3">
      <c r="A8" s="664" t="s">
        <v>532</v>
      </c>
      <c r="B8" s="665" t="s">
        <v>3172</v>
      </c>
      <c r="C8" s="665" t="s">
        <v>1822</v>
      </c>
      <c r="D8" s="665" t="s">
        <v>1823</v>
      </c>
      <c r="E8" s="665" t="s">
        <v>3173</v>
      </c>
      <c r="F8" s="668"/>
      <c r="G8" s="668"/>
      <c r="H8" s="681">
        <v>0</v>
      </c>
      <c r="I8" s="668">
        <v>22</v>
      </c>
      <c r="J8" s="668">
        <v>1492.2550634555105</v>
      </c>
      <c r="K8" s="681">
        <v>1</v>
      </c>
      <c r="L8" s="668">
        <v>22</v>
      </c>
      <c r="M8" s="669">
        <v>1492.2550634555105</v>
      </c>
    </row>
    <row r="9" spans="1:13" ht="14.4" customHeight="1" x14ac:dyDescent="0.3">
      <c r="A9" s="664" t="s">
        <v>532</v>
      </c>
      <c r="B9" s="665" t="s">
        <v>3174</v>
      </c>
      <c r="C9" s="665" t="s">
        <v>1672</v>
      </c>
      <c r="D9" s="665" t="s">
        <v>1673</v>
      </c>
      <c r="E9" s="665" t="s">
        <v>1674</v>
      </c>
      <c r="F9" s="668"/>
      <c r="G9" s="668"/>
      <c r="H9" s="681">
        <v>0</v>
      </c>
      <c r="I9" s="668">
        <v>4</v>
      </c>
      <c r="J9" s="668">
        <v>253.60026851102589</v>
      </c>
      <c r="K9" s="681">
        <v>1</v>
      </c>
      <c r="L9" s="668">
        <v>4</v>
      </c>
      <c r="M9" s="669">
        <v>253.60026851102589</v>
      </c>
    </row>
    <row r="10" spans="1:13" ht="14.4" customHeight="1" x14ac:dyDescent="0.3">
      <c r="A10" s="664" t="s">
        <v>532</v>
      </c>
      <c r="B10" s="665" t="s">
        <v>3175</v>
      </c>
      <c r="C10" s="665" t="s">
        <v>1816</v>
      </c>
      <c r="D10" s="665" t="s">
        <v>1817</v>
      </c>
      <c r="E10" s="665" t="s">
        <v>3176</v>
      </c>
      <c r="F10" s="668"/>
      <c r="G10" s="668"/>
      <c r="H10" s="681">
        <v>0</v>
      </c>
      <c r="I10" s="668">
        <v>52</v>
      </c>
      <c r="J10" s="668">
        <v>3000.3689716867789</v>
      </c>
      <c r="K10" s="681">
        <v>1</v>
      </c>
      <c r="L10" s="668">
        <v>52</v>
      </c>
      <c r="M10" s="669">
        <v>3000.3689716867789</v>
      </c>
    </row>
    <row r="11" spans="1:13" ht="14.4" customHeight="1" x14ac:dyDescent="0.3">
      <c r="A11" s="664" t="s">
        <v>532</v>
      </c>
      <c r="B11" s="665" t="s">
        <v>3177</v>
      </c>
      <c r="C11" s="665" t="s">
        <v>1778</v>
      </c>
      <c r="D11" s="665" t="s">
        <v>1779</v>
      </c>
      <c r="E11" s="665" t="s">
        <v>3178</v>
      </c>
      <c r="F11" s="668"/>
      <c r="G11" s="668"/>
      <c r="H11" s="681">
        <v>0</v>
      </c>
      <c r="I11" s="668">
        <v>1</v>
      </c>
      <c r="J11" s="668">
        <v>133.37999999999997</v>
      </c>
      <c r="K11" s="681">
        <v>1</v>
      </c>
      <c r="L11" s="668">
        <v>1</v>
      </c>
      <c r="M11" s="669">
        <v>133.37999999999997</v>
      </c>
    </row>
    <row r="12" spans="1:13" ht="14.4" customHeight="1" x14ac:dyDescent="0.3">
      <c r="A12" s="664" t="s">
        <v>532</v>
      </c>
      <c r="B12" s="665" t="s">
        <v>3179</v>
      </c>
      <c r="C12" s="665" t="s">
        <v>1731</v>
      </c>
      <c r="D12" s="665" t="s">
        <v>1732</v>
      </c>
      <c r="E12" s="665" t="s">
        <v>1733</v>
      </c>
      <c r="F12" s="668"/>
      <c r="G12" s="668"/>
      <c r="H12" s="681">
        <v>0</v>
      </c>
      <c r="I12" s="668">
        <v>22</v>
      </c>
      <c r="J12" s="668">
        <v>1654.5991117091003</v>
      </c>
      <c r="K12" s="681">
        <v>1</v>
      </c>
      <c r="L12" s="668">
        <v>22</v>
      </c>
      <c r="M12" s="669">
        <v>1654.5991117091003</v>
      </c>
    </row>
    <row r="13" spans="1:13" ht="14.4" customHeight="1" x14ac:dyDescent="0.3">
      <c r="A13" s="664" t="s">
        <v>532</v>
      </c>
      <c r="B13" s="665" t="s">
        <v>3180</v>
      </c>
      <c r="C13" s="665" t="s">
        <v>1753</v>
      </c>
      <c r="D13" s="665" t="s">
        <v>3181</v>
      </c>
      <c r="E13" s="665" t="s">
        <v>3182</v>
      </c>
      <c r="F13" s="668"/>
      <c r="G13" s="668"/>
      <c r="H13" s="681">
        <v>0</v>
      </c>
      <c r="I13" s="668">
        <v>1</v>
      </c>
      <c r="J13" s="668">
        <v>625.38</v>
      </c>
      <c r="K13" s="681">
        <v>1</v>
      </c>
      <c r="L13" s="668">
        <v>1</v>
      </c>
      <c r="M13" s="669">
        <v>625.38</v>
      </c>
    </row>
    <row r="14" spans="1:13" ht="14.4" customHeight="1" x14ac:dyDescent="0.3">
      <c r="A14" s="664" t="s">
        <v>532</v>
      </c>
      <c r="B14" s="665" t="s">
        <v>3183</v>
      </c>
      <c r="C14" s="665" t="s">
        <v>1757</v>
      </c>
      <c r="D14" s="665" t="s">
        <v>3184</v>
      </c>
      <c r="E14" s="665" t="s">
        <v>3185</v>
      </c>
      <c r="F14" s="668"/>
      <c r="G14" s="668"/>
      <c r="H14" s="681">
        <v>0</v>
      </c>
      <c r="I14" s="668">
        <v>1</v>
      </c>
      <c r="J14" s="668">
        <v>813.08</v>
      </c>
      <c r="K14" s="681">
        <v>1</v>
      </c>
      <c r="L14" s="668">
        <v>1</v>
      </c>
      <c r="M14" s="669">
        <v>813.08</v>
      </c>
    </row>
    <row r="15" spans="1:13" ht="14.4" customHeight="1" x14ac:dyDescent="0.3">
      <c r="A15" s="664" t="s">
        <v>532</v>
      </c>
      <c r="B15" s="665" t="s">
        <v>3186</v>
      </c>
      <c r="C15" s="665" t="s">
        <v>1810</v>
      </c>
      <c r="D15" s="665" t="s">
        <v>1811</v>
      </c>
      <c r="E15" s="665" t="s">
        <v>1812</v>
      </c>
      <c r="F15" s="668"/>
      <c r="G15" s="668"/>
      <c r="H15" s="681">
        <v>0</v>
      </c>
      <c r="I15" s="668">
        <v>1</v>
      </c>
      <c r="J15" s="668">
        <v>93.069999999999908</v>
      </c>
      <c r="K15" s="681">
        <v>1</v>
      </c>
      <c r="L15" s="668">
        <v>1</v>
      </c>
      <c r="M15" s="669">
        <v>93.069999999999908</v>
      </c>
    </row>
    <row r="16" spans="1:13" ht="14.4" customHeight="1" x14ac:dyDescent="0.3">
      <c r="A16" s="664" t="s">
        <v>532</v>
      </c>
      <c r="B16" s="665" t="s">
        <v>3186</v>
      </c>
      <c r="C16" s="665" t="s">
        <v>1654</v>
      </c>
      <c r="D16" s="665" t="s">
        <v>1655</v>
      </c>
      <c r="E16" s="665" t="s">
        <v>3187</v>
      </c>
      <c r="F16" s="668"/>
      <c r="G16" s="668"/>
      <c r="H16" s="681">
        <v>0</v>
      </c>
      <c r="I16" s="668">
        <v>2</v>
      </c>
      <c r="J16" s="668">
        <v>98.640000000000043</v>
      </c>
      <c r="K16" s="681">
        <v>1</v>
      </c>
      <c r="L16" s="668">
        <v>2</v>
      </c>
      <c r="M16" s="669">
        <v>98.640000000000043</v>
      </c>
    </row>
    <row r="17" spans="1:13" ht="14.4" customHeight="1" x14ac:dyDescent="0.3">
      <c r="A17" s="664" t="s">
        <v>532</v>
      </c>
      <c r="B17" s="665" t="s">
        <v>3188</v>
      </c>
      <c r="C17" s="665" t="s">
        <v>1705</v>
      </c>
      <c r="D17" s="665" t="s">
        <v>1706</v>
      </c>
      <c r="E17" s="665" t="s">
        <v>1707</v>
      </c>
      <c r="F17" s="668"/>
      <c r="G17" s="668"/>
      <c r="H17" s="681">
        <v>0</v>
      </c>
      <c r="I17" s="668">
        <v>2</v>
      </c>
      <c r="J17" s="668">
        <v>27.759999999999991</v>
      </c>
      <c r="K17" s="681">
        <v>1</v>
      </c>
      <c r="L17" s="668">
        <v>2</v>
      </c>
      <c r="M17" s="669">
        <v>27.759999999999991</v>
      </c>
    </row>
    <row r="18" spans="1:13" ht="14.4" customHeight="1" x14ac:dyDescent="0.3">
      <c r="A18" s="664" t="s">
        <v>532</v>
      </c>
      <c r="B18" s="665" t="s">
        <v>3189</v>
      </c>
      <c r="C18" s="665" t="s">
        <v>1821</v>
      </c>
      <c r="D18" s="665" t="s">
        <v>1651</v>
      </c>
      <c r="E18" s="665" t="s">
        <v>3190</v>
      </c>
      <c r="F18" s="668"/>
      <c r="G18" s="668"/>
      <c r="H18" s="681">
        <v>0</v>
      </c>
      <c r="I18" s="668">
        <v>2</v>
      </c>
      <c r="J18" s="668">
        <v>6600</v>
      </c>
      <c r="K18" s="681">
        <v>1</v>
      </c>
      <c r="L18" s="668">
        <v>2</v>
      </c>
      <c r="M18" s="669">
        <v>6600</v>
      </c>
    </row>
    <row r="19" spans="1:13" ht="14.4" customHeight="1" x14ac:dyDescent="0.3">
      <c r="A19" s="664" t="s">
        <v>532</v>
      </c>
      <c r="B19" s="665" t="s">
        <v>3189</v>
      </c>
      <c r="C19" s="665" t="s">
        <v>1819</v>
      </c>
      <c r="D19" s="665" t="s">
        <v>1666</v>
      </c>
      <c r="E19" s="665" t="s">
        <v>3191</v>
      </c>
      <c r="F19" s="668"/>
      <c r="G19" s="668"/>
      <c r="H19" s="681">
        <v>0</v>
      </c>
      <c r="I19" s="668">
        <v>2</v>
      </c>
      <c r="J19" s="668">
        <v>2212.5148586794467</v>
      </c>
      <c r="K19" s="681">
        <v>1</v>
      </c>
      <c r="L19" s="668">
        <v>2</v>
      </c>
      <c r="M19" s="669">
        <v>2212.5148586794467</v>
      </c>
    </row>
    <row r="20" spans="1:13" ht="14.4" customHeight="1" x14ac:dyDescent="0.3">
      <c r="A20" s="664" t="s">
        <v>532</v>
      </c>
      <c r="B20" s="665" t="s">
        <v>3189</v>
      </c>
      <c r="C20" s="665" t="s">
        <v>1825</v>
      </c>
      <c r="D20" s="665" t="s">
        <v>1666</v>
      </c>
      <c r="E20" s="665" t="s">
        <v>3192</v>
      </c>
      <c r="F20" s="668"/>
      <c r="G20" s="668"/>
      <c r="H20" s="681">
        <v>0</v>
      </c>
      <c r="I20" s="668">
        <v>2</v>
      </c>
      <c r="J20" s="668">
        <v>3791.54</v>
      </c>
      <c r="K20" s="681">
        <v>1</v>
      </c>
      <c r="L20" s="668">
        <v>2</v>
      </c>
      <c r="M20" s="669">
        <v>3791.54</v>
      </c>
    </row>
    <row r="21" spans="1:13" ht="14.4" customHeight="1" x14ac:dyDescent="0.3">
      <c r="A21" s="664" t="s">
        <v>532</v>
      </c>
      <c r="B21" s="665" t="s">
        <v>3189</v>
      </c>
      <c r="C21" s="665" t="s">
        <v>1650</v>
      </c>
      <c r="D21" s="665" t="s">
        <v>1651</v>
      </c>
      <c r="E21" s="665" t="s">
        <v>3190</v>
      </c>
      <c r="F21" s="668"/>
      <c r="G21" s="668"/>
      <c r="H21" s="681">
        <v>0</v>
      </c>
      <c r="I21" s="668">
        <v>1</v>
      </c>
      <c r="J21" s="668">
        <v>3300</v>
      </c>
      <c r="K21" s="681">
        <v>1</v>
      </c>
      <c r="L21" s="668">
        <v>1</v>
      </c>
      <c r="M21" s="669">
        <v>3300</v>
      </c>
    </row>
    <row r="22" spans="1:13" ht="14.4" customHeight="1" x14ac:dyDescent="0.3">
      <c r="A22" s="664" t="s">
        <v>532</v>
      </c>
      <c r="B22" s="665" t="s">
        <v>3189</v>
      </c>
      <c r="C22" s="665" t="s">
        <v>1665</v>
      </c>
      <c r="D22" s="665" t="s">
        <v>1666</v>
      </c>
      <c r="E22" s="665" t="s">
        <v>3193</v>
      </c>
      <c r="F22" s="668"/>
      <c r="G22" s="668"/>
      <c r="H22" s="681">
        <v>0</v>
      </c>
      <c r="I22" s="668">
        <v>2</v>
      </c>
      <c r="J22" s="668">
        <v>3002.0366666666669</v>
      </c>
      <c r="K22" s="681">
        <v>1</v>
      </c>
      <c r="L22" s="668">
        <v>2</v>
      </c>
      <c r="M22" s="669">
        <v>3002.0366666666669</v>
      </c>
    </row>
    <row r="23" spans="1:13" ht="14.4" customHeight="1" x14ac:dyDescent="0.3">
      <c r="A23" s="664" t="s">
        <v>532</v>
      </c>
      <c r="B23" s="665" t="s">
        <v>3194</v>
      </c>
      <c r="C23" s="665" t="s">
        <v>1642</v>
      </c>
      <c r="D23" s="665" t="s">
        <v>1643</v>
      </c>
      <c r="E23" s="665" t="s">
        <v>1644</v>
      </c>
      <c r="F23" s="668"/>
      <c r="G23" s="668"/>
      <c r="H23" s="681">
        <v>0</v>
      </c>
      <c r="I23" s="668">
        <v>1</v>
      </c>
      <c r="J23" s="668">
        <v>42.96</v>
      </c>
      <c r="K23" s="681">
        <v>1</v>
      </c>
      <c r="L23" s="668">
        <v>1</v>
      </c>
      <c r="M23" s="669">
        <v>42.96</v>
      </c>
    </row>
    <row r="24" spans="1:13" ht="14.4" customHeight="1" x14ac:dyDescent="0.3">
      <c r="A24" s="664" t="s">
        <v>532</v>
      </c>
      <c r="B24" s="665" t="s">
        <v>3195</v>
      </c>
      <c r="C24" s="665" t="s">
        <v>1639</v>
      </c>
      <c r="D24" s="665" t="s">
        <v>1640</v>
      </c>
      <c r="E24" s="665" t="s">
        <v>560</v>
      </c>
      <c r="F24" s="668"/>
      <c r="G24" s="668"/>
      <c r="H24" s="681">
        <v>0</v>
      </c>
      <c r="I24" s="668">
        <v>2</v>
      </c>
      <c r="J24" s="668">
        <v>97.640000000000043</v>
      </c>
      <c r="K24" s="681">
        <v>1</v>
      </c>
      <c r="L24" s="668">
        <v>2</v>
      </c>
      <c r="M24" s="669">
        <v>97.640000000000043</v>
      </c>
    </row>
    <row r="25" spans="1:13" ht="14.4" customHeight="1" x14ac:dyDescent="0.3">
      <c r="A25" s="664" t="s">
        <v>532</v>
      </c>
      <c r="B25" s="665" t="s">
        <v>3196</v>
      </c>
      <c r="C25" s="665" t="s">
        <v>1709</v>
      </c>
      <c r="D25" s="665" t="s">
        <v>1710</v>
      </c>
      <c r="E25" s="665" t="s">
        <v>1711</v>
      </c>
      <c r="F25" s="668"/>
      <c r="G25" s="668"/>
      <c r="H25" s="681">
        <v>0</v>
      </c>
      <c r="I25" s="668">
        <v>2</v>
      </c>
      <c r="J25" s="668">
        <v>88.24</v>
      </c>
      <c r="K25" s="681">
        <v>1</v>
      </c>
      <c r="L25" s="668">
        <v>2</v>
      </c>
      <c r="M25" s="669">
        <v>88.24</v>
      </c>
    </row>
    <row r="26" spans="1:13" ht="14.4" customHeight="1" x14ac:dyDescent="0.3">
      <c r="A26" s="664" t="s">
        <v>532</v>
      </c>
      <c r="B26" s="665" t="s">
        <v>3197</v>
      </c>
      <c r="C26" s="665" t="s">
        <v>1691</v>
      </c>
      <c r="D26" s="665" t="s">
        <v>1692</v>
      </c>
      <c r="E26" s="665" t="s">
        <v>560</v>
      </c>
      <c r="F26" s="668"/>
      <c r="G26" s="668"/>
      <c r="H26" s="681">
        <v>0</v>
      </c>
      <c r="I26" s="668">
        <v>3</v>
      </c>
      <c r="J26" s="668">
        <v>259.29057562303319</v>
      </c>
      <c r="K26" s="681">
        <v>1</v>
      </c>
      <c r="L26" s="668">
        <v>3</v>
      </c>
      <c r="M26" s="669">
        <v>259.29057562303319</v>
      </c>
    </row>
    <row r="27" spans="1:13" ht="14.4" customHeight="1" x14ac:dyDescent="0.3">
      <c r="A27" s="664" t="s">
        <v>532</v>
      </c>
      <c r="B27" s="665" t="s">
        <v>3197</v>
      </c>
      <c r="C27" s="665" t="s">
        <v>1694</v>
      </c>
      <c r="D27" s="665" t="s">
        <v>1695</v>
      </c>
      <c r="E27" s="665" t="s">
        <v>1696</v>
      </c>
      <c r="F27" s="668"/>
      <c r="G27" s="668"/>
      <c r="H27" s="681">
        <v>0</v>
      </c>
      <c r="I27" s="668">
        <v>2</v>
      </c>
      <c r="J27" s="668">
        <v>325.58000000000004</v>
      </c>
      <c r="K27" s="681">
        <v>1</v>
      </c>
      <c r="L27" s="668">
        <v>2</v>
      </c>
      <c r="M27" s="669">
        <v>325.58000000000004</v>
      </c>
    </row>
    <row r="28" spans="1:13" ht="14.4" customHeight="1" x14ac:dyDescent="0.3">
      <c r="A28" s="664" t="s">
        <v>532</v>
      </c>
      <c r="B28" s="665" t="s">
        <v>3197</v>
      </c>
      <c r="C28" s="665" t="s">
        <v>1713</v>
      </c>
      <c r="D28" s="665" t="s">
        <v>1714</v>
      </c>
      <c r="E28" s="665" t="s">
        <v>1715</v>
      </c>
      <c r="F28" s="668"/>
      <c r="G28" s="668"/>
      <c r="H28" s="681">
        <v>0</v>
      </c>
      <c r="I28" s="668">
        <v>4</v>
      </c>
      <c r="J28" s="668">
        <v>201.8399959352559</v>
      </c>
      <c r="K28" s="681">
        <v>1</v>
      </c>
      <c r="L28" s="668">
        <v>4</v>
      </c>
      <c r="M28" s="669">
        <v>201.8399959352559</v>
      </c>
    </row>
    <row r="29" spans="1:13" ht="14.4" customHeight="1" x14ac:dyDescent="0.3">
      <c r="A29" s="664" t="s">
        <v>532</v>
      </c>
      <c r="B29" s="665" t="s">
        <v>3198</v>
      </c>
      <c r="C29" s="665" t="s">
        <v>1698</v>
      </c>
      <c r="D29" s="665" t="s">
        <v>3199</v>
      </c>
      <c r="E29" s="665" t="s">
        <v>1041</v>
      </c>
      <c r="F29" s="668"/>
      <c r="G29" s="668"/>
      <c r="H29" s="681">
        <v>0</v>
      </c>
      <c r="I29" s="668">
        <v>1</v>
      </c>
      <c r="J29" s="668">
        <v>116.5</v>
      </c>
      <c r="K29" s="681">
        <v>1</v>
      </c>
      <c r="L29" s="668">
        <v>1</v>
      </c>
      <c r="M29" s="669">
        <v>116.5</v>
      </c>
    </row>
    <row r="30" spans="1:13" ht="14.4" customHeight="1" x14ac:dyDescent="0.3">
      <c r="A30" s="664" t="s">
        <v>532</v>
      </c>
      <c r="B30" s="665" t="s">
        <v>3200</v>
      </c>
      <c r="C30" s="665" t="s">
        <v>1746</v>
      </c>
      <c r="D30" s="665" t="s">
        <v>1747</v>
      </c>
      <c r="E30" s="665" t="s">
        <v>1703</v>
      </c>
      <c r="F30" s="668"/>
      <c r="G30" s="668"/>
      <c r="H30" s="681">
        <v>0</v>
      </c>
      <c r="I30" s="668">
        <v>1</v>
      </c>
      <c r="J30" s="668">
        <v>158.97999999999996</v>
      </c>
      <c r="K30" s="681">
        <v>1</v>
      </c>
      <c r="L30" s="668">
        <v>1</v>
      </c>
      <c r="M30" s="669">
        <v>158.97999999999996</v>
      </c>
    </row>
    <row r="31" spans="1:13" ht="14.4" customHeight="1" x14ac:dyDescent="0.3">
      <c r="A31" s="664" t="s">
        <v>532</v>
      </c>
      <c r="B31" s="665" t="s">
        <v>3201</v>
      </c>
      <c r="C31" s="665" t="s">
        <v>1742</v>
      </c>
      <c r="D31" s="665" t="s">
        <v>3202</v>
      </c>
      <c r="E31" s="665" t="s">
        <v>3203</v>
      </c>
      <c r="F31" s="668"/>
      <c r="G31" s="668"/>
      <c r="H31" s="681">
        <v>0</v>
      </c>
      <c r="I31" s="668">
        <v>2</v>
      </c>
      <c r="J31" s="668">
        <v>28.800000864559543</v>
      </c>
      <c r="K31" s="681">
        <v>1</v>
      </c>
      <c r="L31" s="668">
        <v>2</v>
      </c>
      <c r="M31" s="669">
        <v>28.800000864559543</v>
      </c>
    </row>
    <row r="32" spans="1:13" ht="14.4" customHeight="1" x14ac:dyDescent="0.3">
      <c r="A32" s="664" t="s">
        <v>532</v>
      </c>
      <c r="B32" s="665" t="s">
        <v>3204</v>
      </c>
      <c r="C32" s="665" t="s">
        <v>1734</v>
      </c>
      <c r="D32" s="665" t="s">
        <v>1735</v>
      </c>
      <c r="E32" s="665" t="s">
        <v>1736</v>
      </c>
      <c r="F32" s="668"/>
      <c r="G32" s="668"/>
      <c r="H32" s="681">
        <v>0</v>
      </c>
      <c r="I32" s="668">
        <v>2</v>
      </c>
      <c r="J32" s="668">
        <v>140.12000000000006</v>
      </c>
      <c r="K32" s="681">
        <v>1</v>
      </c>
      <c r="L32" s="668">
        <v>2</v>
      </c>
      <c r="M32" s="669">
        <v>140.12000000000006</v>
      </c>
    </row>
    <row r="33" spans="1:13" ht="14.4" customHeight="1" x14ac:dyDescent="0.3">
      <c r="A33" s="664" t="s">
        <v>532</v>
      </c>
      <c r="B33" s="665" t="s">
        <v>3205</v>
      </c>
      <c r="C33" s="665" t="s">
        <v>1616</v>
      </c>
      <c r="D33" s="665" t="s">
        <v>1617</v>
      </c>
      <c r="E33" s="665" t="s">
        <v>1041</v>
      </c>
      <c r="F33" s="668"/>
      <c r="G33" s="668"/>
      <c r="H33" s="681">
        <v>0</v>
      </c>
      <c r="I33" s="668">
        <v>1</v>
      </c>
      <c r="J33" s="668">
        <v>29.300000000000008</v>
      </c>
      <c r="K33" s="681">
        <v>1</v>
      </c>
      <c r="L33" s="668">
        <v>1</v>
      </c>
      <c r="M33" s="669">
        <v>29.300000000000008</v>
      </c>
    </row>
    <row r="34" spans="1:13" ht="14.4" customHeight="1" x14ac:dyDescent="0.3">
      <c r="A34" s="664" t="s">
        <v>532</v>
      </c>
      <c r="B34" s="665" t="s">
        <v>3206</v>
      </c>
      <c r="C34" s="665" t="s">
        <v>1774</v>
      </c>
      <c r="D34" s="665" t="s">
        <v>1775</v>
      </c>
      <c r="E34" s="665" t="s">
        <v>1776</v>
      </c>
      <c r="F34" s="668"/>
      <c r="G34" s="668"/>
      <c r="H34" s="681">
        <v>0</v>
      </c>
      <c r="I34" s="668">
        <v>1</v>
      </c>
      <c r="J34" s="668">
        <v>102.34</v>
      </c>
      <c r="K34" s="681">
        <v>1</v>
      </c>
      <c r="L34" s="668">
        <v>1</v>
      </c>
      <c r="M34" s="669">
        <v>102.34</v>
      </c>
    </row>
    <row r="35" spans="1:13" ht="14.4" customHeight="1" x14ac:dyDescent="0.3">
      <c r="A35" s="664" t="s">
        <v>532</v>
      </c>
      <c r="B35" s="665" t="s">
        <v>3207</v>
      </c>
      <c r="C35" s="665" t="s">
        <v>1612</v>
      </c>
      <c r="D35" s="665" t="s">
        <v>1613</v>
      </c>
      <c r="E35" s="665" t="s">
        <v>3208</v>
      </c>
      <c r="F35" s="668"/>
      <c r="G35" s="668"/>
      <c r="H35" s="681">
        <v>0</v>
      </c>
      <c r="I35" s="668">
        <v>2</v>
      </c>
      <c r="J35" s="668">
        <v>197.2000000000001</v>
      </c>
      <c r="K35" s="681">
        <v>1</v>
      </c>
      <c r="L35" s="668">
        <v>2</v>
      </c>
      <c r="M35" s="669">
        <v>197.2000000000001</v>
      </c>
    </row>
    <row r="36" spans="1:13" ht="14.4" customHeight="1" x14ac:dyDescent="0.3">
      <c r="A36" s="664" t="s">
        <v>532</v>
      </c>
      <c r="B36" s="665" t="s">
        <v>3209</v>
      </c>
      <c r="C36" s="665" t="s">
        <v>1635</v>
      </c>
      <c r="D36" s="665" t="s">
        <v>1636</v>
      </c>
      <c r="E36" s="665" t="s">
        <v>3210</v>
      </c>
      <c r="F36" s="668"/>
      <c r="G36" s="668"/>
      <c r="H36" s="681">
        <v>0</v>
      </c>
      <c r="I36" s="668">
        <v>1</v>
      </c>
      <c r="J36" s="668">
        <v>181.88999999999996</v>
      </c>
      <c r="K36" s="681">
        <v>1</v>
      </c>
      <c r="L36" s="668">
        <v>1</v>
      </c>
      <c r="M36" s="669">
        <v>181.88999999999996</v>
      </c>
    </row>
    <row r="37" spans="1:13" ht="14.4" customHeight="1" x14ac:dyDescent="0.3">
      <c r="A37" s="664" t="s">
        <v>532</v>
      </c>
      <c r="B37" s="665" t="s">
        <v>3211</v>
      </c>
      <c r="C37" s="665" t="s">
        <v>1827</v>
      </c>
      <c r="D37" s="665" t="s">
        <v>1828</v>
      </c>
      <c r="E37" s="665" t="s">
        <v>1829</v>
      </c>
      <c r="F37" s="668"/>
      <c r="G37" s="668"/>
      <c r="H37" s="681">
        <v>0</v>
      </c>
      <c r="I37" s="668">
        <v>1</v>
      </c>
      <c r="J37" s="668">
        <v>59.250000000000043</v>
      </c>
      <c r="K37" s="681">
        <v>1</v>
      </c>
      <c r="L37" s="668">
        <v>1</v>
      </c>
      <c r="M37" s="669">
        <v>59.250000000000043</v>
      </c>
    </row>
    <row r="38" spans="1:13" ht="14.4" customHeight="1" x14ac:dyDescent="0.3">
      <c r="A38" s="664" t="s">
        <v>532</v>
      </c>
      <c r="B38" s="665" t="s">
        <v>3211</v>
      </c>
      <c r="C38" s="665" t="s">
        <v>1738</v>
      </c>
      <c r="D38" s="665" t="s">
        <v>3212</v>
      </c>
      <c r="E38" s="665" t="s">
        <v>3213</v>
      </c>
      <c r="F38" s="668"/>
      <c r="G38" s="668"/>
      <c r="H38" s="681">
        <v>0</v>
      </c>
      <c r="I38" s="668">
        <v>2</v>
      </c>
      <c r="J38" s="668">
        <v>126.00999999999999</v>
      </c>
      <c r="K38" s="681">
        <v>1</v>
      </c>
      <c r="L38" s="668">
        <v>2</v>
      </c>
      <c r="M38" s="669">
        <v>126.00999999999999</v>
      </c>
    </row>
    <row r="39" spans="1:13" ht="14.4" customHeight="1" x14ac:dyDescent="0.3">
      <c r="A39" s="664" t="s">
        <v>532</v>
      </c>
      <c r="B39" s="665" t="s">
        <v>3214</v>
      </c>
      <c r="C39" s="665" t="s">
        <v>1516</v>
      </c>
      <c r="D39" s="665" t="s">
        <v>3215</v>
      </c>
      <c r="E39" s="665" t="s">
        <v>3216</v>
      </c>
      <c r="F39" s="668">
        <v>2</v>
      </c>
      <c r="G39" s="668">
        <v>920.42</v>
      </c>
      <c r="H39" s="681">
        <v>1</v>
      </c>
      <c r="I39" s="668"/>
      <c r="J39" s="668"/>
      <c r="K39" s="681">
        <v>0</v>
      </c>
      <c r="L39" s="668">
        <v>2</v>
      </c>
      <c r="M39" s="669">
        <v>920.42</v>
      </c>
    </row>
    <row r="40" spans="1:13" ht="14.4" customHeight="1" x14ac:dyDescent="0.3">
      <c r="A40" s="664" t="s">
        <v>532</v>
      </c>
      <c r="B40" s="665" t="s">
        <v>3217</v>
      </c>
      <c r="C40" s="665" t="s">
        <v>1813</v>
      </c>
      <c r="D40" s="665" t="s">
        <v>1814</v>
      </c>
      <c r="E40" s="665" t="s">
        <v>3218</v>
      </c>
      <c r="F40" s="668"/>
      <c r="G40" s="668"/>
      <c r="H40" s="681">
        <v>0</v>
      </c>
      <c r="I40" s="668">
        <v>1</v>
      </c>
      <c r="J40" s="668">
        <v>169.03999999999996</v>
      </c>
      <c r="K40" s="681">
        <v>1</v>
      </c>
      <c r="L40" s="668">
        <v>1</v>
      </c>
      <c r="M40" s="669">
        <v>169.03999999999996</v>
      </c>
    </row>
    <row r="41" spans="1:13" ht="14.4" customHeight="1" x14ac:dyDescent="0.3">
      <c r="A41" s="664" t="s">
        <v>532</v>
      </c>
      <c r="B41" s="665" t="s">
        <v>3217</v>
      </c>
      <c r="C41" s="665" t="s">
        <v>1935</v>
      </c>
      <c r="D41" s="665" t="s">
        <v>1814</v>
      </c>
      <c r="E41" s="665" t="s">
        <v>2737</v>
      </c>
      <c r="F41" s="668"/>
      <c r="G41" s="668"/>
      <c r="H41" s="681">
        <v>0</v>
      </c>
      <c r="I41" s="668">
        <v>9</v>
      </c>
      <c r="J41" s="668">
        <v>1043.46</v>
      </c>
      <c r="K41" s="681">
        <v>1</v>
      </c>
      <c r="L41" s="668">
        <v>9</v>
      </c>
      <c r="M41" s="669">
        <v>1043.46</v>
      </c>
    </row>
    <row r="42" spans="1:13" ht="14.4" customHeight="1" x14ac:dyDescent="0.3">
      <c r="A42" s="664" t="s">
        <v>532</v>
      </c>
      <c r="B42" s="665" t="s">
        <v>3217</v>
      </c>
      <c r="C42" s="665" t="s">
        <v>1905</v>
      </c>
      <c r="D42" s="665" t="s">
        <v>3219</v>
      </c>
      <c r="E42" s="665" t="s">
        <v>3220</v>
      </c>
      <c r="F42" s="668"/>
      <c r="G42" s="668"/>
      <c r="H42" s="681">
        <v>0</v>
      </c>
      <c r="I42" s="668">
        <v>36</v>
      </c>
      <c r="J42" s="668">
        <v>4686.2457703359187</v>
      </c>
      <c r="K42" s="681">
        <v>1</v>
      </c>
      <c r="L42" s="668">
        <v>36</v>
      </c>
      <c r="M42" s="669">
        <v>4686.2457703359187</v>
      </c>
    </row>
    <row r="43" spans="1:13" ht="14.4" customHeight="1" x14ac:dyDescent="0.3">
      <c r="A43" s="664" t="s">
        <v>532</v>
      </c>
      <c r="B43" s="665" t="s">
        <v>3217</v>
      </c>
      <c r="C43" s="665" t="s">
        <v>1939</v>
      </c>
      <c r="D43" s="665" t="s">
        <v>3221</v>
      </c>
      <c r="E43" s="665" t="s">
        <v>3218</v>
      </c>
      <c r="F43" s="668"/>
      <c r="G43" s="668"/>
      <c r="H43" s="681">
        <v>0</v>
      </c>
      <c r="I43" s="668">
        <v>1</v>
      </c>
      <c r="J43" s="668">
        <v>112.31000000000002</v>
      </c>
      <c r="K43" s="681">
        <v>1</v>
      </c>
      <c r="L43" s="668">
        <v>1</v>
      </c>
      <c r="M43" s="669">
        <v>112.31000000000002</v>
      </c>
    </row>
    <row r="44" spans="1:13" ht="14.4" customHeight="1" x14ac:dyDescent="0.3">
      <c r="A44" s="664" t="s">
        <v>532</v>
      </c>
      <c r="B44" s="665" t="s">
        <v>3222</v>
      </c>
      <c r="C44" s="665" t="s">
        <v>1932</v>
      </c>
      <c r="D44" s="665" t="s">
        <v>1919</v>
      </c>
      <c r="E44" s="665" t="s">
        <v>1933</v>
      </c>
      <c r="F44" s="668">
        <v>2</v>
      </c>
      <c r="G44" s="668">
        <v>632.04</v>
      </c>
      <c r="H44" s="681">
        <v>1</v>
      </c>
      <c r="I44" s="668"/>
      <c r="J44" s="668"/>
      <c r="K44" s="681">
        <v>0</v>
      </c>
      <c r="L44" s="668">
        <v>2</v>
      </c>
      <c r="M44" s="669">
        <v>632.04</v>
      </c>
    </row>
    <row r="45" spans="1:13" ht="14.4" customHeight="1" x14ac:dyDescent="0.3">
      <c r="A45" s="664" t="s">
        <v>532</v>
      </c>
      <c r="B45" s="665" t="s">
        <v>3222</v>
      </c>
      <c r="C45" s="665" t="s">
        <v>1918</v>
      </c>
      <c r="D45" s="665" t="s">
        <v>1919</v>
      </c>
      <c r="E45" s="665" t="s">
        <v>3223</v>
      </c>
      <c r="F45" s="668"/>
      <c r="G45" s="668"/>
      <c r="H45" s="681">
        <v>0</v>
      </c>
      <c r="I45" s="668">
        <v>16</v>
      </c>
      <c r="J45" s="668">
        <v>613.75000000000011</v>
      </c>
      <c r="K45" s="681">
        <v>1</v>
      </c>
      <c r="L45" s="668">
        <v>16</v>
      </c>
      <c r="M45" s="669">
        <v>613.75000000000011</v>
      </c>
    </row>
    <row r="46" spans="1:13" ht="14.4" customHeight="1" x14ac:dyDescent="0.3">
      <c r="A46" s="664" t="s">
        <v>532</v>
      </c>
      <c r="B46" s="665" t="s">
        <v>3224</v>
      </c>
      <c r="C46" s="665" t="s">
        <v>1901</v>
      </c>
      <c r="D46" s="665" t="s">
        <v>3225</v>
      </c>
      <c r="E46" s="665" t="s">
        <v>1933</v>
      </c>
      <c r="F46" s="668"/>
      <c r="G46" s="668"/>
      <c r="H46" s="681">
        <v>0</v>
      </c>
      <c r="I46" s="668">
        <v>1</v>
      </c>
      <c r="J46" s="668">
        <v>264</v>
      </c>
      <c r="K46" s="681">
        <v>1</v>
      </c>
      <c r="L46" s="668">
        <v>1</v>
      </c>
      <c r="M46" s="669">
        <v>264</v>
      </c>
    </row>
    <row r="47" spans="1:13" ht="14.4" customHeight="1" x14ac:dyDescent="0.3">
      <c r="A47" s="664" t="s">
        <v>532</v>
      </c>
      <c r="B47" s="665" t="s">
        <v>3226</v>
      </c>
      <c r="C47" s="665" t="s">
        <v>1943</v>
      </c>
      <c r="D47" s="665" t="s">
        <v>1944</v>
      </c>
      <c r="E47" s="665" t="s">
        <v>1945</v>
      </c>
      <c r="F47" s="668"/>
      <c r="G47" s="668"/>
      <c r="H47" s="681">
        <v>0</v>
      </c>
      <c r="I47" s="668">
        <v>2</v>
      </c>
      <c r="J47" s="668">
        <v>105.76000000000008</v>
      </c>
      <c r="K47" s="681">
        <v>1</v>
      </c>
      <c r="L47" s="668">
        <v>2</v>
      </c>
      <c r="M47" s="669">
        <v>105.76000000000008</v>
      </c>
    </row>
    <row r="48" spans="1:13" ht="14.4" customHeight="1" x14ac:dyDescent="0.3">
      <c r="A48" s="664" t="s">
        <v>532</v>
      </c>
      <c r="B48" s="665" t="s">
        <v>3227</v>
      </c>
      <c r="C48" s="665" t="s">
        <v>1950</v>
      </c>
      <c r="D48" s="665" t="s">
        <v>1951</v>
      </c>
      <c r="E48" s="665" t="s">
        <v>3228</v>
      </c>
      <c r="F48" s="668"/>
      <c r="G48" s="668"/>
      <c r="H48" s="681">
        <v>0</v>
      </c>
      <c r="I48" s="668">
        <v>1.7</v>
      </c>
      <c r="J48" s="668">
        <v>271.14999999999998</v>
      </c>
      <c r="K48" s="681">
        <v>1</v>
      </c>
      <c r="L48" s="668">
        <v>1.7</v>
      </c>
      <c r="M48" s="669">
        <v>271.14999999999998</v>
      </c>
    </row>
    <row r="49" spans="1:13" ht="14.4" customHeight="1" x14ac:dyDescent="0.3">
      <c r="A49" s="664" t="s">
        <v>532</v>
      </c>
      <c r="B49" s="665" t="s">
        <v>3229</v>
      </c>
      <c r="C49" s="665" t="s">
        <v>1782</v>
      </c>
      <c r="D49" s="665" t="s">
        <v>3230</v>
      </c>
      <c r="E49" s="665" t="s">
        <v>3231</v>
      </c>
      <c r="F49" s="668"/>
      <c r="G49" s="668"/>
      <c r="H49" s="681">
        <v>0</v>
      </c>
      <c r="I49" s="668">
        <v>1.9870000000000001</v>
      </c>
      <c r="J49" s="668">
        <v>443.71886913288506</v>
      </c>
      <c r="K49" s="681">
        <v>1</v>
      </c>
      <c r="L49" s="668">
        <v>1.9870000000000001</v>
      </c>
      <c r="M49" s="669">
        <v>443.71886913288506</v>
      </c>
    </row>
    <row r="50" spans="1:13" ht="14.4" customHeight="1" x14ac:dyDescent="0.3">
      <c r="A50" s="664" t="s">
        <v>532</v>
      </c>
      <c r="B50" s="665" t="s">
        <v>3229</v>
      </c>
      <c r="C50" s="665" t="s">
        <v>1803</v>
      </c>
      <c r="D50" s="665" t="s">
        <v>3230</v>
      </c>
      <c r="E50" s="665" t="s">
        <v>3232</v>
      </c>
      <c r="F50" s="668"/>
      <c r="G50" s="668"/>
      <c r="H50" s="681">
        <v>0</v>
      </c>
      <c r="I50" s="668">
        <v>10</v>
      </c>
      <c r="J50" s="668">
        <v>3298.6812695756917</v>
      </c>
      <c r="K50" s="681">
        <v>1</v>
      </c>
      <c r="L50" s="668">
        <v>10</v>
      </c>
      <c r="M50" s="669">
        <v>3298.6812695756917</v>
      </c>
    </row>
    <row r="51" spans="1:13" ht="14.4" customHeight="1" x14ac:dyDescent="0.3">
      <c r="A51" s="664" t="s">
        <v>532</v>
      </c>
      <c r="B51" s="665" t="s">
        <v>3229</v>
      </c>
      <c r="C51" s="665" t="s">
        <v>1807</v>
      </c>
      <c r="D51" s="665" t="s">
        <v>3230</v>
      </c>
      <c r="E51" s="665" t="s">
        <v>3233</v>
      </c>
      <c r="F51" s="668"/>
      <c r="G51" s="668"/>
      <c r="H51" s="681">
        <v>0</v>
      </c>
      <c r="I51" s="668">
        <v>11.2257772</v>
      </c>
      <c r="J51" s="668">
        <v>8761.5147117532888</v>
      </c>
      <c r="K51" s="681">
        <v>1</v>
      </c>
      <c r="L51" s="668">
        <v>11.2257772</v>
      </c>
      <c r="M51" s="669">
        <v>8761.5147117532888</v>
      </c>
    </row>
    <row r="52" spans="1:13" ht="14.4" customHeight="1" x14ac:dyDescent="0.3">
      <c r="A52" s="664" t="s">
        <v>532</v>
      </c>
      <c r="B52" s="665" t="s">
        <v>3234</v>
      </c>
      <c r="C52" s="665" t="s">
        <v>1789</v>
      </c>
      <c r="D52" s="665" t="s">
        <v>1790</v>
      </c>
      <c r="E52" s="665" t="s">
        <v>3235</v>
      </c>
      <c r="F52" s="668"/>
      <c r="G52" s="668"/>
      <c r="H52" s="681">
        <v>0</v>
      </c>
      <c r="I52" s="668">
        <v>5</v>
      </c>
      <c r="J52" s="668">
        <v>4173.1450000000004</v>
      </c>
      <c r="K52" s="681">
        <v>1</v>
      </c>
      <c r="L52" s="668">
        <v>5</v>
      </c>
      <c r="M52" s="669">
        <v>4173.1450000000004</v>
      </c>
    </row>
    <row r="53" spans="1:13" ht="14.4" customHeight="1" x14ac:dyDescent="0.3">
      <c r="A53" s="664" t="s">
        <v>532</v>
      </c>
      <c r="B53" s="665" t="s">
        <v>3234</v>
      </c>
      <c r="C53" s="665" t="s">
        <v>1800</v>
      </c>
      <c r="D53" s="665" t="s">
        <v>1801</v>
      </c>
      <c r="E53" s="665" t="s">
        <v>3235</v>
      </c>
      <c r="F53" s="668"/>
      <c r="G53" s="668"/>
      <c r="H53" s="681">
        <v>0</v>
      </c>
      <c r="I53" s="668">
        <v>6</v>
      </c>
      <c r="J53" s="668">
        <v>5600.65</v>
      </c>
      <c r="K53" s="681">
        <v>1</v>
      </c>
      <c r="L53" s="668">
        <v>6</v>
      </c>
      <c r="M53" s="669">
        <v>5600.65</v>
      </c>
    </row>
    <row r="54" spans="1:13" ht="14.4" customHeight="1" x14ac:dyDescent="0.3">
      <c r="A54" s="664" t="s">
        <v>532</v>
      </c>
      <c r="B54" s="665" t="s">
        <v>3236</v>
      </c>
      <c r="C54" s="665" t="s">
        <v>1720</v>
      </c>
      <c r="D54" s="665" t="s">
        <v>1609</v>
      </c>
      <c r="E54" s="665" t="s">
        <v>3237</v>
      </c>
      <c r="F54" s="668"/>
      <c r="G54" s="668"/>
      <c r="H54" s="681">
        <v>0</v>
      </c>
      <c r="I54" s="668">
        <v>1</v>
      </c>
      <c r="J54" s="668">
        <v>58.739999999999995</v>
      </c>
      <c r="K54" s="681">
        <v>1</v>
      </c>
      <c r="L54" s="668">
        <v>1</v>
      </c>
      <c r="M54" s="669">
        <v>58.739999999999995</v>
      </c>
    </row>
    <row r="55" spans="1:13" ht="14.4" customHeight="1" x14ac:dyDescent="0.3">
      <c r="A55" s="664" t="s">
        <v>532</v>
      </c>
      <c r="B55" s="665" t="s">
        <v>3236</v>
      </c>
      <c r="C55" s="665" t="s">
        <v>1608</v>
      </c>
      <c r="D55" s="665" t="s">
        <v>1609</v>
      </c>
      <c r="E55" s="665" t="s">
        <v>1610</v>
      </c>
      <c r="F55" s="668"/>
      <c r="G55" s="668"/>
      <c r="H55" s="681">
        <v>0</v>
      </c>
      <c r="I55" s="668">
        <v>9</v>
      </c>
      <c r="J55" s="668">
        <v>945.54</v>
      </c>
      <c r="K55" s="681">
        <v>1</v>
      </c>
      <c r="L55" s="668">
        <v>9</v>
      </c>
      <c r="M55" s="669">
        <v>945.54</v>
      </c>
    </row>
    <row r="56" spans="1:13" ht="14.4" customHeight="1" x14ac:dyDescent="0.3">
      <c r="A56" s="664" t="s">
        <v>532</v>
      </c>
      <c r="B56" s="665" t="s">
        <v>3238</v>
      </c>
      <c r="C56" s="665" t="s">
        <v>1623</v>
      </c>
      <c r="D56" s="665" t="s">
        <v>1624</v>
      </c>
      <c r="E56" s="665" t="s">
        <v>1625</v>
      </c>
      <c r="F56" s="668"/>
      <c r="G56" s="668"/>
      <c r="H56" s="681">
        <v>0</v>
      </c>
      <c r="I56" s="668">
        <v>9</v>
      </c>
      <c r="J56" s="668">
        <v>181.17</v>
      </c>
      <c r="K56" s="681">
        <v>1</v>
      </c>
      <c r="L56" s="668">
        <v>9</v>
      </c>
      <c r="M56" s="669">
        <v>181.17</v>
      </c>
    </row>
    <row r="57" spans="1:13" ht="14.4" customHeight="1" x14ac:dyDescent="0.3">
      <c r="A57" s="664" t="s">
        <v>532</v>
      </c>
      <c r="B57" s="665" t="s">
        <v>3238</v>
      </c>
      <c r="C57" s="665" t="s">
        <v>1627</v>
      </c>
      <c r="D57" s="665" t="s">
        <v>1628</v>
      </c>
      <c r="E57" s="665" t="s">
        <v>3239</v>
      </c>
      <c r="F57" s="668"/>
      <c r="G57" s="668"/>
      <c r="H57" s="681">
        <v>0</v>
      </c>
      <c r="I57" s="668">
        <v>3</v>
      </c>
      <c r="J57" s="668">
        <v>96.78</v>
      </c>
      <c r="K57" s="681">
        <v>1</v>
      </c>
      <c r="L57" s="668">
        <v>3</v>
      </c>
      <c r="M57" s="669">
        <v>96.78</v>
      </c>
    </row>
    <row r="58" spans="1:13" ht="14.4" customHeight="1" x14ac:dyDescent="0.3">
      <c r="A58" s="664" t="s">
        <v>532</v>
      </c>
      <c r="B58" s="665" t="s">
        <v>3238</v>
      </c>
      <c r="C58" s="665" t="s">
        <v>1631</v>
      </c>
      <c r="D58" s="665" t="s">
        <v>1632</v>
      </c>
      <c r="E58" s="665" t="s">
        <v>3240</v>
      </c>
      <c r="F58" s="668"/>
      <c r="G58" s="668"/>
      <c r="H58" s="681">
        <v>0</v>
      </c>
      <c r="I58" s="668">
        <v>3</v>
      </c>
      <c r="J58" s="668">
        <v>90</v>
      </c>
      <c r="K58" s="681">
        <v>1</v>
      </c>
      <c r="L58" s="668">
        <v>3</v>
      </c>
      <c r="M58" s="669">
        <v>90</v>
      </c>
    </row>
    <row r="59" spans="1:13" ht="14.4" customHeight="1" x14ac:dyDescent="0.3">
      <c r="A59" s="664" t="s">
        <v>532</v>
      </c>
      <c r="B59" s="665" t="s">
        <v>3238</v>
      </c>
      <c r="C59" s="665" t="s">
        <v>1786</v>
      </c>
      <c r="D59" s="665" t="s">
        <v>1787</v>
      </c>
      <c r="E59" s="665" t="s">
        <v>3241</v>
      </c>
      <c r="F59" s="668"/>
      <c r="G59" s="668"/>
      <c r="H59" s="681">
        <v>0</v>
      </c>
      <c r="I59" s="668">
        <v>4</v>
      </c>
      <c r="J59" s="668">
        <v>469.96000000000004</v>
      </c>
      <c r="K59" s="681">
        <v>1</v>
      </c>
      <c r="L59" s="668">
        <v>4</v>
      </c>
      <c r="M59" s="669">
        <v>469.96000000000004</v>
      </c>
    </row>
    <row r="60" spans="1:13" ht="14.4" customHeight="1" x14ac:dyDescent="0.3">
      <c r="A60" s="664" t="s">
        <v>532</v>
      </c>
      <c r="B60" s="665" t="s">
        <v>3238</v>
      </c>
      <c r="C60" s="665" t="s">
        <v>1661</v>
      </c>
      <c r="D60" s="665" t="s">
        <v>1662</v>
      </c>
      <c r="E60" s="665" t="s">
        <v>3242</v>
      </c>
      <c r="F60" s="668"/>
      <c r="G60" s="668"/>
      <c r="H60" s="681">
        <v>0</v>
      </c>
      <c r="I60" s="668">
        <v>15</v>
      </c>
      <c r="J60" s="668">
        <v>883.94973875200139</v>
      </c>
      <c r="K60" s="681">
        <v>1</v>
      </c>
      <c r="L60" s="668">
        <v>15</v>
      </c>
      <c r="M60" s="669">
        <v>883.94973875200139</v>
      </c>
    </row>
    <row r="61" spans="1:13" ht="14.4" customHeight="1" x14ac:dyDescent="0.3">
      <c r="A61" s="664" t="s">
        <v>532</v>
      </c>
      <c r="B61" s="665" t="s">
        <v>3243</v>
      </c>
      <c r="C61" s="665" t="s">
        <v>1793</v>
      </c>
      <c r="D61" s="665" t="s">
        <v>1794</v>
      </c>
      <c r="E61" s="665" t="s">
        <v>3244</v>
      </c>
      <c r="F61" s="668"/>
      <c r="G61" s="668"/>
      <c r="H61" s="681">
        <v>0</v>
      </c>
      <c r="I61" s="668">
        <v>2</v>
      </c>
      <c r="J61" s="668">
        <v>234.04001405149418</v>
      </c>
      <c r="K61" s="681">
        <v>1</v>
      </c>
      <c r="L61" s="668">
        <v>2</v>
      </c>
      <c r="M61" s="669">
        <v>234.04001405149418</v>
      </c>
    </row>
    <row r="62" spans="1:13" ht="14.4" customHeight="1" x14ac:dyDescent="0.3">
      <c r="A62" s="664" t="s">
        <v>532</v>
      </c>
      <c r="B62" s="665" t="s">
        <v>3245</v>
      </c>
      <c r="C62" s="665" t="s">
        <v>1676</v>
      </c>
      <c r="D62" s="665" t="s">
        <v>3246</v>
      </c>
      <c r="E62" s="665" t="s">
        <v>3247</v>
      </c>
      <c r="F62" s="668"/>
      <c r="G62" s="668"/>
      <c r="H62" s="681">
        <v>0</v>
      </c>
      <c r="I62" s="668">
        <v>3</v>
      </c>
      <c r="J62" s="668">
        <v>967.47004735264795</v>
      </c>
      <c r="K62" s="681">
        <v>1</v>
      </c>
      <c r="L62" s="668">
        <v>3</v>
      </c>
      <c r="M62" s="669">
        <v>967.47004735264795</v>
      </c>
    </row>
    <row r="63" spans="1:13" ht="14.4" customHeight="1" x14ac:dyDescent="0.3">
      <c r="A63" s="664" t="s">
        <v>532</v>
      </c>
      <c r="B63" s="665" t="s">
        <v>3248</v>
      </c>
      <c r="C63" s="665" t="s">
        <v>1680</v>
      </c>
      <c r="D63" s="665" t="s">
        <v>3249</v>
      </c>
      <c r="E63" s="665" t="s">
        <v>3250</v>
      </c>
      <c r="F63" s="668"/>
      <c r="G63" s="668"/>
      <c r="H63" s="681">
        <v>0</v>
      </c>
      <c r="I63" s="668">
        <v>5</v>
      </c>
      <c r="J63" s="668">
        <v>234.94966654920842</v>
      </c>
      <c r="K63" s="681">
        <v>1</v>
      </c>
      <c r="L63" s="668">
        <v>5</v>
      </c>
      <c r="M63" s="669">
        <v>234.94966654920842</v>
      </c>
    </row>
    <row r="64" spans="1:13" ht="14.4" customHeight="1" x14ac:dyDescent="0.3">
      <c r="A64" s="664" t="s">
        <v>532</v>
      </c>
      <c r="B64" s="665" t="s">
        <v>3248</v>
      </c>
      <c r="C64" s="665" t="s">
        <v>1760</v>
      </c>
      <c r="D64" s="665" t="s">
        <v>3251</v>
      </c>
      <c r="E64" s="665" t="s">
        <v>3252</v>
      </c>
      <c r="F64" s="668"/>
      <c r="G64" s="668"/>
      <c r="H64" s="681">
        <v>0</v>
      </c>
      <c r="I64" s="668">
        <v>3</v>
      </c>
      <c r="J64" s="668">
        <v>184.9799999999999</v>
      </c>
      <c r="K64" s="681">
        <v>1</v>
      </c>
      <c r="L64" s="668">
        <v>3</v>
      </c>
      <c r="M64" s="669">
        <v>184.9799999999999</v>
      </c>
    </row>
    <row r="65" spans="1:13" ht="14.4" customHeight="1" x14ac:dyDescent="0.3">
      <c r="A65" s="664" t="s">
        <v>532</v>
      </c>
      <c r="B65" s="665" t="s">
        <v>3253</v>
      </c>
      <c r="C65" s="665" t="s">
        <v>566</v>
      </c>
      <c r="D65" s="665" t="s">
        <v>3254</v>
      </c>
      <c r="E65" s="665" t="s">
        <v>3255</v>
      </c>
      <c r="F65" s="668">
        <v>1</v>
      </c>
      <c r="G65" s="668">
        <v>103.56529825676411</v>
      </c>
      <c r="H65" s="681">
        <v>1</v>
      </c>
      <c r="I65" s="668"/>
      <c r="J65" s="668"/>
      <c r="K65" s="681">
        <v>0</v>
      </c>
      <c r="L65" s="668">
        <v>1</v>
      </c>
      <c r="M65" s="669">
        <v>103.56529825676411</v>
      </c>
    </row>
    <row r="66" spans="1:13" ht="14.4" customHeight="1" x14ac:dyDescent="0.3">
      <c r="A66" s="664" t="s">
        <v>532</v>
      </c>
      <c r="B66" s="665" t="s">
        <v>3256</v>
      </c>
      <c r="C66" s="665" t="s">
        <v>1723</v>
      </c>
      <c r="D66" s="665" t="s">
        <v>1724</v>
      </c>
      <c r="E66" s="665" t="s">
        <v>1696</v>
      </c>
      <c r="F66" s="668"/>
      <c r="G66" s="668"/>
      <c r="H66" s="681">
        <v>0</v>
      </c>
      <c r="I66" s="668">
        <v>4</v>
      </c>
      <c r="J66" s="668">
        <v>80.238668573421194</v>
      </c>
      <c r="K66" s="681">
        <v>1</v>
      </c>
      <c r="L66" s="668">
        <v>4</v>
      </c>
      <c r="M66" s="669">
        <v>80.238668573421194</v>
      </c>
    </row>
    <row r="67" spans="1:13" ht="14.4" customHeight="1" x14ac:dyDescent="0.3">
      <c r="A67" s="664" t="s">
        <v>532</v>
      </c>
      <c r="B67" s="665" t="s">
        <v>3256</v>
      </c>
      <c r="C67" s="665" t="s">
        <v>1763</v>
      </c>
      <c r="D67" s="665" t="s">
        <v>1764</v>
      </c>
      <c r="E67" s="665" t="s">
        <v>905</v>
      </c>
      <c r="F67" s="668"/>
      <c r="G67" s="668"/>
      <c r="H67" s="681">
        <v>0</v>
      </c>
      <c r="I67" s="668">
        <v>1</v>
      </c>
      <c r="J67" s="668">
        <v>97.32000000000005</v>
      </c>
      <c r="K67" s="681">
        <v>1</v>
      </c>
      <c r="L67" s="668">
        <v>1</v>
      </c>
      <c r="M67" s="669">
        <v>97.32000000000005</v>
      </c>
    </row>
    <row r="68" spans="1:13" ht="14.4" customHeight="1" x14ac:dyDescent="0.3">
      <c r="A68" s="664" t="s">
        <v>532</v>
      </c>
      <c r="B68" s="665" t="s">
        <v>3257</v>
      </c>
      <c r="C68" s="665" t="s">
        <v>1010</v>
      </c>
      <c r="D68" s="665" t="s">
        <v>1011</v>
      </c>
      <c r="E68" s="665" t="s">
        <v>1012</v>
      </c>
      <c r="F68" s="668"/>
      <c r="G68" s="668"/>
      <c r="H68" s="681">
        <v>0</v>
      </c>
      <c r="I68" s="668">
        <v>1</v>
      </c>
      <c r="J68" s="668">
        <v>586.69999999999993</v>
      </c>
      <c r="K68" s="681">
        <v>1</v>
      </c>
      <c r="L68" s="668">
        <v>1</v>
      </c>
      <c r="M68" s="669">
        <v>586.69999999999993</v>
      </c>
    </row>
    <row r="69" spans="1:13" ht="14.4" customHeight="1" x14ac:dyDescent="0.3">
      <c r="A69" s="664" t="s">
        <v>532</v>
      </c>
      <c r="B69" s="665" t="s">
        <v>3258</v>
      </c>
      <c r="C69" s="665" t="s">
        <v>1669</v>
      </c>
      <c r="D69" s="665" t="s">
        <v>1670</v>
      </c>
      <c r="E69" s="665" t="s">
        <v>1696</v>
      </c>
      <c r="F69" s="668"/>
      <c r="G69" s="668"/>
      <c r="H69" s="681">
        <v>0</v>
      </c>
      <c r="I69" s="668">
        <v>1</v>
      </c>
      <c r="J69" s="668">
        <v>30.220000000000006</v>
      </c>
      <c r="K69" s="681">
        <v>1</v>
      </c>
      <c r="L69" s="668">
        <v>1</v>
      </c>
      <c r="M69" s="669">
        <v>30.220000000000006</v>
      </c>
    </row>
    <row r="70" spans="1:13" ht="14.4" customHeight="1" x14ac:dyDescent="0.3">
      <c r="A70" s="664" t="s">
        <v>532</v>
      </c>
      <c r="B70" s="665" t="s">
        <v>3259</v>
      </c>
      <c r="C70" s="665" t="s">
        <v>1797</v>
      </c>
      <c r="D70" s="665" t="s">
        <v>1798</v>
      </c>
      <c r="E70" s="665" t="s">
        <v>3260</v>
      </c>
      <c r="F70" s="668"/>
      <c r="G70" s="668"/>
      <c r="H70" s="681">
        <v>0</v>
      </c>
      <c r="I70" s="668">
        <v>9</v>
      </c>
      <c r="J70" s="668">
        <v>2216.9650670414758</v>
      </c>
      <c r="K70" s="681">
        <v>1</v>
      </c>
      <c r="L70" s="668">
        <v>9</v>
      </c>
      <c r="M70" s="669">
        <v>2216.9650670414758</v>
      </c>
    </row>
    <row r="71" spans="1:13" ht="14.4" customHeight="1" x14ac:dyDescent="0.3">
      <c r="A71" s="664" t="s">
        <v>532</v>
      </c>
      <c r="B71" s="665" t="s">
        <v>3259</v>
      </c>
      <c r="C71" s="665" t="s">
        <v>1854</v>
      </c>
      <c r="D71" s="665" t="s">
        <v>1855</v>
      </c>
      <c r="E71" s="665" t="s">
        <v>1856</v>
      </c>
      <c r="F71" s="668"/>
      <c r="G71" s="668"/>
      <c r="H71" s="681">
        <v>0</v>
      </c>
      <c r="I71" s="668">
        <v>2</v>
      </c>
      <c r="J71" s="668">
        <v>397.78</v>
      </c>
      <c r="K71" s="681">
        <v>1</v>
      </c>
      <c r="L71" s="668">
        <v>2</v>
      </c>
      <c r="M71" s="669">
        <v>397.78</v>
      </c>
    </row>
    <row r="72" spans="1:13" ht="14.4" customHeight="1" x14ac:dyDescent="0.3">
      <c r="A72" s="664" t="s">
        <v>532</v>
      </c>
      <c r="B72" s="665" t="s">
        <v>3259</v>
      </c>
      <c r="C72" s="665" t="s">
        <v>1840</v>
      </c>
      <c r="D72" s="665" t="s">
        <v>1841</v>
      </c>
      <c r="E72" s="665" t="s">
        <v>1836</v>
      </c>
      <c r="F72" s="668"/>
      <c r="G72" s="668"/>
      <c r="H72" s="681">
        <v>0</v>
      </c>
      <c r="I72" s="668">
        <v>6</v>
      </c>
      <c r="J72" s="668">
        <v>245.52</v>
      </c>
      <c r="K72" s="681">
        <v>1</v>
      </c>
      <c r="L72" s="668">
        <v>6</v>
      </c>
      <c r="M72" s="669">
        <v>245.52</v>
      </c>
    </row>
    <row r="73" spans="1:13" ht="14.4" customHeight="1" x14ac:dyDescent="0.3">
      <c r="A73" s="664" t="s">
        <v>532</v>
      </c>
      <c r="B73" s="665" t="s">
        <v>3259</v>
      </c>
      <c r="C73" s="665" t="s">
        <v>1870</v>
      </c>
      <c r="D73" s="665" t="s">
        <v>1871</v>
      </c>
      <c r="E73" s="665" t="s">
        <v>1844</v>
      </c>
      <c r="F73" s="668"/>
      <c r="G73" s="668"/>
      <c r="H73" s="681">
        <v>0</v>
      </c>
      <c r="I73" s="668">
        <v>5</v>
      </c>
      <c r="J73" s="668">
        <v>678</v>
      </c>
      <c r="K73" s="681">
        <v>1</v>
      </c>
      <c r="L73" s="668">
        <v>5</v>
      </c>
      <c r="M73" s="669">
        <v>678</v>
      </c>
    </row>
    <row r="74" spans="1:13" ht="14.4" customHeight="1" x14ac:dyDescent="0.3">
      <c r="A74" s="664" t="s">
        <v>532</v>
      </c>
      <c r="B74" s="665" t="s">
        <v>3259</v>
      </c>
      <c r="C74" s="665" t="s">
        <v>1857</v>
      </c>
      <c r="D74" s="665" t="s">
        <v>1858</v>
      </c>
      <c r="E74" s="665" t="s">
        <v>1859</v>
      </c>
      <c r="F74" s="668"/>
      <c r="G74" s="668"/>
      <c r="H74" s="681">
        <v>0</v>
      </c>
      <c r="I74" s="668">
        <v>10</v>
      </c>
      <c r="J74" s="668">
        <v>1386.3</v>
      </c>
      <c r="K74" s="681">
        <v>1</v>
      </c>
      <c r="L74" s="668">
        <v>10</v>
      </c>
      <c r="M74" s="669">
        <v>1386.3</v>
      </c>
    </row>
    <row r="75" spans="1:13" ht="14.4" customHeight="1" x14ac:dyDescent="0.3">
      <c r="A75" s="664" t="s">
        <v>532</v>
      </c>
      <c r="B75" s="665" t="s">
        <v>3259</v>
      </c>
      <c r="C75" s="665" t="s">
        <v>1850</v>
      </c>
      <c r="D75" s="665" t="s">
        <v>1851</v>
      </c>
      <c r="E75" s="665" t="s">
        <v>1859</v>
      </c>
      <c r="F75" s="668"/>
      <c r="G75" s="668"/>
      <c r="H75" s="681">
        <v>0</v>
      </c>
      <c r="I75" s="668">
        <v>6</v>
      </c>
      <c r="J75" s="668">
        <v>938.94000000000028</v>
      </c>
      <c r="K75" s="681">
        <v>1</v>
      </c>
      <c r="L75" s="668">
        <v>6</v>
      </c>
      <c r="M75" s="669">
        <v>938.94000000000028</v>
      </c>
    </row>
    <row r="76" spans="1:13" ht="14.4" customHeight="1" x14ac:dyDescent="0.3">
      <c r="A76" s="664" t="s">
        <v>532</v>
      </c>
      <c r="B76" s="665" t="s">
        <v>3259</v>
      </c>
      <c r="C76" s="665" t="s">
        <v>1842</v>
      </c>
      <c r="D76" s="665" t="s">
        <v>1843</v>
      </c>
      <c r="E76" s="665" t="s">
        <v>1844</v>
      </c>
      <c r="F76" s="668"/>
      <c r="G76" s="668"/>
      <c r="H76" s="681">
        <v>0</v>
      </c>
      <c r="I76" s="668">
        <v>10</v>
      </c>
      <c r="J76" s="668">
        <v>1489.6</v>
      </c>
      <c r="K76" s="681">
        <v>1</v>
      </c>
      <c r="L76" s="668">
        <v>10</v>
      </c>
      <c r="M76" s="669">
        <v>1489.6</v>
      </c>
    </row>
    <row r="77" spans="1:13" ht="14.4" customHeight="1" x14ac:dyDescent="0.3">
      <c r="A77" s="664" t="s">
        <v>532</v>
      </c>
      <c r="B77" s="665" t="s">
        <v>3259</v>
      </c>
      <c r="C77" s="665" t="s">
        <v>1845</v>
      </c>
      <c r="D77" s="665" t="s">
        <v>1846</v>
      </c>
      <c r="E77" s="665" t="s">
        <v>1844</v>
      </c>
      <c r="F77" s="668"/>
      <c r="G77" s="668"/>
      <c r="H77" s="681">
        <v>0</v>
      </c>
      <c r="I77" s="668">
        <v>1</v>
      </c>
      <c r="J77" s="668">
        <v>148.95999999999998</v>
      </c>
      <c r="K77" s="681">
        <v>1</v>
      </c>
      <c r="L77" s="668">
        <v>1</v>
      </c>
      <c r="M77" s="669">
        <v>148.95999999999998</v>
      </c>
    </row>
    <row r="78" spans="1:13" ht="14.4" customHeight="1" x14ac:dyDescent="0.3">
      <c r="A78" s="664" t="s">
        <v>532</v>
      </c>
      <c r="B78" s="665" t="s">
        <v>3259</v>
      </c>
      <c r="C78" s="665" t="s">
        <v>1847</v>
      </c>
      <c r="D78" s="665" t="s">
        <v>1848</v>
      </c>
      <c r="E78" s="665" t="s">
        <v>1844</v>
      </c>
      <c r="F78" s="668"/>
      <c r="G78" s="668"/>
      <c r="H78" s="681">
        <v>0</v>
      </c>
      <c r="I78" s="668">
        <v>1</v>
      </c>
      <c r="J78" s="668">
        <v>148.96000000000004</v>
      </c>
      <c r="K78" s="681">
        <v>1</v>
      </c>
      <c r="L78" s="668">
        <v>1</v>
      </c>
      <c r="M78" s="669">
        <v>148.96000000000004</v>
      </c>
    </row>
    <row r="79" spans="1:13" ht="14.4" customHeight="1" x14ac:dyDescent="0.3">
      <c r="A79" s="664" t="s">
        <v>532</v>
      </c>
      <c r="B79" s="665" t="s">
        <v>3259</v>
      </c>
      <c r="C79" s="665" t="s">
        <v>1873</v>
      </c>
      <c r="D79" s="665" t="s">
        <v>1874</v>
      </c>
      <c r="E79" s="665" t="s">
        <v>1862</v>
      </c>
      <c r="F79" s="668"/>
      <c r="G79" s="668"/>
      <c r="H79" s="681">
        <v>0</v>
      </c>
      <c r="I79" s="668">
        <v>2</v>
      </c>
      <c r="J79" s="668">
        <v>223.9</v>
      </c>
      <c r="K79" s="681">
        <v>1</v>
      </c>
      <c r="L79" s="668">
        <v>2</v>
      </c>
      <c r="M79" s="669">
        <v>223.9</v>
      </c>
    </row>
    <row r="80" spans="1:13" ht="14.4" customHeight="1" x14ac:dyDescent="0.3">
      <c r="A80" s="664" t="s">
        <v>532</v>
      </c>
      <c r="B80" s="665" t="s">
        <v>3259</v>
      </c>
      <c r="C80" s="665" t="s">
        <v>1860</v>
      </c>
      <c r="D80" s="665" t="s">
        <v>1861</v>
      </c>
      <c r="E80" s="665" t="s">
        <v>1862</v>
      </c>
      <c r="F80" s="668"/>
      <c r="G80" s="668"/>
      <c r="H80" s="681">
        <v>0</v>
      </c>
      <c r="I80" s="668">
        <v>5</v>
      </c>
      <c r="J80" s="668">
        <v>559.75</v>
      </c>
      <c r="K80" s="681">
        <v>1</v>
      </c>
      <c r="L80" s="668">
        <v>5</v>
      </c>
      <c r="M80" s="669">
        <v>559.75</v>
      </c>
    </row>
    <row r="81" spans="1:13" ht="14.4" customHeight="1" x14ac:dyDescent="0.3">
      <c r="A81" s="664" t="s">
        <v>532</v>
      </c>
      <c r="B81" s="665" t="s">
        <v>3259</v>
      </c>
      <c r="C81" s="665" t="s">
        <v>1863</v>
      </c>
      <c r="D81" s="665" t="s">
        <v>1864</v>
      </c>
      <c r="E81" s="665" t="s">
        <v>1862</v>
      </c>
      <c r="F81" s="668"/>
      <c r="G81" s="668"/>
      <c r="H81" s="681">
        <v>0</v>
      </c>
      <c r="I81" s="668">
        <v>4</v>
      </c>
      <c r="J81" s="668">
        <v>447.8018105706924</v>
      </c>
      <c r="K81" s="681">
        <v>1</v>
      </c>
      <c r="L81" s="668">
        <v>4</v>
      </c>
      <c r="M81" s="669">
        <v>447.8018105706924</v>
      </c>
    </row>
    <row r="82" spans="1:13" ht="14.4" customHeight="1" x14ac:dyDescent="0.3">
      <c r="A82" s="664" t="s">
        <v>532</v>
      </c>
      <c r="B82" s="665" t="s">
        <v>3259</v>
      </c>
      <c r="C82" s="665" t="s">
        <v>1866</v>
      </c>
      <c r="D82" s="665" t="s">
        <v>3261</v>
      </c>
      <c r="E82" s="665" t="s">
        <v>1862</v>
      </c>
      <c r="F82" s="668"/>
      <c r="G82" s="668"/>
      <c r="H82" s="681">
        <v>0</v>
      </c>
      <c r="I82" s="668">
        <v>5</v>
      </c>
      <c r="J82" s="668">
        <v>559.74729556274201</v>
      </c>
      <c r="K82" s="681">
        <v>1</v>
      </c>
      <c r="L82" s="668">
        <v>5</v>
      </c>
      <c r="M82" s="669">
        <v>559.74729556274201</v>
      </c>
    </row>
    <row r="83" spans="1:13" ht="14.4" customHeight="1" x14ac:dyDescent="0.3">
      <c r="A83" s="664" t="s">
        <v>532</v>
      </c>
      <c r="B83" s="665" t="s">
        <v>3259</v>
      </c>
      <c r="C83" s="665" t="s">
        <v>1875</v>
      </c>
      <c r="D83" s="665" t="s">
        <v>1876</v>
      </c>
      <c r="E83" s="665" t="s">
        <v>1877</v>
      </c>
      <c r="F83" s="668"/>
      <c r="G83" s="668"/>
      <c r="H83" s="681">
        <v>0</v>
      </c>
      <c r="I83" s="668">
        <v>8</v>
      </c>
      <c r="J83" s="668">
        <v>1309.3599999999999</v>
      </c>
      <c r="K83" s="681">
        <v>1</v>
      </c>
      <c r="L83" s="668">
        <v>8</v>
      </c>
      <c r="M83" s="669">
        <v>1309.3599999999999</v>
      </c>
    </row>
    <row r="84" spans="1:13" ht="14.4" customHeight="1" x14ac:dyDescent="0.3">
      <c r="A84" s="664" t="s">
        <v>532</v>
      </c>
      <c r="B84" s="665" t="s">
        <v>3259</v>
      </c>
      <c r="C84" s="665" t="s">
        <v>1881</v>
      </c>
      <c r="D84" s="665" t="s">
        <v>1882</v>
      </c>
      <c r="E84" s="665" t="s">
        <v>1877</v>
      </c>
      <c r="F84" s="668"/>
      <c r="G84" s="668"/>
      <c r="H84" s="681">
        <v>0</v>
      </c>
      <c r="I84" s="668">
        <v>1</v>
      </c>
      <c r="J84" s="668">
        <v>145.5</v>
      </c>
      <c r="K84" s="681">
        <v>1</v>
      </c>
      <c r="L84" s="668">
        <v>1</v>
      </c>
      <c r="M84" s="669">
        <v>145.5</v>
      </c>
    </row>
    <row r="85" spans="1:13" ht="14.4" customHeight="1" x14ac:dyDescent="0.3">
      <c r="A85" s="664" t="s">
        <v>532</v>
      </c>
      <c r="B85" s="665" t="s">
        <v>3259</v>
      </c>
      <c r="C85" s="665" t="s">
        <v>1878</v>
      </c>
      <c r="D85" s="665" t="s">
        <v>3262</v>
      </c>
      <c r="E85" s="665" t="s">
        <v>1880</v>
      </c>
      <c r="F85" s="668"/>
      <c r="G85" s="668"/>
      <c r="H85" s="681">
        <v>0</v>
      </c>
      <c r="I85" s="668">
        <v>24</v>
      </c>
      <c r="J85" s="668">
        <v>4302.2541263919338</v>
      </c>
      <c r="K85" s="681">
        <v>1</v>
      </c>
      <c r="L85" s="668">
        <v>24</v>
      </c>
      <c r="M85" s="669">
        <v>4302.2541263919338</v>
      </c>
    </row>
    <row r="86" spans="1:13" ht="14.4" customHeight="1" x14ac:dyDescent="0.3">
      <c r="A86" s="664" t="s">
        <v>532</v>
      </c>
      <c r="B86" s="665" t="s">
        <v>3259</v>
      </c>
      <c r="C86" s="665" t="s">
        <v>1891</v>
      </c>
      <c r="D86" s="665" t="s">
        <v>1892</v>
      </c>
      <c r="E86" s="665" t="s">
        <v>1836</v>
      </c>
      <c r="F86" s="668"/>
      <c r="G86" s="668"/>
      <c r="H86" s="681">
        <v>0</v>
      </c>
      <c r="I86" s="668">
        <v>6</v>
      </c>
      <c r="J86" s="668">
        <v>267.4199999999999</v>
      </c>
      <c r="K86" s="681">
        <v>1</v>
      </c>
      <c r="L86" s="668">
        <v>6</v>
      </c>
      <c r="M86" s="669">
        <v>267.4199999999999</v>
      </c>
    </row>
    <row r="87" spans="1:13" ht="14.4" customHeight="1" x14ac:dyDescent="0.3">
      <c r="A87" s="664" t="s">
        <v>532</v>
      </c>
      <c r="B87" s="665" t="s">
        <v>3259</v>
      </c>
      <c r="C87" s="665" t="s">
        <v>1886</v>
      </c>
      <c r="D87" s="665" t="s">
        <v>1887</v>
      </c>
      <c r="E87" s="665" t="s">
        <v>1836</v>
      </c>
      <c r="F87" s="668"/>
      <c r="G87" s="668"/>
      <c r="H87" s="681">
        <v>0</v>
      </c>
      <c r="I87" s="668">
        <v>5</v>
      </c>
      <c r="J87" s="668">
        <v>153.34852711638098</v>
      </c>
      <c r="K87" s="681">
        <v>1</v>
      </c>
      <c r="L87" s="668">
        <v>5</v>
      </c>
      <c r="M87" s="669">
        <v>153.34852711638098</v>
      </c>
    </row>
    <row r="88" spans="1:13" ht="14.4" customHeight="1" x14ac:dyDescent="0.3">
      <c r="A88" s="664" t="s">
        <v>532</v>
      </c>
      <c r="B88" s="665" t="s">
        <v>3259</v>
      </c>
      <c r="C88" s="665" t="s">
        <v>1883</v>
      </c>
      <c r="D88" s="665" t="s">
        <v>1884</v>
      </c>
      <c r="E88" s="665" t="s">
        <v>1836</v>
      </c>
      <c r="F88" s="668"/>
      <c r="G88" s="668"/>
      <c r="H88" s="681">
        <v>0</v>
      </c>
      <c r="I88" s="668">
        <v>9</v>
      </c>
      <c r="J88" s="668">
        <v>276.03000000000003</v>
      </c>
      <c r="K88" s="681">
        <v>1</v>
      </c>
      <c r="L88" s="668">
        <v>9</v>
      </c>
      <c r="M88" s="669">
        <v>276.03000000000003</v>
      </c>
    </row>
    <row r="89" spans="1:13" ht="14.4" customHeight="1" x14ac:dyDescent="0.3">
      <c r="A89" s="664" t="s">
        <v>537</v>
      </c>
      <c r="B89" s="665" t="s">
        <v>3167</v>
      </c>
      <c r="C89" s="665" t="s">
        <v>1684</v>
      </c>
      <c r="D89" s="665" t="s">
        <v>3168</v>
      </c>
      <c r="E89" s="665" t="s">
        <v>3169</v>
      </c>
      <c r="F89" s="668"/>
      <c r="G89" s="668"/>
      <c r="H89" s="681">
        <v>0</v>
      </c>
      <c r="I89" s="668">
        <v>5</v>
      </c>
      <c r="J89" s="668">
        <v>243.64930840361467</v>
      </c>
      <c r="K89" s="681">
        <v>1</v>
      </c>
      <c r="L89" s="668">
        <v>5</v>
      </c>
      <c r="M89" s="669">
        <v>243.64930840361467</v>
      </c>
    </row>
    <row r="90" spans="1:13" ht="14.4" customHeight="1" x14ac:dyDescent="0.3">
      <c r="A90" s="664" t="s">
        <v>537</v>
      </c>
      <c r="B90" s="665" t="s">
        <v>3167</v>
      </c>
      <c r="C90" s="665" t="s">
        <v>1966</v>
      </c>
      <c r="D90" s="665" t="s">
        <v>3263</v>
      </c>
      <c r="E90" s="665" t="s">
        <v>3169</v>
      </c>
      <c r="F90" s="668">
        <v>1</v>
      </c>
      <c r="G90" s="668">
        <v>32.880000000000003</v>
      </c>
      <c r="H90" s="681">
        <v>1</v>
      </c>
      <c r="I90" s="668"/>
      <c r="J90" s="668"/>
      <c r="K90" s="681">
        <v>0</v>
      </c>
      <c r="L90" s="668">
        <v>1</v>
      </c>
      <c r="M90" s="669">
        <v>32.880000000000003</v>
      </c>
    </row>
    <row r="91" spans="1:13" ht="14.4" customHeight="1" x14ac:dyDescent="0.3">
      <c r="A91" s="664" t="s">
        <v>537</v>
      </c>
      <c r="B91" s="665" t="s">
        <v>3172</v>
      </c>
      <c r="C91" s="665" t="s">
        <v>1822</v>
      </c>
      <c r="D91" s="665" t="s">
        <v>1823</v>
      </c>
      <c r="E91" s="665" t="s">
        <v>3173</v>
      </c>
      <c r="F91" s="668"/>
      <c r="G91" s="668"/>
      <c r="H91" s="681">
        <v>0</v>
      </c>
      <c r="I91" s="668">
        <v>150</v>
      </c>
      <c r="J91" s="668">
        <v>10174.409927596174</v>
      </c>
      <c r="K91" s="681">
        <v>1</v>
      </c>
      <c r="L91" s="668">
        <v>150</v>
      </c>
      <c r="M91" s="669">
        <v>10174.409927596174</v>
      </c>
    </row>
    <row r="92" spans="1:13" ht="14.4" customHeight="1" x14ac:dyDescent="0.3">
      <c r="A92" s="664" t="s">
        <v>537</v>
      </c>
      <c r="B92" s="665" t="s">
        <v>3172</v>
      </c>
      <c r="C92" s="665" t="s">
        <v>1976</v>
      </c>
      <c r="D92" s="665" t="s">
        <v>1977</v>
      </c>
      <c r="E92" s="665" t="s">
        <v>1978</v>
      </c>
      <c r="F92" s="668">
        <v>1</v>
      </c>
      <c r="G92" s="668">
        <v>154.31</v>
      </c>
      <c r="H92" s="681">
        <v>1</v>
      </c>
      <c r="I92" s="668"/>
      <c r="J92" s="668"/>
      <c r="K92" s="681">
        <v>0</v>
      </c>
      <c r="L92" s="668">
        <v>1</v>
      </c>
      <c r="M92" s="669">
        <v>154.31</v>
      </c>
    </row>
    <row r="93" spans="1:13" ht="14.4" customHeight="1" x14ac:dyDescent="0.3">
      <c r="A93" s="664" t="s">
        <v>537</v>
      </c>
      <c r="B93" s="665" t="s">
        <v>3172</v>
      </c>
      <c r="C93" s="665" t="s">
        <v>2575</v>
      </c>
      <c r="D93" s="665" t="s">
        <v>1977</v>
      </c>
      <c r="E93" s="665" t="s">
        <v>3264</v>
      </c>
      <c r="F93" s="668"/>
      <c r="G93" s="668"/>
      <c r="H93" s="681">
        <v>0</v>
      </c>
      <c r="I93" s="668">
        <v>1</v>
      </c>
      <c r="J93" s="668">
        <v>43.3</v>
      </c>
      <c r="K93" s="681">
        <v>1</v>
      </c>
      <c r="L93" s="668">
        <v>1</v>
      </c>
      <c r="M93" s="669">
        <v>43.3</v>
      </c>
    </row>
    <row r="94" spans="1:13" ht="14.4" customHeight="1" x14ac:dyDescent="0.3">
      <c r="A94" s="664" t="s">
        <v>537</v>
      </c>
      <c r="B94" s="665" t="s">
        <v>3174</v>
      </c>
      <c r="C94" s="665" t="s">
        <v>1672</v>
      </c>
      <c r="D94" s="665" t="s">
        <v>1673</v>
      </c>
      <c r="E94" s="665" t="s">
        <v>1674</v>
      </c>
      <c r="F94" s="668"/>
      <c r="G94" s="668"/>
      <c r="H94" s="681">
        <v>0</v>
      </c>
      <c r="I94" s="668">
        <v>5</v>
      </c>
      <c r="J94" s="668">
        <v>317</v>
      </c>
      <c r="K94" s="681">
        <v>1</v>
      </c>
      <c r="L94" s="668">
        <v>5</v>
      </c>
      <c r="M94" s="669">
        <v>317</v>
      </c>
    </row>
    <row r="95" spans="1:13" ht="14.4" customHeight="1" x14ac:dyDescent="0.3">
      <c r="A95" s="664" t="s">
        <v>537</v>
      </c>
      <c r="B95" s="665" t="s">
        <v>3175</v>
      </c>
      <c r="C95" s="665" t="s">
        <v>2702</v>
      </c>
      <c r="D95" s="665" t="s">
        <v>3265</v>
      </c>
      <c r="E95" s="665" t="s">
        <v>3266</v>
      </c>
      <c r="F95" s="668"/>
      <c r="G95" s="668"/>
      <c r="H95" s="681">
        <v>0</v>
      </c>
      <c r="I95" s="668">
        <v>8</v>
      </c>
      <c r="J95" s="668">
        <v>2191.1999999999998</v>
      </c>
      <c r="K95" s="681">
        <v>1</v>
      </c>
      <c r="L95" s="668">
        <v>8</v>
      </c>
      <c r="M95" s="669">
        <v>2191.1999999999998</v>
      </c>
    </row>
    <row r="96" spans="1:13" ht="14.4" customHeight="1" x14ac:dyDescent="0.3">
      <c r="A96" s="664" t="s">
        <v>537</v>
      </c>
      <c r="B96" s="665" t="s">
        <v>3175</v>
      </c>
      <c r="C96" s="665" t="s">
        <v>1816</v>
      </c>
      <c r="D96" s="665" t="s">
        <v>1817</v>
      </c>
      <c r="E96" s="665" t="s">
        <v>3176</v>
      </c>
      <c r="F96" s="668"/>
      <c r="G96" s="668"/>
      <c r="H96" s="681">
        <v>0</v>
      </c>
      <c r="I96" s="668">
        <v>7</v>
      </c>
      <c r="J96" s="668">
        <v>403.89849292169458</v>
      </c>
      <c r="K96" s="681">
        <v>1</v>
      </c>
      <c r="L96" s="668">
        <v>7</v>
      </c>
      <c r="M96" s="669">
        <v>403.89849292169458</v>
      </c>
    </row>
    <row r="97" spans="1:13" ht="14.4" customHeight="1" x14ac:dyDescent="0.3">
      <c r="A97" s="664" t="s">
        <v>537</v>
      </c>
      <c r="B97" s="665" t="s">
        <v>3179</v>
      </c>
      <c r="C97" s="665" t="s">
        <v>1731</v>
      </c>
      <c r="D97" s="665" t="s">
        <v>1732</v>
      </c>
      <c r="E97" s="665" t="s">
        <v>1733</v>
      </c>
      <c r="F97" s="668"/>
      <c r="G97" s="668"/>
      <c r="H97" s="681">
        <v>0</v>
      </c>
      <c r="I97" s="668">
        <v>22</v>
      </c>
      <c r="J97" s="668">
        <v>1625.3781519558274</v>
      </c>
      <c r="K97" s="681">
        <v>1</v>
      </c>
      <c r="L97" s="668">
        <v>22</v>
      </c>
      <c r="M97" s="669">
        <v>1625.3781519558274</v>
      </c>
    </row>
    <row r="98" spans="1:13" ht="14.4" customHeight="1" x14ac:dyDescent="0.3">
      <c r="A98" s="664" t="s">
        <v>537</v>
      </c>
      <c r="B98" s="665" t="s">
        <v>3267</v>
      </c>
      <c r="C98" s="665" t="s">
        <v>2652</v>
      </c>
      <c r="D98" s="665" t="s">
        <v>2653</v>
      </c>
      <c r="E98" s="665" t="s">
        <v>3268</v>
      </c>
      <c r="F98" s="668"/>
      <c r="G98" s="668"/>
      <c r="H98" s="681">
        <v>0</v>
      </c>
      <c r="I98" s="668">
        <v>3</v>
      </c>
      <c r="J98" s="668">
        <v>303.32999999999993</v>
      </c>
      <c r="K98" s="681">
        <v>1</v>
      </c>
      <c r="L98" s="668">
        <v>3</v>
      </c>
      <c r="M98" s="669">
        <v>303.32999999999993</v>
      </c>
    </row>
    <row r="99" spans="1:13" ht="14.4" customHeight="1" x14ac:dyDescent="0.3">
      <c r="A99" s="664" t="s">
        <v>537</v>
      </c>
      <c r="B99" s="665" t="s">
        <v>3183</v>
      </c>
      <c r="C99" s="665" t="s">
        <v>2622</v>
      </c>
      <c r="D99" s="665" t="s">
        <v>3269</v>
      </c>
      <c r="E99" s="665" t="s">
        <v>3270</v>
      </c>
      <c r="F99" s="668"/>
      <c r="G99" s="668"/>
      <c r="H99" s="681">
        <v>0</v>
      </c>
      <c r="I99" s="668">
        <v>1</v>
      </c>
      <c r="J99" s="668">
        <v>465.41000000000037</v>
      </c>
      <c r="K99" s="681">
        <v>1</v>
      </c>
      <c r="L99" s="668">
        <v>1</v>
      </c>
      <c r="M99" s="669">
        <v>465.41000000000037</v>
      </c>
    </row>
    <row r="100" spans="1:13" ht="14.4" customHeight="1" x14ac:dyDescent="0.3">
      <c r="A100" s="664" t="s">
        <v>537</v>
      </c>
      <c r="B100" s="665" t="s">
        <v>3186</v>
      </c>
      <c r="C100" s="665" t="s">
        <v>2700</v>
      </c>
      <c r="D100" s="665" t="s">
        <v>2579</v>
      </c>
      <c r="E100" s="665" t="s">
        <v>3271</v>
      </c>
      <c r="F100" s="668"/>
      <c r="G100" s="668"/>
      <c r="H100" s="681">
        <v>0</v>
      </c>
      <c r="I100" s="668">
        <v>1</v>
      </c>
      <c r="J100" s="668">
        <v>160.5800000000001</v>
      </c>
      <c r="K100" s="681">
        <v>1</v>
      </c>
      <c r="L100" s="668">
        <v>1</v>
      </c>
      <c r="M100" s="669">
        <v>160.5800000000001</v>
      </c>
    </row>
    <row r="101" spans="1:13" ht="14.4" customHeight="1" x14ac:dyDescent="0.3">
      <c r="A101" s="664" t="s">
        <v>537</v>
      </c>
      <c r="B101" s="665" t="s">
        <v>3186</v>
      </c>
      <c r="C101" s="665" t="s">
        <v>1810</v>
      </c>
      <c r="D101" s="665" t="s">
        <v>1811</v>
      </c>
      <c r="E101" s="665" t="s">
        <v>1812</v>
      </c>
      <c r="F101" s="668"/>
      <c r="G101" s="668"/>
      <c r="H101" s="681">
        <v>0</v>
      </c>
      <c r="I101" s="668">
        <v>7</v>
      </c>
      <c r="J101" s="668">
        <v>651.48830663351146</v>
      </c>
      <c r="K101" s="681">
        <v>1</v>
      </c>
      <c r="L101" s="668">
        <v>7</v>
      </c>
      <c r="M101" s="669">
        <v>651.48830663351146</v>
      </c>
    </row>
    <row r="102" spans="1:13" ht="14.4" customHeight="1" x14ac:dyDescent="0.3">
      <c r="A102" s="664" t="s">
        <v>537</v>
      </c>
      <c r="B102" s="665" t="s">
        <v>3186</v>
      </c>
      <c r="C102" s="665" t="s">
        <v>1654</v>
      </c>
      <c r="D102" s="665" t="s">
        <v>1655</v>
      </c>
      <c r="E102" s="665" t="s">
        <v>3187</v>
      </c>
      <c r="F102" s="668"/>
      <c r="G102" s="668"/>
      <c r="H102" s="681">
        <v>0</v>
      </c>
      <c r="I102" s="668">
        <v>2</v>
      </c>
      <c r="J102" s="668">
        <v>98.639798996002526</v>
      </c>
      <c r="K102" s="681">
        <v>1</v>
      </c>
      <c r="L102" s="668">
        <v>2</v>
      </c>
      <c r="M102" s="669">
        <v>98.639798996002526</v>
      </c>
    </row>
    <row r="103" spans="1:13" ht="14.4" customHeight="1" x14ac:dyDescent="0.3">
      <c r="A103" s="664" t="s">
        <v>537</v>
      </c>
      <c r="B103" s="665" t="s">
        <v>3186</v>
      </c>
      <c r="C103" s="665" t="s">
        <v>2578</v>
      </c>
      <c r="D103" s="665" t="s">
        <v>2579</v>
      </c>
      <c r="E103" s="665" t="s">
        <v>3272</v>
      </c>
      <c r="F103" s="668"/>
      <c r="G103" s="668"/>
      <c r="H103" s="681">
        <v>0</v>
      </c>
      <c r="I103" s="668">
        <v>2</v>
      </c>
      <c r="J103" s="668">
        <v>163.30030505944731</v>
      </c>
      <c r="K103" s="681">
        <v>1</v>
      </c>
      <c r="L103" s="668">
        <v>2</v>
      </c>
      <c r="M103" s="669">
        <v>163.30030505944731</v>
      </c>
    </row>
    <row r="104" spans="1:13" ht="14.4" customHeight="1" x14ac:dyDescent="0.3">
      <c r="A104" s="664" t="s">
        <v>537</v>
      </c>
      <c r="B104" s="665" t="s">
        <v>3188</v>
      </c>
      <c r="C104" s="665" t="s">
        <v>1705</v>
      </c>
      <c r="D104" s="665" t="s">
        <v>1706</v>
      </c>
      <c r="E104" s="665" t="s">
        <v>1707</v>
      </c>
      <c r="F104" s="668"/>
      <c r="G104" s="668"/>
      <c r="H104" s="681">
        <v>0</v>
      </c>
      <c r="I104" s="668">
        <v>4</v>
      </c>
      <c r="J104" s="668">
        <v>55.519999999999996</v>
      </c>
      <c r="K104" s="681">
        <v>1</v>
      </c>
      <c r="L104" s="668">
        <v>4</v>
      </c>
      <c r="M104" s="669">
        <v>55.519999999999996</v>
      </c>
    </row>
    <row r="105" spans="1:13" ht="14.4" customHeight="1" x14ac:dyDescent="0.3">
      <c r="A105" s="664" t="s">
        <v>537</v>
      </c>
      <c r="B105" s="665" t="s">
        <v>3188</v>
      </c>
      <c r="C105" s="665" t="s">
        <v>2611</v>
      </c>
      <c r="D105" s="665" t="s">
        <v>2612</v>
      </c>
      <c r="E105" s="665" t="s">
        <v>2613</v>
      </c>
      <c r="F105" s="668"/>
      <c r="G105" s="668"/>
      <c r="H105" s="681">
        <v>0</v>
      </c>
      <c r="I105" s="668">
        <v>11</v>
      </c>
      <c r="J105" s="668">
        <v>182.9295570483585</v>
      </c>
      <c r="K105" s="681">
        <v>1</v>
      </c>
      <c r="L105" s="668">
        <v>11</v>
      </c>
      <c r="M105" s="669">
        <v>182.9295570483585</v>
      </c>
    </row>
    <row r="106" spans="1:13" ht="14.4" customHeight="1" x14ac:dyDescent="0.3">
      <c r="A106" s="664" t="s">
        <v>537</v>
      </c>
      <c r="B106" s="665" t="s">
        <v>3273</v>
      </c>
      <c r="C106" s="665" t="s">
        <v>2602</v>
      </c>
      <c r="D106" s="665" t="s">
        <v>3274</v>
      </c>
      <c r="E106" s="665" t="s">
        <v>3275</v>
      </c>
      <c r="F106" s="668"/>
      <c r="G106" s="668"/>
      <c r="H106" s="681">
        <v>0</v>
      </c>
      <c r="I106" s="668">
        <v>1</v>
      </c>
      <c r="J106" s="668">
        <v>138.47999999999993</v>
      </c>
      <c r="K106" s="681">
        <v>1</v>
      </c>
      <c r="L106" s="668">
        <v>1</v>
      </c>
      <c r="M106" s="669">
        <v>138.47999999999993</v>
      </c>
    </row>
    <row r="107" spans="1:13" ht="14.4" customHeight="1" x14ac:dyDescent="0.3">
      <c r="A107" s="664" t="s">
        <v>537</v>
      </c>
      <c r="B107" s="665" t="s">
        <v>3189</v>
      </c>
      <c r="C107" s="665" t="s">
        <v>1821</v>
      </c>
      <c r="D107" s="665" t="s">
        <v>1651</v>
      </c>
      <c r="E107" s="665" t="s">
        <v>3190</v>
      </c>
      <c r="F107" s="668"/>
      <c r="G107" s="668"/>
      <c r="H107" s="681">
        <v>0</v>
      </c>
      <c r="I107" s="668">
        <v>3</v>
      </c>
      <c r="J107" s="668">
        <v>9900</v>
      </c>
      <c r="K107" s="681">
        <v>1</v>
      </c>
      <c r="L107" s="668">
        <v>3</v>
      </c>
      <c r="M107" s="669">
        <v>9900</v>
      </c>
    </row>
    <row r="108" spans="1:13" ht="14.4" customHeight="1" x14ac:dyDescent="0.3">
      <c r="A108" s="664" t="s">
        <v>537</v>
      </c>
      <c r="B108" s="665" t="s">
        <v>3189</v>
      </c>
      <c r="C108" s="665" t="s">
        <v>1819</v>
      </c>
      <c r="D108" s="665" t="s">
        <v>1666</v>
      </c>
      <c r="E108" s="665" t="s">
        <v>3191</v>
      </c>
      <c r="F108" s="668"/>
      <c r="G108" s="668"/>
      <c r="H108" s="681">
        <v>0</v>
      </c>
      <c r="I108" s="668">
        <v>6</v>
      </c>
      <c r="J108" s="668">
        <v>6637.5497173588928</v>
      </c>
      <c r="K108" s="681">
        <v>1</v>
      </c>
      <c r="L108" s="668">
        <v>6</v>
      </c>
      <c r="M108" s="669">
        <v>6637.5497173588928</v>
      </c>
    </row>
    <row r="109" spans="1:13" ht="14.4" customHeight="1" x14ac:dyDescent="0.3">
      <c r="A109" s="664" t="s">
        <v>537</v>
      </c>
      <c r="B109" s="665" t="s">
        <v>3189</v>
      </c>
      <c r="C109" s="665" t="s">
        <v>1665</v>
      </c>
      <c r="D109" s="665" t="s">
        <v>1666</v>
      </c>
      <c r="E109" s="665" t="s">
        <v>3193</v>
      </c>
      <c r="F109" s="668"/>
      <c r="G109" s="668"/>
      <c r="H109" s="681">
        <v>0</v>
      </c>
      <c r="I109" s="668">
        <v>2</v>
      </c>
      <c r="J109" s="668">
        <v>3002.0399999999995</v>
      </c>
      <c r="K109" s="681">
        <v>1</v>
      </c>
      <c r="L109" s="668">
        <v>2</v>
      </c>
      <c r="M109" s="669">
        <v>3002.0399999999995</v>
      </c>
    </row>
    <row r="110" spans="1:13" ht="14.4" customHeight="1" x14ac:dyDescent="0.3">
      <c r="A110" s="664" t="s">
        <v>537</v>
      </c>
      <c r="B110" s="665" t="s">
        <v>3276</v>
      </c>
      <c r="C110" s="665" t="s">
        <v>2680</v>
      </c>
      <c r="D110" s="665" t="s">
        <v>2681</v>
      </c>
      <c r="E110" s="665" t="s">
        <v>2682</v>
      </c>
      <c r="F110" s="668"/>
      <c r="G110" s="668"/>
      <c r="H110" s="681">
        <v>0</v>
      </c>
      <c r="I110" s="668">
        <v>1</v>
      </c>
      <c r="J110" s="668">
        <v>70.040000000000063</v>
      </c>
      <c r="K110" s="681">
        <v>1</v>
      </c>
      <c r="L110" s="668">
        <v>1</v>
      </c>
      <c r="M110" s="669">
        <v>70.040000000000063</v>
      </c>
    </row>
    <row r="111" spans="1:13" ht="14.4" customHeight="1" x14ac:dyDescent="0.3">
      <c r="A111" s="664" t="s">
        <v>537</v>
      </c>
      <c r="B111" s="665" t="s">
        <v>3276</v>
      </c>
      <c r="C111" s="665" t="s">
        <v>2705</v>
      </c>
      <c r="D111" s="665" t="s">
        <v>2681</v>
      </c>
      <c r="E111" s="665" t="s">
        <v>2706</v>
      </c>
      <c r="F111" s="668"/>
      <c r="G111" s="668"/>
      <c r="H111" s="681">
        <v>0</v>
      </c>
      <c r="I111" s="668">
        <v>1</v>
      </c>
      <c r="J111" s="668">
        <v>140.08900589228796</v>
      </c>
      <c r="K111" s="681">
        <v>1</v>
      </c>
      <c r="L111" s="668">
        <v>1</v>
      </c>
      <c r="M111" s="669">
        <v>140.08900589228796</v>
      </c>
    </row>
    <row r="112" spans="1:13" ht="14.4" customHeight="1" x14ac:dyDescent="0.3">
      <c r="A112" s="664" t="s">
        <v>537</v>
      </c>
      <c r="B112" s="665" t="s">
        <v>3277</v>
      </c>
      <c r="C112" s="665" t="s">
        <v>2696</v>
      </c>
      <c r="D112" s="665" t="s">
        <v>2697</v>
      </c>
      <c r="E112" s="665" t="s">
        <v>2698</v>
      </c>
      <c r="F112" s="668"/>
      <c r="G112" s="668"/>
      <c r="H112" s="681">
        <v>0</v>
      </c>
      <c r="I112" s="668">
        <v>1</v>
      </c>
      <c r="J112" s="668">
        <v>358.14</v>
      </c>
      <c r="K112" s="681">
        <v>1</v>
      </c>
      <c r="L112" s="668">
        <v>1</v>
      </c>
      <c r="M112" s="669">
        <v>358.14</v>
      </c>
    </row>
    <row r="113" spans="1:13" ht="14.4" customHeight="1" x14ac:dyDescent="0.3">
      <c r="A113" s="664" t="s">
        <v>537</v>
      </c>
      <c r="B113" s="665" t="s">
        <v>3277</v>
      </c>
      <c r="C113" s="665" t="s">
        <v>2561</v>
      </c>
      <c r="D113" s="665" t="s">
        <v>2697</v>
      </c>
      <c r="E113" s="665" t="s">
        <v>3278</v>
      </c>
      <c r="F113" s="668"/>
      <c r="G113" s="668"/>
      <c r="H113" s="681">
        <v>0</v>
      </c>
      <c r="I113" s="668">
        <v>1</v>
      </c>
      <c r="J113" s="668">
        <v>105.40999999999998</v>
      </c>
      <c r="K113" s="681">
        <v>1</v>
      </c>
      <c r="L113" s="668">
        <v>1</v>
      </c>
      <c r="M113" s="669">
        <v>105.40999999999998</v>
      </c>
    </row>
    <row r="114" spans="1:13" ht="14.4" customHeight="1" x14ac:dyDescent="0.3">
      <c r="A114" s="664" t="s">
        <v>537</v>
      </c>
      <c r="B114" s="665" t="s">
        <v>3195</v>
      </c>
      <c r="C114" s="665" t="s">
        <v>1639</v>
      </c>
      <c r="D114" s="665" t="s">
        <v>1640</v>
      </c>
      <c r="E114" s="665" t="s">
        <v>560</v>
      </c>
      <c r="F114" s="668"/>
      <c r="G114" s="668"/>
      <c r="H114" s="681">
        <v>0</v>
      </c>
      <c r="I114" s="668">
        <v>4</v>
      </c>
      <c r="J114" s="668">
        <v>195.28000000000003</v>
      </c>
      <c r="K114" s="681">
        <v>1</v>
      </c>
      <c r="L114" s="668">
        <v>4</v>
      </c>
      <c r="M114" s="669">
        <v>195.28000000000003</v>
      </c>
    </row>
    <row r="115" spans="1:13" ht="14.4" customHeight="1" x14ac:dyDescent="0.3">
      <c r="A115" s="664" t="s">
        <v>537</v>
      </c>
      <c r="B115" s="665" t="s">
        <v>3195</v>
      </c>
      <c r="C115" s="665" t="s">
        <v>2572</v>
      </c>
      <c r="D115" s="665" t="s">
        <v>2573</v>
      </c>
      <c r="E115" s="665" t="s">
        <v>1696</v>
      </c>
      <c r="F115" s="668"/>
      <c r="G115" s="668"/>
      <c r="H115" s="681">
        <v>0</v>
      </c>
      <c r="I115" s="668">
        <v>2</v>
      </c>
      <c r="J115" s="668">
        <v>105.29999999999997</v>
      </c>
      <c r="K115" s="681">
        <v>1</v>
      </c>
      <c r="L115" s="668">
        <v>2</v>
      </c>
      <c r="M115" s="669">
        <v>105.29999999999997</v>
      </c>
    </row>
    <row r="116" spans="1:13" ht="14.4" customHeight="1" x14ac:dyDescent="0.3">
      <c r="A116" s="664" t="s">
        <v>537</v>
      </c>
      <c r="B116" s="665" t="s">
        <v>3279</v>
      </c>
      <c r="C116" s="665" t="s">
        <v>2657</v>
      </c>
      <c r="D116" s="665" t="s">
        <v>2658</v>
      </c>
      <c r="E116" s="665" t="s">
        <v>2555</v>
      </c>
      <c r="F116" s="668"/>
      <c r="G116" s="668"/>
      <c r="H116" s="681">
        <v>0</v>
      </c>
      <c r="I116" s="668">
        <v>2</v>
      </c>
      <c r="J116" s="668">
        <v>68.319999999999993</v>
      </c>
      <c r="K116" s="681">
        <v>1</v>
      </c>
      <c r="L116" s="668">
        <v>2</v>
      </c>
      <c r="M116" s="669">
        <v>68.319999999999993</v>
      </c>
    </row>
    <row r="117" spans="1:13" ht="14.4" customHeight="1" x14ac:dyDescent="0.3">
      <c r="A117" s="664" t="s">
        <v>537</v>
      </c>
      <c r="B117" s="665" t="s">
        <v>3197</v>
      </c>
      <c r="C117" s="665" t="s">
        <v>1691</v>
      </c>
      <c r="D117" s="665" t="s">
        <v>1692</v>
      </c>
      <c r="E117" s="665" t="s">
        <v>560</v>
      </c>
      <c r="F117" s="668"/>
      <c r="G117" s="668"/>
      <c r="H117" s="681">
        <v>0</v>
      </c>
      <c r="I117" s="668">
        <v>3</v>
      </c>
      <c r="J117" s="668">
        <v>259.29057562303331</v>
      </c>
      <c r="K117" s="681">
        <v>1</v>
      </c>
      <c r="L117" s="668">
        <v>3</v>
      </c>
      <c r="M117" s="669">
        <v>259.29057562303331</v>
      </c>
    </row>
    <row r="118" spans="1:13" ht="14.4" customHeight="1" x14ac:dyDescent="0.3">
      <c r="A118" s="664" t="s">
        <v>537</v>
      </c>
      <c r="B118" s="665" t="s">
        <v>3280</v>
      </c>
      <c r="C118" s="665" t="s">
        <v>2542</v>
      </c>
      <c r="D118" s="665" t="s">
        <v>2543</v>
      </c>
      <c r="E118" s="665" t="s">
        <v>2544</v>
      </c>
      <c r="F118" s="668"/>
      <c r="G118" s="668"/>
      <c r="H118" s="681">
        <v>0</v>
      </c>
      <c r="I118" s="668">
        <v>5</v>
      </c>
      <c r="J118" s="668">
        <v>74.40000000000002</v>
      </c>
      <c r="K118" s="681">
        <v>1</v>
      </c>
      <c r="L118" s="668">
        <v>5</v>
      </c>
      <c r="M118" s="669">
        <v>74.40000000000002</v>
      </c>
    </row>
    <row r="119" spans="1:13" ht="14.4" customHeight="1" x14ac:dyDescent="0.3">
      <c r="A119" s="664" t="s">
        <v>537</v>
      </c>
      <c r="B119" s="665" t="s">
        <v>3280</v>
      </c>
      <c r="C119" s="665" t="s">
        <v>2545</v>
      </c>
      <c r="D119" s="665" t="s">
        <v>2546</v>
      </c>
      <c r="E119" s="665" t="s">
        <v>2547</v>
      </c>
      <c r="F119" s="668"/>
      <c r="G119" s="668"/>
      <c r="H119" s="681">
        <v>0</v>
      </c>
      <c r="I119" s="668">
        <v>4</v>
      </c>
      <c r="J119" s="668">
        <v>48.24</v>
      </c>
      <c r="K119" s="681">
        <v>1</v>
      </c>
      <c r="L119" s="668">
        <v>4</v>
      </c>
      <c r="M119" s="669">
        <v>48.24</v>
      </c>
    </row>
    <row r="120" spans="1:13" ht="14.4" customHeight="1" x14ac:dyDescent="0.3">
      <c r="A120" s="664" t="s">
        <v>537</v>
      </c>
      <c r="B120" s="665" t="s">
        <v>3280</v>
      </c>
      <c r="C120" s="665" t="s">
        <v>2582</v>
      </c>
      <c r="D120" s="665" t="s">
        <v>3281</v>
      </c>
      <c r="E120" s="665" t="s">
        <v>940</v>
      </c>
      <c r="F120" s="668"/>
      <c r="G120" s="668"/>
      <c r="H120" s="681">
        <v>0</v>
      </c>
      <c r="I120" s="668">
        <v>10</v>
      </c>
      <c r="J120" s="668">
        <v>361.79932768340427</v>
      </c>
      <c r="K120" s="681">
        <v>1</v>
      </c>
      <c r="L120" s="668">
        <v>10</v>
      </c>
      <c r="M120" s="669">
        <v>361.79932768340427</v>
      </c>
    </row>
    <row r="121" spans="1:13" ht="14.4" customHeight="1" x14ac:dyDescent="0.3">
      <c r="A121" s="664" t="s">
        <v>537</v>
      </c>
      <c r="B121" s="665" t="s">
        <v>3198</v>
      </c>
      <c r="C121" s="665" t="s">
        <v>1698</v>
      </c>
      <c r="D121" s="665" t="s">
        <v>3199</v>
      </c>
      <c r="E121" s="665" t="s">
        <v>1041</v>
      </c>
      <c r="F121" s="668"/>
      <c r="G121" s="668"/>
      <c r="H121" s="681">
        <v>0</v>
      </c>
      <c r="I121" s="668">
        <v>3</v>
      </c>
      <c r="J121" s="668">
        <v>349.49999999999994</v>
      </c>
      <c r="K121" s="681">
        <v>1</v>
      </c>
      <c r="L121" s="668">
        <v>3</v>
      </c>
      <c r="M121" s="669">
        <v>349.49999999999994</v>
      </c>
    </row>
    <row r="122" spans="1:13" ht="14.4" customHeight="1" x14ac:dyDescent="0.3">
      <c r="A122" s="664" t="s">
        <v>537</v>
      </c>
      <c r="B122" s="665" t="s">
        <v>3198</v>
      </c>
      <c r="C122" s="665" t="s">
        <v>2615</v>
      </c>
      <c r="D122" s="665" t="s">
        <v>2616</v>
      </c>
      <c r="E122" s="665" t="s">
        <v>1041</v>
      </c>
      <c r="F122" s="668"/>
      <c r="G122" s="668"/>
      <c r="H122" s="681">
        <v>0</v>
      </c>
      <c r="I122" s="668">
        <v>2</v>
      </c>
      <c r="J122" s="668">
        <v>364.79999999999995</v>
      </c>
      <c r="K122" s="681">
        <v>1</v>
      </c>
      <c r="L122" s="668">
        <v>2</v>
      </c>
      <c r="M122" s="669">
        <v>364.79999999999995</v>
      </c>
    </row>
    <row r="123" spans="1:13" ht="14.4" customHeight="1" x14ac:dyDescent="0.3">
      <c r="A123" s="664" t="s">
        <v>537</v>
      </c>
      <c r="B123" s="665" t="s">
        <v>3200</v>
      </c>
      <c r="C123" s="665" t="s">
        <v>2693</v>
      </c>
      <c r="D123" s="665" t="s">
        <v>2694</v>
      </c>
      <c r="E123" s="665" t="s">
        <v>2695</v>
      </c>
      <c r="F123" s="668"/>
      <c r="G123" s="668"/>
      <c r="H123" s="681">
        <v>0</v>
      </c>
      <c r="I123" s="668">
        <v>2</v>
      </c>
      <c r="J123" s="668">
        <v>1095.6600000000001</v>
      </c>
      <c r="K123" s="681">
        <v>1</v>
      </c>
      <c r="L123" s="668">
        <v>2</v>
      </c>
      <c r="M123" s="669">
        <v>1095.6600000000001</v>
      </c>
    </row>
    <row r="124" spans="1:13" ht="14.4" customHeight="1" x14ac:dyDescent="0.3">
      <c r="A124" s="664" t="s">
        <v>537</v>
      </c>
      <c r="B124" s="665" t="s">
        <v>3200</v>
      </c>
      <c r="C124" s="665" t="s">
        <v>2654</v>
      </c>
      <c r="D124" s="665" t="s">
        <v>2655</v>
      </c>
      <c r="E124" s="665" t="s">
        <v>1703</v>
      </c>
      <c r="F124" s="668"/>
      <c r="G124" s="668"/>
      <c r="H124" s="681">
        <v>0</v>
      </c>
      <c r="I124" s="668">
        <v>1</v>
      </c>
      <c r="J124" s="668">
        <v>136.38999999999996</v>
      </c>
      <c r="K124" s="681">
        <v>1</v>
      </c>
      <c r="L124" s="668">
        <v>1</v>
      </c>
      <c r="M124" s="669">
        <v>136.38999999999996</v>
      </c>
    </row>
    <row r="125" spans="1:13" ht="14.4" customHeight="1" x14ac:dyDescent="0.3">
      <c r="A125" s="664" t="s">
        <v>537</v>
      </c>
      <c r="B125" s="665" t="s">
        <v>3205</v>
      </c>
      <c r="C125" s="665" t="s">
        <v>2660</v>
      </c>
      <c r="D125" s="665" t="s">
        <v>1617</v>
      </c>
      <c r="E125" s="665" t="s">
        <v>1009</v>
      </c>
      <c r="F125" s="668"/>
      <c r="G125" s="668"/>
      <c r="H125" s="681">
        <v>0</v>
      </c>
      <c r="I125" s="668">
        <v>2</v>
      </c>
      <c r="J125" s="668">
        <v>172.85999999999999</v>
      </c>
      <c r="K125" s="681">
        <v>1</v>
      </c>
      <c r="L125" s="668">
        <v>2</v>
      </c>
      <c r="M125" s="669">
        <v>172.85999999999999</v>
      </c>
    </row>
    <row r="126" spans="1:13" ht="14.4" customHeight="1" x14ac:dyDescent="0.3">
      <c r="A126" s="664" t="s">
        <v>537</v>
      </c>
      <c r="B126" s="665" t="s">
        <v>3206</v>
      </c>
      <c r="C126" s="665" t="s">
        <v>1774</v>
      </c>
      <c r="D126" s="665" t="s">
        <v>1775</v>
      </c>
      <c r="E126" s="665" t="s">
        <v>1776</v>
      </c>
      <c r="F126" s="668"/>
      <c r="G126" s="668"/>
      <c r="H126" s="681">
        <v>0</v>
      </c>
      <c r="I126" s="668">
        <v>4</v>
      </c>
      <c r="J126" s="668">
        <v>452.41952182020384</v>
      </c>
      <c r="K126" s="681">
        <v>1</v>
      </c>
      <c r="L126" s="668">
        <v>4</v>
      </c>
      <c r="M126" s="669">
        <v>452.41952182020384</v>
      </c>
    </row>
    <row r="127" spans="1:13" ht="14.4" customHeight="1" x14ac:dyDescent="0.3">
      <c r="A127" s="664" t="s">
        <v>537</v>
      </c>
      <c r="B127" s="665" t="s">
        <v>3206</v>
      </c>
      <c r="C127" s="665" t="s">
        <v>2586</v>
      </c>
      <c r="D127" s="665" t="s">
        <v>2587</v>
      </c>
      <c r="E127" s="665" t="s">
        <v>2588</v>
      </c>
      <c r="F127" s="668"/>
      <c r="G127" s="668"/>
      <c r="H127" s="681">
        <v>0</v>
      </c>
      <c r="I127" s="668">
        <v>2</v>
      </c>
      <c r="J127" s="668">
        <v>337.07930149787353</v>
      </c>
      <c r="K127" s="681">
        <v>1</v>
      </c>
      <c r="L127" s="668">
        <v>2</v>
      </c>
      <c r="M127" s="669">
        <v>337.07930149787353</v>
      </c>
    </row>
    <row r="128" spans="1:13" ht="14.4" customHeight="1" x14ac:dyDescent="0.3">
      <c r="A128" s="664" t="s">
        <v>537</v>
      </c>
      <c r="B128" s="665" t="s">
        <v>3282</v>
      </c>
      <c r="C128" s="665" t="s">
        <v>2565</v>
      </c>
      <c r="D128" s="665" t="s">
        <v>3283</v>
      </c>
      <c r="E128" s="665" t="s">
        <v>1041</v>
      </c>
      <c r="F128" s="668"/>
      <c r="G128" s="668"/>
      <c r="H128" s="681">
        <v>0</v>
      </c>
      <c r="I128" s="668">
        <v>1</v>
      </c>
      <c r="J128" s="668">
        <v>198.51000000000013</v>
      </c>
      <c r="K128" s="681">
        <v>1</v>
      </c>
      <c r="L128" s="668">
        <v>1</v>
      </c>
      <c r="M128" s="669">
        <v>198.51000000000013</v>
      </c>
    </row>
    <row r="129" spans="1:13" ht="14.4" customHeight="1" x14ac:dyDescent="0.3">
      <c r="A129" s="664" t="s">
        <v>537</v>
      </c>
      <c r="B129" s="665" t="s">
        <v>3207</v>
      </c>
      <c r="C129" s="665" t="s">
        <v>1612</v>
      </c>
      <c r="D129" s="665" t="s">
        <v>1613</v>
      </c>
      <c r="E129" s="665" t="s">
        <v>3208</v>
      </c>
      <c r="F129" s="668"/>
      <c r="G129" s="668"/>
      <c r="H129" s="681">
        <v>0</v>
      </c>
      <c r="I129" s="668">
        <v>3</v>
      </c>
      <c r="J129" s="668">
        <v>295.79999999999995</v>
      </c>
      <c r="K129" s="681">
        <v>1</v>
      </c>
      <c r="L129" s="668">
        <v>3</v>
      </c>
      <c r="M129" s="669">
        <v>295.79999999999995</v>
      </c>
    </row>
    <row r="130" spans="1:13" ht="14.4" customHeight="1" x14ac:dyDescent="0.3">
      <c r="A130" s="664" t="s">
        <v>537</v>
      </c>
      <c r="B130" s="665" t="s">
        <v>3207</v>
      </c>
      <c r="C130" s="665" t="s">
        <v>2626</v>
      </c>
      <c r="D130" s="665" t="s">
        <v>1613</v>
      </c>
      <c r="E130" s="665" t="s">
        <v>2627</v>
      </c>
      <c r="F130" s="668"/>
      <c r="G130" s="668"/>
      <c r="H130" s="681">
        <v>0</v>
      </c>
      <c r="I130" s="668">
        <v>1</v>
      </c>
      <c r="J130" s="668">
        <v>299.63000000000011</v>
      </c>
      <c r="K130" s="681">
        <v>1</v>
      </c>
      <c r="L130" s="668">
        <v>1</v>
      </c>
      <c r="M130" s="669">
        <v>299.63000000000011</v>
      </c>
    </row>
    <row r="131" spans="1:13" ht="14.4" customHeight="1" x14ac:dyDescent="0.3">
      <c r="A131" s="664" t="s">
        <v>537</v>
      </c>
      <c r="B131" s="665" t="s">
        <v>3209</v>
      </c>
      <c r="C131" s="665" t="s">
        <v>2643</v>
      </c>
      <c r="D131" s="665" t="s">
        <v>3284</v>
      </c>
      <c r="E131" s="665" t="s">
        <v>3285</v>
      </c>
      <c r="F131" s="668"/>
      <c r="G131" s="668"/>
      <c r="H131" s="681">
        <v>0</v>
      </c>
      <c r="I131" s="668">
        <v>5</v>
      </c>
      <c r="J131" s="668">
        <v>1165.6500000000003</v>
      </c>
      <c r="K131" s="681">
        <v>1</v>
      </c>
      <c r="L131" s="668">
        <v>5</v>
      </c>
      <c r="M131" s="669">
        <v>1165.6500000000003</v>
      </c>
    </row>
    <row r="132" spans="1:13" ht="14.4" customHeight="1" x14ac:dyDescent="0.3">
      <c r="A132" s="664" t="s">
        <v>537</v>
      </c>
      <c r="B132" s="665" t="s">
        <v>3211</v>
      </c>
      <c r="C132" s="665" t="s">
        <v>2648</v>
      </c>
      <c r="D132" s="665" t="s">
        <v>2649</v>
      </c>
      <c r="E132" s="665" t="s">
        <v>2650</v>
      </c>
      <c r="F132" s="668"/>
      <c r="G132" s="668"/>
      <c r="H132" s="681">
        <v>0</v>
      </c>
      <c r="I132" s="668">
        <v>1</v>
      </c>
      <c r="J132" s="668">
        <v>100.06999999999996</v>
      </c>
      <c r="K132" s="681">
        <v>1</v>
      </c>
      <c r="L132" s="668">
        <v>1</v>
      </c>
      <c r="M132" s="669">
        <v>100.06999999999996</v>
      </c>
    </row>
    <row r="133" spans="1:13" ht="14.4" customHeight="1" x14ac:dyDescent="0.3">
      <c r="A133" s="664" t="s">
        <v>537</v>
      </c>
      <c r="B133" s="665" t="s">
        <v>3211</v>
      </c>
      <c r="C133" s="665" t="s">
        <v>2686</v>
      </c>
      <c r="D133" s="665" t="s">
        <v>2687</v>
      </c>
      <c r="E133" s="665" t="s">
        <v>2688</v>
      </c>
      <c r="F133" s="668"/>
      <c r="G133" s="668"/>
      <c r="H133" s="681">
        <v>0</v>
      </c>
      <c r="I133" s="668">
        <v>1</v>
      </c>
      <c r="J133" s="668">
        <v>62.041547264835806</v>
      </c>
      <c r="K133" s="681">
        <v>1</v>
      </c>
      <c r="L133" s="668">
        <v>1</v>
      </c>
      <c r="M133" s="669">
        <v>62.041547264835806</v>
      </c>
    </row>
    <row r="134" spans="1:13" ht="14.4" customHeight="1" x14ac:dyDescent="0.3">
      <c r="A134" s="664" t="s">
        <v>537</v>
      </c>
      <c r="B134" s="665" t="s">
        <v>3211</v>
      </c>
      <c r="C134" s="665" t="s">
        <v>1827</v>
      </c>
      <c r="D134" s="665" t="s">
        <v>1828</v>
      </c>
      <c r="E134" s="665" t="s">
        <v>1829</v>
      </c>
      <c r="F134" s="668"/>
      <c r="G134" s="668"/>
      <c r="H134" s="681">
        <v>0</v>
      </c>
      <c r="I134" s="668">
        <v>1</v>
      </c>
      <c r="J134" s="668">
        <v>63.109999999999971</v>
      </c>
      <c r="K134" s="681">
        <v>1</v>
      </c>
      <c r="L134" s="668">
        <v>1</v>
      </c>
      <c r="M134" s="669">
        <v>63.109999999999971</v>
      </c>
    </row>
    <row r="135" spans="1:13" ht="14.4" customHeight="1" x14ac:dyDescent="0.3">
      <c r="A135" s="664" t="s">
        <v>537</v>
      </c>
      <c r="B135" s="665" t="s">
        <v>3211</v>
      </c>
      <c r="C135" s="665" t="s">
        <v>1738</v>
      </c>
      <c r="D135" s="665" t="s">
        <v>3212</v>
      </c>
      <c r="E135" s="665" t="s">
        <v>3213</v>
      </c>
      <c r="F135" s="668"/>
      <c r="G135" s="668"/>
      <c r="H135" s="681">
        <v>0</v>
      </c>
      <c r="I135" s="668">
        <v>1</v>
      </c>
      <c r="J135" s="668">
        <v>60.819752127673858</v>
      </c>
      <c r="K135" s="681">
        <v>1</v>
      </c>
      <c r="L135" s="668">
        <v>1</v>
      </c>
      <c r="M135" s="669">
        <v>60.819752127673858</v>
      </c>
    </row>
    <row r="136" spans="1:13" ht="14.4" customHeight="1" x14ac:dyDescent="0.3">
      <c r="A136" s="664" t="s">
        <v>537</v>
      </c>
      <c r="B136" s="665" t="s">
        <v>3286</v>
      </c>
      <c r="C136" s="665" t="s">
        <v>2792</v>
      </c>
      <c r="D136" s="665" t="s">
        <v>2793</v>
      </c>
      <c r="E136" s="665" t="s">
        <v>3287</v>
      </c>
      <c r="F136" s="668"/>
      <c r="G136" s="668"/>
      <c r="H136" s="681">
        <v>0</v>
      </c>
      <c r="I136" s="668">
        <v>5</v>
      </c>
      <c r="J136" s="668">
        <v>61048.350000000006</v>
      </c>
      <c r="K136" s="681">
        <v>1</v>
      </c>
      <c r="L136" s="668">
        <v>5</v>
      </c>
      <c r="M136" s="669">
        <v>61048.350000000006</v>
      </c>
    </row>
    <row r="137" spans="1:13" ht="14.4" customHeight="1" x14ac:dyDescent="0.3">
      <c r="A137" s="664" t="s">
        <v>537</v>
      </c>
      <c r="B137" s="665" t="s">
        <v>3217</v>
      </c>
      <c r="C137" s="665" t="s">
        <v>2735</v>
      </c>
      <c r="D137" s="665" t="s">
        <v>2736</v>
      </c>
      <c r="E137" s="665" t="s">
        <v>2737</v>
      </c>
      <c r="F137" s="668">
        <v>3</v>
      </c>
      <c r="G137" s="668">
        <v>105.26999999999998</v>
      </c>
      <c r="H137" s="681">
        <v>1</v>
      </c>
      <c r="I137" s="668"/>
      <c r="J137" s="668"/>
      <c r="K137" s="681">
        <v>0</v>
      </c>
      <c r="L137" s="668">
        <v>3</v>
      </c>
      <c r="M137" s="669">
        <v>105.26999999999998</v>
      </c>
    </row>
    <row r="138" spans="1:13" ht="14.4" customHeight="1" x14ac:dyDescent="0.3">
      <c r="A138" s="664" t="s">
        <v>537</v>
      </c>
      <c r="B138" s="665" t="s">
        <v>3217</v>
      </c>
      <c r="C138" s="665" t="s">
        <v>1813</v>
      </c>
      <c r="D138" s="665" t="s">
        <v>1814</v>
      </c>
      <c r="E138" s="665" t="s">
        <v>3218</v>
      </c>
      <c r="F138" s="668"/>
      <c r="G138" s="668"/>
      <c r="H138" s="681">
        <v>0</v>
      </c>
      <c r="I138" s="668">
        <v>6</v>
      </c>
      <c r="J138" s="668">
        <v>1014.2399999999999</v>
      </c>
      <c r="K138" s="681">
        <v>1</v>
      </c>
      <c r="L138" s="668">
        <v>6</v>
      </c>
      <c r="M138" s="669">
        <v>1014.2399999999999</v>
      </c>
    </row>
    <row r="139" spans="1:13" ht="14.4" customHeight="1" x14ac:dyDescent="0.3">
      <c r="A139" s="664" t="s">
        <v>537</v>
      </c>
      <c r="B139" s="665" t="s">
        <v>3217</v>
      </c>
      <c r="C139" s="665" t="s">
        <v>1935</v>
      </c>
      <c r="D139" s="665" t="s">
        <v>1814</v>
      </c>
      <c r="E139" s="665" t="s">
        <v>2737</v>
      </c>
      <c r="F139" s="668"/>
      <c r="G139" s="668"/>
      <c r="H139" s="681">
        <v>0</v>
      </c>
      <c r="I139" s="668">
        <v>3</v>
      </c>
      <c r="J139" s="668">
        <v>347.82000000000005</v>
      </c>
      <c r="K139" s="681">
        <v>1</v>
      </c>
      <c r="L139" s="668">
        <v>3</v>
      </c>
      <c r="M139" s="669">
        <v>347.82000000000005</v>
      </c>
    </row>
    <row r="140" spans="1:13" ht="14.4" customHeight="1" x14ac:dyDescent="0.3">
      <c r="A140" s="664" t="s">
        <v>537</v>
      </c>
      <c r="B140" s="665" t="s">
        <v>3217</v>
      </c>
      <c r="C140" s="665" t="s">
        <v>1905</v>
      </c>
      <c r="D140" s="665" t="s">
        <v>3219</v>
      </c>
      <c r="E140" s="665" t="s">
        <v>3220</v>
      </c>
      <c r="F140" s="668"/>
      <c r="G140" s="668"/>
      <c r="H140" s="681">
        <v>0</v>
      </c>
      <c r="I140" s="668">
        <v>65</v>
      </c>
      <c r="J140" s="668">
        <v>7814.1436947687935</v>
      </c>
      <c r="K140" s="681">
        <v>1</v>
      </c>
      <c r="L140" s="668">
        <v>65</v>
      </c>
      <c r="M140" s="669">
        <v>7814.1436947687935</v>
      </c>
    </row>
    <row r="141" spans="1:13" ht="14.4" customHeight="1" x14ac:dyDescent="0.3">
      <c r="A141" s="664" t="s">
        <v>537</v>
      </c>
      <c r="B141" s="665" t="s">
        <v>3288</v>
      </c>
      <c r="C141" s="665" t="s">
        <v>1915</v>
      </c>
      <c r="D141" s="665" t="s">
        <v>1916</v>
      </c>
      <c r="E141" s="665" t="s">
        <v>3289</v>
      </c>
      <c r="F141" s="668"/>
      <c r="G141" s="668"/>
      <c r="H141" s="681">
        <v>0</v>
      </c>
      <c r="I141" s="668">
        <v>9</v>
      </c>
      <c r="J141" s="668">
        <v>4158</v>
      </c>
      <c r="K141" s="681">
        <v>1</v>
      </c>
      <c r="L141" s="668">
        <v>9</v>
      </c>
      <c r="M141" s="669">
        <v>4158</v>
      </c>
    </row>
    <row r="142" spans="1:13" ht="14.4" customHeight="1" x14ac:dyDescent="0.3">
      <c r="A142" s="664" t="s">
        <v>537</v>
      </c>
      <c r="B142" s="665" t="s">
        <v>3290</v>
      </c>
      <c r="C142" s="665" t="s">
        <v>2781</v>
      </c>
      <c r="D142" s="665" t="s">
        <v>2782</v>
      </c>
      <c r="E142" s="665" t="s">
        <v>3291</v>
      </c>
      <c r="F142" s="668"/>
      <c r="G142" s="668"/>
      <c r="H142" s="681">
        <v>0</v>
      </c>
      <c r="I142" s="668">
        <v>3.4999999999999987</v>
      </c>
      <c r="J142" s="668">
        <v>762.29999999999973</v>
      </c>
      <c r="K142" s="681">
        <v>1</v>
      </c>
      <c r="L142" s="668">
        <v>3.4999999999999987</v>
      </c>
      <c r="M142" s="669">
        <v>762.29999999999973</v>
      </c>
    </row>
    <row r="143" spans="1:13" ht="14.4" customHeight="1" x14ac:dyDescent="0.3">
      <c r="A143" s="664" t="s">
        <v>537</v>
      </c>
      <c r="B143" s="665" t="s">
        <v>3222</v>
      </c>
      <c r="C143" s="665" t="s">
        <v>1932</v>
      </c>
      <c r="D143" s="665" t="s">
        <v>1919</v>
      </c>
      <c r="E143" s="665" t="s">
        <v>1933</v>
      </c>
      <c r="F143" s="668">
        <v>2</v>
      </c>
      <c r="G143" s="668">
        <v>632.04</v>
      </c>
      <c r="H143" s="681">
        <v>1</v>
      </c>
      <c r="I143" s="668"/>
      <c r="J143" s="668"/>
      <c r="K143" s="681">
        <v>0</v>
      </c>
      <c r="L143" s="668">
        <v>2</v>
      </c>
      <c r="M143" s="669">
        <v>632.04</v>
      </c>
    </row>
    <row r="144" spans="1:13" ht="14.4" customHeight="1" x14ac:dyDescent="0.3">
      <c r="A144" s="664" t="s">
        <v>537</v>
      </c>
      <c r="B144" s="665" t="s">
        <v>3222</v>
      </c>
      <c r="C144" s="665" t="s">
        <v>1918</v>
      </c>
      <c r="D144" s="665" t="s">
        <v>1919</v>
      </c>
      <c r="E144" s="665" t="s">
        <v>3223</v>
      </c>
      <c r="F144" s="668"/>
      <c r="G144" s="668"/>
      <c r="H144" s="681">
        <v>0</v>
      </c>
      <c r="I144" s="668">
        <v>40</v>
      </c>
      <c r="J144" s="668">
        <v>1282.1399999999999</v>
      </c>
      <c r="K144" s="681">
        <v>1</v>
      </c>
      <c r="L144" s="668">
        <v>40</v>
      </c>
      <c r="M144" s="669">
        <v>1282.1399999999999</v>
      </c>
    </row>
    <row r="145" spans="1:13" ht="14.4" customHeight="1" x14ac:dyDescent="0.3">
      <c r="A145" s="664" t="s">
        <v>537</v>
      </c>
      <c r="B145" s="665" t="s">
        <v>3292</v>
      </c>
      <c r="C145" s="665" t="s">
        <v>1946</v>
      </c>
      <c r="D145" s="665" t="s">
        <v>1947</v>
      </c>
      <c r="E145" s="665" t="s">
        <v>3293</v>
      </c>
      <c r="F145" s="668"/>
      <c r="G145" s="668"/>
      <c r="H145" s="681">
        <v>0</v>
      </c>
      <c r="I145" s="668">
        <v>2</v>
      </c>
      <c r="J145" s="668">
        <v>1876.6</v>
      </c>
      <c r="K145" s="681">
        <v>1</v>
      </c>
      <c r="L145" s="668">
        <v>2</v>
      </c>
      <c r="M145" s="669">
        <v>1876.6</v>
      </c>
    </row>
    <row r="146" spans="1:13" ht="14.4" customHeight="1" x14ac:dyDescent="0.3">
      <c r="A146" s="664" t="s">
        <v>537</v>
      </c>
      <c r="B146" s="665" t="s">
        <v>3294</v>
      </c>
      <c r="C146" s="665" t="s">
        <v>2775</v>
      </c>
      <c r="D146" s="665" t="s">
        <v>2776</v>
      </c>
      <c r="E146" s="665" t="s">
        <v>3295</v>
      </c>
      <c r="F146" s="668"/>
      <c r="G146" s="668"/>
      <c r="H146" s="681">
        <v>0</v>
      </c>
      <c r="I146" s="668">
        <v>11.5</v>
      </c>
      <c r="J146" s="668">
        <v>8878.9200000000019</v>
      </c>
      <c r="K146" s="681">
        <v>1</v>
      </c>
      <c r="L146" s="668">
        <v>11.5</v>
      </c>
      <c r="M146" s="669">
        <v>8878.9200000000019</v>
      </c>
    </row>
    <row r="147" spans="1:13" ht="14.4" customHeight="1" x14ac:dyDescent="0.3">
      <c r="A147" s="664" t="s">
        <v>537</v>
      </c>
      <c r="B147" s="665" t="s">
        <v>3296</v>
      </c>
      <c r="C147" s="665" t="s">
        <v>2778</v>
      </c>
      <c r="D147" s="665" t="s">
        <v>2779</v>
      </c>
      <c r="E147" s="665" t="s">
        <v>3297</v>
      </c>
      <c r="F147" s="668"/>
      <c r="G147" s="668"/>
      <c r="H147" s="681">
        <v>0</v>
      </c>
      <c r="I147" s="668">
        <v>70</v>
      </c>
      <c r="J147" s="668">
        <v>10434.30731180291</v>
      </c>
      <c r="K147" s="681">
        <v>1</v>
      </c>
      <c r="L147" s="668">
        <v>70</v>
      </c>
      <c r="M147" s="669">
        <v>10434.30731180291</v>
      </c>
    </row>
    <row r="148" spans="1:13" ht="14.4" customHeight="1" x14ac:dyDescent="0.3">
      <c r="A148" s="664" t="s">
        <v>537</v>
      </c>
      <c r="B148" s="665" t="s">
        <v>3226</v>
      </c>
      <c r="C148" s="665" t="s">
        <v>1943</v>
      </c>
      <c r="D148" s="665" t="s">
        <v>1944</v>
      </c>
      <c r="E148" s="665" t="s">
        <v>1945</v>
      </c>
      <c r="F148" s="668"/>
      <c r="G148" s="668"/>
      <c r="H148" s="681">
        <v>0</v>
      </c>
      <c r="I148" s="668">
        <v>8</v>
      </c>
      <c r="J148" s="668">
        <v>423.04000000000008</v>
      </c>
      <c r="K148" s="681">
        <v>1</v>
      </c>
      <c r="L148" s="668">
        <v>8</v>
      </c>
      <c r="M148" s="669">
        <v>423.04000000000008</v>
      </c>
    </row>
    <row r="149" spans="1:13" ht="14.4" customHeight="1" x14ac:dyDescent="0.3">
      <c r="A149" s="664" t="s">
        <v>537</v>
      </c>
      <c r="B149" s="665" t="s">
        <v>3298</v>
      </c>
      <c r="C149" s="665" t="s">
        <v>2747</v>
      </c>
      <c r="D149" s="665" t="s">
        <v>3299</v>
      </c>
      <c r="E149" s="665" t="s">
        <v>3300</v>
      </c>
      <c r="F149" s="668">
        <v>1.3</v>
      </c>
      <c r="G149" s="668">
        <v>852.51</v>
      </c>
      <c r="H149" s="681">
        <v>1</v>
      </c>
      <c r="I149" s="668"/>
      <c r="J149" s="668"/>
      <c r="K149" s="681">
        <v>0</v>
      </c>
      <c r="L149" s="668">
        <v>1.3</v>
      </c>
      <c r="M149" s="669">
        <v>852.51</v>
      </c>
    </row>
    <row r="150" spans="1:13" ht="14.4" customHeight="1" x14ac:dyDescent="0.3">
      <c r="A150" s="664" t="s">
        <v>537</v>
      </c>
      <c r="B150" s="665" t="s">
        <v>3298</v>
      </c>
      <c r="C150" s="665" t="s">
        <v>1894</v>
      </c>
      <c r="D150" s="665" t="s">
        <v>1895</v>
      </c>
      <c r="E150" s="665" t="s">
        <v>3301</v>
      </c>
      <c r="F150" s="668"/>
      <c r="G150" s="668"/>
      <c r="H150" s="681">
        <v>0</v>
      </c>
      <c r="I150" s="668">
        <v>2</v>
      </c>
      <c r="J150" s="668">
        <v>136.4</v>
      </c>
      <c r="K150" s="681">
        <v>1</v>
      </c>
      <c r="L150" s="668">
        <v>2</v>
      </c>
      <c r="M150" s="669">
        <v>136.4</v>
      </c>
    </row>
    <row r="151" spans="1:13" ht="14.4" customHeight="1" x14ac:dyDescent="0.3">
      <c r="A151" s="664" t="s">
        <v>537</v>
      </c>
      <c r="B151" s="665" t="s">
        <v>3302</v>
      </c>
      <c r="C151" s="665" t="s">
        <v>2784</v>
      </c>
      <c r="D151" s="665" t="s">
        <v>2785</v>
      </c>
      <c r="E151" s="665" t="s">
        <v>3303</v>
      </c>
      <c r="F151" s="668">
        <v>1.9999999999999996</v>
      </c>
      <c r="G151" s="668">
        <v>1125.7399999999998</v>
      </c>
      <c r="H151" s="681">
        <v>1</v>
      </c>
      <c r="I151" s="668"/>
      <c r="J151" s="668"/>
      <c r="K151" s="681">
        <v>0</v>
      </c>
      <c r="L151" s="668">
        <v>1.9999999999999996</v>
      </c>
      <c r="M151" s="669">
        <v>1125.7399999999998</v>
      </c>
    </row>
    <row r="152" spans="1:13" ht="14.4" customHeight="1" x14ac:dyDescent="0.3">
      <c r="A152" s="664" t="s">
        <v>537</v>
      </c>
      <c r="B152" s="665" t="s">
        <v>3304</v>
      </c>
      <c r="C152" s="665" t="s">
        <v>2732</v>
      </c>
      <c r="D152" s="665" t="s">
        <v>2733</v>
      </c>
      <c r="E152" s="665" t="s">
        <v>3228</v>
      </c>
      <c r="F152" s="668">
        <v>4</v>
      </c>
      <c r="G152" s="668">
        <v>1652.2000000000003</v>
      </c>
      <c r="H152" s="681">
        <v>1</v>
      </c>
      <c r="I152" s="668"/>
      <c r="J152" s="668"/>
      <c r="K152" s="681">
        <v>0</v>
      </c>
      <c r="L152" s="668">
        <v>4</v>
      </c>
      <c r="M152" s="669">
        <v>1652.2000000000003</v>
      </c>
    </row>
    <row r="153" spans="1:13" ht="14.4" customHeight="1" x14ac:dyDescent="0.3">
      <c r="A153" s="664" t="s">
        <v>537</v>
      </c>
      <c r="B153" s="665" t="s">
        <v>3305</v>
      </c>
      <c r="C153" s="665" t="s">
        <v>2795</v>
      </c>
      <c r="D153" s="665" t="s">
        <v>2796</v>
      </c>
      <c r="E153" s="665" t="s">
        <v>3306</v>
      </c>
      <c r="F153" s="668"/>
      <c r="G153" s="668"/>
      <c r="H153" s="681">
        <v>0</v>
      </c>
      <c r="I153" s="668">
        <v>20</v>
      </c>
      <c r="J153" s="668">
        <v>1104.19</v>
      </c>
      <c r="K153" s="681">
        <v>1</v>
      </c>
      <c r="L153" s="668">
        <v>20</v>
      </c>
      <c r="M153" s="669">
        <v>1104.19</v>
      </c>
    </row>
    <row r="154" spans="1:13" ht="14.4" customHeight="1" x14ac:dyDescent="0.3">
      <c r="A154" s="664" t="s">
        <v>537</v>
      </c>
      <c r="B154" s="665" t="s">
        <v>3307</v>
      </c>
      <c r="C154" s="665" t="s">
        <v>2788</v>
      </c>
      <c r="D154" s="665" t="s">
        <v>3308</v>
      </c>
      <c r="E154" s="665" t="s">
        <v>2831</v>
      </c>
      <c r="F154" s="668"/>
      <c r="G154" s="668"/>
      <c r="H154" s="681">
        <v>0</v>
      </c>
      <c r="I154" s="668">
        <v>120</v>
      </c>
      <c r="J154" s="668">
        <v>3466.8</v>
      </c>
      <c r="K154" s="681">
        <v>1</v>
      </c>
      <c r="L154" s="668">
        <v>120</v>
      </c>
      <c r="M154" s="669">
        <v>3466.8</v>
      </c>
    </row>
    <row r="155" spans="1:13" ht="14.4" customHeight="1" x14ac:dyDescent="0.3">
      <c r="A155" s="664" t="s">
        <v>537</v>
      </c>
      <c r="B155" s="665" t="s">
        <v>3227</v>
      </c>
      <c r="C155" s="665" t="s">
        <v>1950</v>
      </c>
      <c r="D155" s="665" t="s">
        <v>1951</v>
      </c>
      <c r="E155" s="665" t="s">
        <v>3228</v>
      </c>
      <c r="F155" s="668"/>
      <c r="G155" s="668"/>
      <c r="H155" s="681">
        <v>0</v>
      </c>
      <c r="I155" s="668">
        <v>6</v>
      </c>
      <c r="J155" s="668">
        <v>957</v>
      </c>
      <c r="K155" s="681">
        <v>1</v>
      </c>
      <c r="L155" s="668">
        <v>6</v>
      </c>
      <c r="M155" s="669">
        <v>957</v>
      </c>
    </row>
    <row r="156" spans="1:13" ht="14.4" customHeight="1" x14ac:dyDescent="0.3">
      <c r="A156" s="664" t="s">
        <v>537</v>
      </c>
      <c r="B156" s="665" t="s">
        <v>3229</v>
      </c>
      <c r="C156" s="665" t="s">
        <v>1782</v>
      </c>
      <c r="D156" s="665" t="s">
        <v>3230</v>
      </c>
      <c r="E156" s="665" t="s">
        <v>3231</v>
      </c>
      <c r="F156" s="668"/>
      <c r="G156" s="668"/>
      <c r="H156" s="681">
        <v>0</v>
      </c>
      <c r="I156" s="668">
        <v>5</v>
      </c>
      <c r="J156" s="668">
        <v>1116.5544861572223</v>
      </c>
      <c r="K156" s="681">
        <v>1</v>
      </c>
      <c r="L156" s="668">
        <v>5</v>
      </c>
      <c r="M156" s="669">
        <v>1116.5544861572223</v>
      </c>
    </row>
    <row r="157" spans="1:13" ht="14.4" customHeight="1" x14ac:dyDescent="0.3">
      <c r="A157" s="664" t="s">
        <v>537</v>
      </c>
      <c r="B157" s="665" t="s">
        <v>3229</v>
      </c>
      <c r="C157" s="665" t="s">
        <v>1803</v>
      </c>
      <c r="D157" s="665" t="s">
        <v>3230</v>
      </c>
      <c r="E157" s="665" t="s">
        <v>3232</v>
      </c>
      <c r="F157" s="668"/>
      <c r="G157" s="668"/>
      <c r="H157" s="681">
        <v>0</v>
      </c>
      <c r="I157" s="668">
        <v>10.852</v>
      </c>
      <c r="J157" s="668">
        <v>3571.5000756834597</v>
      </c>
      <c r="K157" s="681">
        <v>1</v>
      </c>
      <c r="L157" s="668">
        <v>10.852</v>
      </c>
      <c r="M157" s="669">
        <v>3571.5000756834597</v>
      </c>
    </row>
    <row r="158" spans="1:13" ht="14.4" customHeight="1" x14ac:dyDescent="0.3">
      <c r="A158" s="664" t="s">
        <v>537</v>
      </c>
      <c r="B158" s="665" t="s">
        <v>3229</v>
      </c>
      <c r="C158" s="665" t="s">
        <v>1807</v>
      </c>
      <c r="D158" s="665" t="s">
        <v>3230</v>
      </c>
      <c r="E158" s="665" t="s">
        <v>3233</v>
      </c>
      <c r="F158" s="668"/>
      <c r="G158" s="668"/>
      <c r="H158" s="681">
        <v>0</v>
      </c>
      <c r="I158" s="668">
        <v>22.433</v>
      </c>
      <c r="J158" s="668">
        <v>17376.276335356037</v>
      </c>
      <c r="K158" s="681">
        <v>1</v>
      </c>
      <c r="L158" s="668">
        <v>22.433</v>
      </c>
      <c r="M158" s="669">
        <v>17376.276335356037</v>
      </c>
    </row>
    <row r="159" spans="1:13" ht="14.4" customHeight="1" x14ac:dyDescent="0.3">
      <c r="A159" s="664" t="s">
        <v>537</v>
      </c>
      <c r="B159" s="665" t="s">
        <v>3234</v>
      </c>
      <c r="C159" s="665" t="s">
        <v>1800</v>
      </c>
      <c r="D159" s="665" t="s">
        <v>1801</v>
      </c>
      <c r="E159" s="665" t="s">
        <v>3235</v>
      </c>
      <c r="F159" s="668"/>
      <c r="G159" s="668"/>
      <c r="H159" s="681">
        <v>0</v>
      </c>
      <c r="I159" s="668">
        <v>2</v>
      </c>
      <c r="J159" s="668">
        <v>1901.4599999999998</v>
      </c>
      <c r="K159" s="681">
        <v>1</v>
      </c>
      <c r="L159" s="668">
        <v>2</v>
      </c>
      <c r="M159" s="669">
        <v>1901.4599999999998</v>
      </c>
    </row>
    <row r="160" spans="1:13" ht="14.4" customHeight="1" x14ac:dyDescent="0.3">
      <c r="A160" s="664" t="s">
        <v>537</v>
      </c>
      <c r="B160" s="665" t="s">
        <v>3236</v>
      </c>
      <c r="C160" s="665" t="s">
        <v>1720</v>
      </c>
      <c r="D160" s="665" t="s">
        <v>1609</v>
      </c>
      <c r="E160" s="665" t="s">
        <v>3237</v>
      </c>
      <c r="F160" s="668"/>
      <c r="G160" s="668"/>
      <c r="H160" s="681">
        <v>0</v>
      </c>
      <c r="I160" s="668">
        <v>3</v>
      </c>
      <c r="J160" s="668">
        <v>176.22074632512602</v>
      </c>
      <c r="K160" s="681">
        <v>1</v>
      </c>
      <c r="L160" s="668">
        <v>3</v>
      </c>
      <c r="M160" s="669">
        <v>176.22074632512602</v>
      </c>
    </row>
    <row r="161" spans="1:13" ht="14.4" customHeight="1" x14ac:dyDescent="0.3">
      <c r="A161" s="664" t="s">
        <v>537</v>
      </c>
      <c r="B161" s="665" t="s">
        <v>3236</v>
      </c>
      <c r="C161" s="665" t="s">
        <v>1608</v>
      </c>
      <c r="D161" s="665" t="s">
        <v>1609</v>
      </c>
      <c r="E161" s="665" t="s">
        <v>1610</v>
      </c>
      <c r="F161" s="668"/>
      <c r="G161" s="668"/>
      <c r="H161" s="681">
        <v>0</v>
      </c>
      <c r="I161" s="668">
        <v>12</v>
      </c>
      <c r="J161" s="668">
        <v>1260.7200000000003</v>
      </c>
      <c r="K161" s="681">
        <v>1</v>
      </c>
      <c r="L161" s="668">
        <v>12</v>
      </c>
      <c r="M161" s="669">
        <v>1260.7200000000003</v>
      </c>
    </row>
    <row r="162" spans="1:13" ht="14.4" customHeight="1" x14ac:dyDescent="0.3">
      <c r="A162" s="664" t="s">
        <v>537</v>
      </c>
      <c r="B162" s="665" t="s">
        <v>3238</v>
      </c>
      <c r="C162" s="665" t="s">
        <v>1767</v>
      </c>
      <c r="D162" s="665" t="s">
        <v>1768</v>
      </c>
      <c r="E162" s="665" t="s">
        <v>3309</v>
      </c>
      <c r="F162" s="668"/>
      <c r="G162" s="668"/>
      <c r="H162" s="681">
        <v>0</v>
      </c>
      <c r="I162" s="668">
        <v>15</v>
      </c>
      <c r="J162" s="668">
        <v>423.85000000000008</v>
      </c>
      <c r="K162" s="681">
        <v>1</v>
      </c>
      <c r="L162" s="668">
        <v>15</v>
      </c>
      <c r="M162" s="669">
        <v>423.85000000000008</v>
      </c>
    </row>
    <row r="163" spans="1:13" ht="14.4" customHeight="1" x14ac:dyDescent="0.3">
      <c r="A163" s="664" t="s">
        <v>537</v>
      </c>
      <c r="B163" s="665" t="s">
        <v>3238</v>
      </c>
      <c r="C163" s="665" t="s">
        <v>1627</v>
      </c>
      <c r="D163" s="665" t="s">
        <v>1628</v>
      </c>
      <c r="E163" s="665" t="s">
        <v>3239</v>
      </c>
      <c r="F163" s="668"/>
      <c r="G163" s="668"/>
      <c r="H163" s="681">
        <v>0</v>
      </c>
      <c r="I163" s="668">
        <v>2</v>
      </c>
      <c r="J163" s="668">
        <v>64.52000000000001</v>
      </c>
      <c r="K163" s="681">
        <v>1</v>
      </c>
      <c r="L163" s="668">
        <v>2</v>
      </c>
      <c r="M163" s="669">
        <v>64.52000000000001</v>
      </c>
    </row>
    <row r="164" spans="1:13" ht="14.4" customHeight="1" x14ac:dyDescent="0.3">
      <c r="A164" s="664" t="s">
        <v>537</v>
      </c>
      <c r="B164" s="665" t="s">
        <v>3238</v>
      </c>
      <c r="C164" s="665" t="s">
        <v>1631</v>
      </c>
      <c r="D164" s="665" t="s">
        <v>1632</v>
      </c>
      <c r="E164" s="665" t="s">
        <v>3240</v>
      </c>
      <c r="F164" s="668"/>
      <c r="G164" s="668"/>
      <c r="H164" s="681">
        <v>0</v>
      </c>
      <c r="I164" s="668">
        <v>5</v>
      </c>
      <c r="J164" s="668">
        <v>149.99999999999997</v>
      </c>
      <c r="K164" s="681">
        <v>1</v>
      </c>
      <c r="L164" s="668">
        <v>5</v>
      </c>
      <c r="M164" s="669">
        <v>149.99999999999997</v>
      </c>
    </row>
    <row r="165" spans="1:13" ht="14.4" customHeight="1" x14ac:dyDescent="0.3">
      <c r="A165" s="664" t="s">
        <v>537</v>
      </c>
      <c r="B165" s="665" t="s">
        <v>3238</v>
      </c>
      <c r="C165" s="665" t="s">
        <v>2568</v>
      </c>
      <c r="D165" s="665" t="s">
        <v>2569</v>
      </c>
      <c r="E165" s="665" t="s">
        <v>3310</v>
      </c>
      <c r="F165" s="668"/>
      <c r="G165" s="668"/>
      <c r="H165" s="681">
        <v>0</v>
      </c>
      <c r="I165" s="668">
        <v>3</v>
      </c>
      <c r="J165" s="668">
        <v>262.44000000000005</v>
      </c>
      <c r="K165" s="681">
        <v>1</v>
      </c>
      <c r="L165" s="668">
        <v>3</v>
      </c>
      <c r="M165" s="669">
        <v>262.44000000000005</v>
      </c>
    </row>
    <row r="166" spans="1:13" ht="14.4" customHeight="1" x14ac:dyDescent="0.3">
      <c r="A166" s="664" t="s">
        <v>537</v>
      </c>
      <c r="B166" s="665" t="s">
        <v>3238</v>
      </c>
      <c r="C166" s="665" t="s">
        <v>1661</v>
      </c>
      <c r="D166" s="665" t="s">
        <v>1662</v>
      </c>
      <c r="E166" s="665" t="s">
        <v>3242</v>
      </c>
      <c r="F166" s="668"/>
      <c r="G166" s="668"/>
      <c r="H166" s="681">
        <v>0</v>
      </c>
      <c r="I166" s="668">
        <v>2</v>
      </c>
      <c r="J166" s="668">
        <v>117.86000000000001</v>
      </c>
      <c r="K166" s="681">
        <v>1</v>
      </c>
      <c r="L166" s="668">
        <v>2</v>
      </c>
      <c r="M166" s="669">
        <v>117.86000000000001</v>
      </c>
    </row>
    <row r="167" spans="1:13" ht="14.4" customHeight="1" x14ac:dyDescent="0.3">
      <c r="A167" s="664" t="s">
        <v>537</v>
      </c>
      <c r="B167" s="665" t="s">
        <v>3245</v>
      </c>
      <c r="C167" s="665" t="s">
        <v>2646</v>
      </c>
      <c r="D167" s="665" t="s">
        <v>3311</v>
      </c>
      <c r="E167" s="665" t="s">
        <v>3312</v>
      </c>
      <c r="F167" s="668"/>
      <c r="G167" s="668"/>
      <c r="H167" s="681">
        <v>0</v>
      </c>
      <c r="I167" s="668">
        <v>2</v>
      </c>
      <c r="J167" s="668">
        <v>161.03976985532478</v>
      </c>
      <c r="K167" s="681">
        <v>1</v>
      </c>
      <c r="L167" s="668">
        <v>2</v>
      </c>
      <c r="M167" s="669">
        <v>161.03976985532478</v>
      </c>
    </row>
    <row r="168" spans="1:13" ht="14.4" customHeight="1" x14ac:dyDescent="0.3">
      <c r="A168" s="664" t="s">
        <v>537</v>
      </c>
      <c r="B168" s="665" t="s">
        <v>3245</v>
      </c>
      <c r="C168" s="665" t="s">
        <v>2594</v>
      </c>
      <c r="D168" s="665" t="s">
        <v>3311</v>
      </c>
      <c r="E168" s="665" t="s">
        <v>3313</v>
      </c>
      <c r="F168" s="668"/>
      <c r="G168" s="668"/>
      <c r="H168" s="681">
        <v>0</v>
      </c>
      <c r="I168" s="668">
        <v>2</v>
      </c>
      <c r="J168" s="668">
        <v>663.68000000000006</v>
      </c>
      <c r="K168" s="681">
        <v>1</v>
      </c>
      <c r="L168" s="668">
        <v>2</v>
      </c>
      <c r="M168" s="669">
        <v>663.68000000000006</v>
      </c>
    </row>
    <row r="169" spans="1:13" ht="14.4" customHeight="1" x14ac:dyDescent="0.3">
      <c r="A169" s="664" t="s">
        <v>537</v>
      </c>
      <c r="B169" s="665" t="s">
        <v>3245</v>
      </c>
      <c r="C169" s="665" t="s">
        <v>1676</v>
      </c>
      <c r="D169" s="665" t="s">
        <v>3246</v>
      </c>
      <c r="E169" s="665" t="s">
        <v>3247</v>
      </c>
      <c r="F169" s="668"/>
      <c r="G169" s="668"/>
      <c r="H169" s="681">
        <v>0</v>
      </c>
      <c r="I169" s="668">
        <v>3</v>
      </c>
      <c r="J169" s="668">
        <v>967.47001345544618</v>
      </c>
      <c r="K169" s="681">
        <v>1</v>
      </c>
      <c r="L169" s="668">
        <v>3</v>
      </c>
      <c r="M169" s="669">
        <v>967.47001345544618</v>
      </c>
    </row>
    <row r="170" spans="1:13" ht="14.4" customHeight="1" x14ac:dyDescent="0.3">
      <c r="A170" s="664" t="s">
        <v>537</v>
      </c>
      <c r="B170" s="665" t="s">
        <v>3245</v>
      </c>
      <c r="C170" s="665" t="s">
        <v>2636</v>
      </c>
      <c r="D170" s="665" t="s">
        <v>2637</v>
      </c>
      <c r="E170" s="665" t="s">
        <v>2638</v>
      </c>
      <c r="F170" s="668"/>
      <c r="G170" s="668"/>
      <c r="H170" s="681">
        <v>0</v>
      </c>
      <c r="I170" s="668">
        <v>1</v>
      </c>
      <c r="J170" s="668">
        <v>365.86999999999966</v>
      </c>
      <c r="K170" s="681">
        <v>1</v>
      </c>
      <c r="L170" s="668">
        <v>1</v>
      </c>
      <c r="M170" s="669">
        <v>365.86999999999966</v>
      </c>
    </row>
    <row r="171" spans="1:13" ht="14.4" customHeight="1" x14ac:dyDescent="0.3">
      <c r="A171" s="664" t="s">
        <v>537</v>
      </c>
      <c r="B171" s="665" t="s">
        <v>3248</v>
      </c>
      <c r="C171" s="665" t="s">
        <v>1680</v>
      </c>
      <c r="D171" s="665" t="s">
        <v>3249</v>
      </c>
      <c r="E171" s="665" t="s">
        <v>3250</v>
      </c>
      <c r="F171" s="668"/>
      <c r="G171" s="668"/>
      <c r="H171" s="681">
        <v>0</v>
      </c>
      <c r="I171" s="668">
        <v>5</v>
      </c>
      <c r="J171" s="668">
        <v>234.94912398483194</v>
      </c>
      <c r="K171" s="681">
        <v>1</v>
      </c>
      <c r="L171" s="668">
        <v>5</v>
      </c>
      <c r="M171" s="669">
        <v>234.94912398483194</v>
      </c>
    </row>
    <row r="172" spans="1:13" ht="14.4" customHeight="1" x14ac:dyDescent="0.3">
      <c r="A172" s="664" t="s">
        <v>537</v>
      </c>
      <c r="B172" s="665" t="s">
        <v>3248</v>
      </c>
      <c r="C172" s="665" t="s">
        <v>1760</v>
      </c>
      <c r="D172" s="665" t="s">
        <v>3251</v>
      </c>
      <c r="E172" s="665" t="s">
        <v>3252</v>
      </c>
      <c r="F172" s="668"/>
      <c r="G172" s="668"/>
      <c r="H172" s="681">
        <v>0</v>
      </c>
      <c r="I172" s="668">
        <v>9</v>
      </c>
      <c r="J172" s="668">
        <v>554.93999999999994</v>
      </c>
      <c r="K172" s="681">
        <v>1</v>
      </c>
      <c r="L172" s="668">
        <v>9</v>
      </c>
      <c r="M172" s="669">
        <v>554.93999999999994</v>
      </c>
    </row>
    <row r="173" spans="1:13" ht="14.4" customHeight="1" x14ac:dyDescent="0.3">
      <c r="A173" s="664" t="s">
        <v>537</v>
      </c>
      <c r="B173" s="665" t="s">
        <v>3253</v>
      </c>
      <c r="C173" s="665" t="s">
        <v>2557</v>
      </c>
      <c r="D173" s="665" t="s">
        <v>3314</v>
      </c>
      <c r="E173" s="665" t="s">
        <v>2459</v>
      </c>
      <c r="F173" s="668"/>
      <c r="G173" s="668"/>
      <c r="H173" s="681">
        <v>0</v>
      </c>
      <c r="I173" s="668">
        <v>24</v>
      </c>
      <c r="J173" s="668">
        <v>1450.319521111986</v>
      </c>
      <c r="K173" s="681">
        <v>1</v>
      </c>
      <c r="L173" s="668">
        <v>24</v>
      </c>
      <c r="M173" s="669">
        <v>1450.319521111986</v>
      </c>
    </row>
    <row r="174" spans="1:13" ht="14.4" customHeight="1" x14ac:dyDescent="0.3">
      <c r="A174" s="664" t="s">
        <v>537</v>
      </c>
      <c r="B174" s="665" t="s">
        <v>3253</v>
      </c>
      <c r="C174" s="665" t="s">
        <v>566</v>
      </c>
      <c r="D174" s="665" t="s">
        <v>3254</v>
      </c>
      <c r="E174" s="665" t="s">
        <v>3255</v>
      </c>
      <c r="F174" s="668">
        <v>4</v>
      </c>
      <c r="G174" s="668">
        <v>414.2790563748938</v>
      </c>
      <c r="H174" s="681">
        <v>1</v>
      </c>
      <c r="I174" s="668"/>
      <c r="J174" s="668"/>
      <c r="K174" s="681">
        <v>0</v>
      </c>
      <c r="L174" s="668">
        <v>4</v>
      </c>
      <c r="M174" s="669">
        <v>414.2790563748938</v>
      </c>
    </row>
    <row r="175" spans="1:13" ht="14.4" customHeight="1" x14ac:dyDescent="0.3">
      <c r="A175" s="664" t="s">
        <v>537</v>
      </c>
      <c r="B175" s="665" t="s">
        <v>3256</v>
      </c>
      <c r="C175" s="665" t="s">
        <v>1723</v>
      </c>
      <c r="D175" s="665" t="s">
        <v>1724</v>
      </c>
      <c r="E175" s="665" t="s">
        <v>1696</v>
      </c>
      <c r="F175" s="668"/>
      <c r="G175" s="668"/>
      <c r="H175" s="681">
        <v>0</v>
      </c>
      <c r="I175" s="668">
        <v>5</v>
      </c>
      <c r="J175" s="668">
        <v>100.29999999999998</v>
      </c>
      <c r="K175" s="681">
        <v>1</v>
      </c>
      <c r="L175" s="668">
        <v>5</v>
      </c>
      <c r="M175" s="669">
        <v>100.29999999999998</v>
      </c>
    </row>
    <row r="176" spans="1:13" ht="14.4" customHeight="1" x14ac:dyDescent="0.3">
      <c r="A176" s="664" t="s">
        <v>537</v>
      </c>
      <c r="B176" s="665" t="s">
        <v>3256</v>
      </c>
      <c r="C176" s="665" t="s">
        <v>1763</v>
      </c>
      <c r="D176" s="665" t="s">
        <v>1764</v>
      </c>
      <c r="E176" s="665" t="s">
        <v>905</v>
      </c>
      <c r="F176" s="668"/>
      <c r="G176" s="668"/>
      <c r="H176" s="681">
        <v>0</v>
      </c>
      <c r="I176" s="668">
        <v>3</v>
      </c>
      <c r="J176" s="668">
        <v>291.95455711026824</v>
      </c>
      <c r="K176" s="681">
        <v>1</v>
      </c>
      <c r="L176" s="668">
        <v>3</v>
      </c>
      <c r="M176" s="669">
        <v>291.95455711026824</v>
      </c>
    </row>
    <row r="177" spans="1:13" ht="14.4" customHeight="1" x14ac:dyDescent="0.3">
      <c r="A177" s="664" t="s">
        <v>537</v>
      </c>
      <c r="B177" s="665" t="s">
        <v>3315</v>
      </c>
      <c r="C177" s="665" t="s">
        <v>2707</v>
      </c>
      <c r="D177" s="665" t="s">
        <v>2708</v>
      </c>
      <c r="E177" s="665" t="s">
        <v>2709</v>
      </c>
      <c r="F177" s="668"/>
      <c r="G177" s="668"/>
      <c r="H177" s="681">
        <v>0</v>
      </c>
      <c r="I177" s="668">
        <v>1</v>
      </c>
      <c r="J177" s="668">
        <v>507.24999999999989</v>
      </c>
      <c r="K177" s="681">
        <v>1</v>
      </c>
      <c r="L177" s="668">
        <v>1</v>
      </c>
      <c r="M177" s="669">
        <v>507.24999999999989</v>
      </c>
    </row>
    <row r="178" spans="1:13" ht="14.4" customHeight="1" x14ac:dyDescent="0.3">
      <c r="A178" s="664" t="s">
        <v>537</v>
      </c>
      <c r="B178" s="665" t="s">
        <v>3316</v>
      </c>
      <c r="C178" s="665" t="s">
        <v>2672</v>
      </c>
      <c r="D178" s="665" t="s">
        <v>3317</v>
      </c>
      <c r="E178" s="665" t="s">
        <v>2674</v>
      </c>
      <c r="F178" s="668"/>
      <c r="G178" s="668"/>
      <c r="H178" s="681">
        <v>0</v>
      </c>
      <c r="I178" s="668">
        <v>1</v>
      </c>
      <c r="J178" s="668">
        <v>109.84599253785437</v>
      </c>
      <c r="K178" s="681">
        <v>1</v>
      </c>
      <c r="L178" s="668">
        <v>1</v>
      </c>
      <c r="M178" s="669">
        <v>109.84599253785437</v>
      </c>
    </row>
    <row r="179" spans="1:13" ht="14.4" customHeight="1" x14ac:dyDescent="0.3">
      <c r="A179" s="664" t="s">
        <v>537</v>
      </c>
      <c r="B179" s="665" t="s">
        <v>3318</v>
      </c>
      <c r="C179" s="665" t="s">
        <v>2553</v>
      </c>
      <c r="D179" s="665" t="s">
        <v>2554</v>
      </c>
      <c r="E179" s="665" t="s">
        <v>2555</v>
      </c>
      <c r="F179" s="668"/>
      <c r="G179" s="668"/>
      <c r="H179" s="681">
        <v>0</v>
      </c>
      <c r="I179" s="668">
        <v>2</v>
      </c>
      <c r="J179" s="668">
        <v>180.76000000000002</v>
      </c>
      <c r="K179" s="681">
        <v>1</v>
      </c>
      <c r="L179" s="668">
        <v>2</v>
      </c>
      <c r="M179" s="669">
        <v>180.76000000000002</v>
      </c>
    </row>
    <row r="180" spans="1:13" ht="14.4" customHeight="1" x14ac:dyDescent="0.3">
      <c r="A180" s="664" t="s">
        <v>537</v>
      </c>
      <c r="B180" s="665" t="s">
        <v>3319</v>
      </c>
      <c r="C180" s="665" t="s">
        <v>1053</v>
      </c>
      <c r="D180" s="665" t="s">
        <v>2632</v>
      </c>
      <c r="E180" s="665" t="s">
        <v>2633</v>
      </c>
      <c r="F180" s="668"/>
      <c r="G180" s="668"/>
      <c r="H180" s="681">
        <v>0</v>
      </c>
      <c r="I180" s="668">
        <v>1</v>
      </c>
      <c r="J180" s="668">
        <v>77.81</v>
      </c>
      <c r="K180" s="681">
        <v>1</v>
      </c>
      <c r="L180" s="668">
        <v>1</v>
      </c>
      <c r="M180" s="669">
        <v>77.81</v>
      </c>
    </row>
    <row r="181" spans="1:13" ht="14.4" customHeight="1" x14ac:dyDescent="0.3">
      <c r="A181" s="664" t="s">
        <v>537</v>
      </c>
      <c r="B181" s="665" t="s">
        <v>3320</v>
      </c>
      <c r="C181" s="665" t="s">
        <v>1727</v>
      </c>
      <c r="D181" s="665" t="s">
        <v>1728</v>
      </c>
      <c r="E181" s="665" t="s">
        <v>3321</v>
      </c>
      <c r="F181" s="668"/>
      <c r="G181" s="668"/>
      <c r="H181" s="681">
        <v>0</v>
      </c>
      <c r="I181" s="668">
        <v>2</v>
      </c>
      <c r="J181" s="668">
        <v>95.56</v>
      </c>
      <c r="K181" s="681">
        <v>1</v>
      </c>
      <c r="L181" s="668">
        <v>2</v>
      </c>
      <c r="M181" s="669">
        <v>95.56</v>
      </c>
    </row>
    <row r="182" spans="1:13" ht="14.4" customHeight="1" x14ac:dyDescent="0.3">
      <c r="A182" s="664" t="s">
        <v>537</v>
      </c>
      <c r="B182" s="665" t="s">
        <v>3320</v>
      </c>
      <c r="C182" s="665" t="s">
        <v>2590</v>
      </c>
      <c r="D182" s="665" t="s">
        <v>2591</v>
      </c>
      <c r="E182" s="665" t="s">
        <v>3322</v>
      </c>
      <c r="F182" s="668"/>
      <c r="G182" s="668"/>
      <c r="H182" s="681">
        <v>0</v>
      </c>
      <c r="I182" s="668">
        <v>3</v>
      </c>
      <c r="J182" s="668">
        <v>237.39000000000004</v>
      </c>
      <c r="K182" s="681">
        <v>1</v>
      </c>
      <c r="L182" s="668">
        <v>3</v>
      </c>
      <c r="M182" s="669">
        <v>237.39000000000004</v>
      </c>
    </row>
    <row r="183" spans="1:13" ht="14.4" customHeight="1" x14ac:dyDescent="0.3">
      <c r="A183" s="664" t="s">
        <v>537</v>
      </c>
      <c r="B183" s="665" t="s">
        <v>3258</v>
      </c>
      <c r="C183" s="665" t="s">
        <v>2662</v>
      </c>
      <c r="D183" s="665" t="s">
        <v>2663</v>
      </c>
      <c r="E183" s="665" t="s">
        <v>3323</v>
      </c>
      <c r="F183" s="668"/>
      <c r="G183" s="668"/>
      <c r="H183" s="681">
        <v>0</v>
      </c>
      <c r="I183" s="668">
        <v>1</v>
      </c>
      <c r="J183" s="668">
        <v>61.139862492131108</v>
      </c>
      <c r="K183" s="681">
        <v>1</v>
      </c>
      <c r="L183" s="668">
        <v>1</v>
      </c>
      <c r="M183" s="669">
        <v>61.139862492131108</v>
      </c>
    </row>
    <row r="184" spans="1:13" ht="14.4" customHeight="1" x14ac:dyDescent="0.3">
      <c r="A184" s="664" t="s">
        <v>537</v>
      </c>
      <c r="B184" s="665" t="s">
        <v>3324</v>
      </c>
      <c r="C184" s="665" t="s">
        <v>2608</v>
      </c>
      <c r="D184" s="665" t="s">
        <v>2609</v>
      </c>
      <c r="E184" s="665" t="s">
        <v>560</v>
      </c>
      <c r="F184" s="668"/>
      <c r="G184" s="668"/>
      <c r="H184" s="681">
        <v>0</v>
      </c>
      <c r="I184" s="668">
        <v>2</v>
      </c>
      <c r="J184" s="668">
        <v>103.68</v>
      </c>
      <c r="K184" s="681">
        <v>1</v>
      </c>
      <c r="L184" s="668">
        <v>2</v>
      </c>
      <c r="M184" s="669">
        <v>103.68</v>
      </c>
    </row>
    <row r="185" spans="1:13" ht="14.4" customHeight="1" x14ac:dyDescent="0.3">
      <c r="A185" s="664" t="s">
        <v>537</v>
      </c>
      <c r="B185" s="665" t="s">
        <v>3324</v>
      </c>
      <c r="C185" s="665" t="s">
        <v>2635</v>
      </c>
      <c r="D185" s="665" t="s">
        <v>2609</v>
      </c>
      <c r="E185" s="665" t="s">
        <v>571</v>
      </c>
      <c r="F185" s="668"/>
      <c r="G185" s="668"/>
      <c r="H185" s="681">
        <v>0</v>
      </c>
      <c r="I185" s="668">
        <v>1</v>
      </c>
      <c r="J185" s="668">
        <v>155.52000000000001</v>
      </c>
      <c r="K185" s="681">
        <v>1</v>
      </c>
      <c r="L185" s="668">
        <v>1</v>
      </c>
      <c r="M185" s="669">
        <v>155.52000000000001</v>
      </c>
    </row>
    <row r="186" spans="1:13" ht="14.4" customHeight="1" x14ac:dyDescent="0.3">
      <c r="A186" s="664" t="s">
        <v>537</v>
      </c>
      <c r="B186" s="665" t="s">
        <v>3259</v>
      </c>
      <c r="C186" s="665" t="s">
        <v>1854</v>
      </c>
      <c r="D186" s="665" t="s">
        <v>1855</v>
      </c>
      <c r="E186" s="665" t="s">
        <v>1856</v>
      </c>
      <c r="F186" s="668"/>
      <c r="G186" s="668"/>
      <c r="H186" s="681">
        <v>0</v>
      </c>
      <c r="I186" s="668">
        <v>11</v>
      </c>
      <c r="J186" s="668">
        <v>2187.79</v>
      </c>
      <c r="K186" s="681">
        <v>1</v>
      </c>
      <c r="L186" s="668">
        <v>11</v>
      </c>
      <c r="M186" s="669">
        <v>2187.79</v>
      </c>
    </row>
    <row r="187" spans="1:13" ht="14.4" customHeight="1" x14ac:dyDescent="0.3">
      <c r="A187" s="664" t="s">
        <v>537</v>
      </c>
      <c r="B187" s="665" t="s">
        <v>3259</v>
      </c>
      <c r="C187" s="665" t="s">
        <v>1840</v>
      </c>
      <c r="D187" s="665" t="s">
        <v>1841</v>
      </c>
      <c r="E187" s="665" t="s">
        <v>1836</v>
      </c>
      <c r="F187" s="668"/>
      <c r="G187" s="668"/>
      <c r="H187" s="681">
        <v>0</v>
      </c>
      <c r="I187" s="668">
        <v>10</v>
      </c>
      <c r="J187" s="668">
        <v>409.2000000000001</v>
      </c>
      <c r="K187" s="681">
        <v>1</v>
      </c>
      <c r="L187" s="668">
        <v>10</v>
      </c>
      <c r="M187" s="669">
        <v>409.2000000000001</v>
      </c>
    </row>
    <row r="188" spans="1:13" ht="14.4" customHeight="1" x14ac:dyDescent="0.3">
      <c r="A188" s="664" t="s">
        <v>537</v>
      </c>
      <c r="B188" s="665" t="s">
        <v>3259</v>
      </c>
      <c r="C188" s="665" t="s">
        <v>2717</v>
      </c>
      <c r="D188" s="665" t="s">
        <v>2718</v>
      </c>
      <c r="E188" s="665" t="s">
        <v>1836</v>
      </c>
      <c r="F188" s="668"/>
      <c r="G188" s="668"/>
      <c r="H188" s="681">
        <v>0</v>
      </c>
      <c r="I188" s="668">
        <v>10</v>
      </c>
      <c r="J188" s="668">
        <v>409.20000000000005</v>
      </c>
      <c r="K188" s="681">
        <v>1</v>
      </c>
      <c r="L188" s="668">
        <v>10</v>
      </c>
      <c r="M188" s="669">
        <v>409.20000000000005</v>
      </c>
    </row>
    <row r="189" spans="1:13" ht="14.4" customHeight="1" x14ac:dyDescent="0.3">
      <c r="A189" s="664" t="s">
        <v>537</v>
      </c>
      <c r="B189" s="665" t="s">
        <v>3259</v>
      </c>
      <c r="C189" s="665" t="s">
        <v>2720</v>
      </c>
      <c r="D189" s="665" t="s">
        <v>3325</v>
      </c>
      <c r="E189" s="665" t="s">
        <v>1836</v>
      </c>
      <c r="F189" s="668"/>
      <c r="G189" s="668"/>
      <c r="H189" s="681">
        <v>0</v>
      </c>
      <c r="I189" s="668">
        <v>5</v>
      </c>
      <c r="J189" s="668">
        <v>205.9</v>
      </c>
      <c r="K189" s="681">
        <v>1</v>
      </c>
      <c r="L189" s="668">
        <v>5</v>
      </c>
      <c r="M189" s="669">
        <v>205.9</v>
      </c>
    </row>
    <row r="190" spans="1:13" ht="14.4" customHeight="1" x14ac:dyDescent="0.3">
      <c r="A190" s="664" t="s">
        <v>537</v>
      </c>
      <c r="B190" s="665" t="s">
        <v>3259</v>
      </c>
      <c r="C190" s="665" t="s">
        <v>2723</v>
      </c>
      <c r="D190" s="665" t="s">
        <v>3326</v>
      </c>
      <c r="E190" s="665" t="s">
        <v>1836</v>
      </c>
      <c r="F190" s="668"/>
      <c r="G190" s="668"/>
      <c r="H190" s="681">
        <v>0</v>
      </c>
      <c r="I190" s="668">
        <v>5</v>
      </c>
      <c r="J190" s="668">
        <v>205.9</v>
      </c>
      <c r="K190" s="681">
        <v>1</v>
      </c>
      <c r="L190" s="668">
        <v>5</v>
      </c>
      <c r="M190" s="669">
        <v>205.9</v>
      </c>
    </row>
    <row r="191" spans="1:13" ht="14.4" customHeight="1" x14ac:dyDescent="0.3">
      <c r="A191" s="664" t="s">
        <v>537</v>
      </c>
      <c r="B191" s="665" t="s">
        <v>3259</v>
      </c>
      <c r="C191" s="665" t="s">
        <v>2728</v>
      </c>
      <c r="D191" s="665" t="s">
        <v>2729</v>
      </c>
      <c r="E191" s="665" t="s">
        <v>1844</v>
      </c>
      <c r="F191" s="668"/>
      <c r="G191" s="668"/>
      <c r="H191" s="681">
        <v>0</v>
      </c>
      <c r="I191" s="668">
        <v>5</v>
      </c>
      <c r="J191" s="668">
        <v>677.99999999999989</v>
      </c>
      <c r="K191" s="681">
        <v>1</v>
      </c>
      <c r="L191" s="668">
        <v>5</v>
      </c>
      <c r="M191" s="669">
        <v>677.99999999999989</v>
      </c>
    </row>
    <row r="192" spans="1:13" ht="14.4" customHeight="1" x14ac:dyDescent="0.3">
      <c r="A192" s="664" t="s">
        <v>537</v>
      </c>
      <c r="B192" s="665" t="s">
        <v>3259</v>
      </c>
      <c r="C192" s="665" t="s">
        <v>1857</v>
      </c>
      <c r="D192" s="665" t="s">
        <v>1858</v>
      </c>
      <c r="E192" s="665" t="s">
        <v>1859</v>
      </c>
      <c r="F192" s="668"/>
      <c r="G192" s="668"/>
      <c r="H192" s="681">
        <v>0</v>
      </c>
      <c r="I192" s="668">
        <v>32</v>
      </c>
      <c r="J192" s="668">
        <v>4436.16</v>
      </c>
      <c r="K192" s="681">
        <v>1</v>
      </c>
      <c r="L192" s="668">
        <v>32</v>
      </c>
      <c r="M192" s="669">
        <v>4436.16</v>
      </c>
    </row>
    <row r="193" spans="1:13" ht="14.4" customHeight="1" x14ac:dyDescent="0.3">
      <c r="A193" s="664" t="s">
        <v>537</v>
      </c>
      <c r="B193" s="665" t="s">
        <v>3259</v>
      </c>
      <c r="C193" s="665" t="s">
        <v>1850</v>
      </c>
      <c r="D193" s="665" t="s">
        <v>1851</v>
      </c>
      <c r="E193" s="665" t="s">
        <v>1859</v>
      </c>
      <c r="F193" s="668"/>
      <c r="G193" s="668"/>
      <c r="H193" s="681">
        <v>0</v>
      </c>
      <c r="I193" s="668">
        <v>32</v>
      </c>
      <c r="J193" s="668">
        <v>5007.68</v>
      </c>
      <c r="K193" s="681">
        <v>1</v>
      </c>
      <c r="L193" s="668">
        <v>32</v>
      </c>
      <c r="M193" s="669">
        <v>5007.68</v>
      </c>
    </row>
    <row r="194" spans="1:13" ht="14.4" customHeight="1" x14ac:dyDescent="0.3">
      <c r="A194" s="664" t="s">
        <v>537</v>
      </c>
      <c r="B194" s="665" t="s">
        <v>3259</v>
      </c>
      <c r="C194" s="665" t="s">
        <v>2725</v>
      </c>
      <c r="D194" s="665" t="s">
        <v>2726</v>
      </c>
      <c r="E194" s="665" t="s">
        <v>1859</v>
      </c>
      <c r="F194" s="668"/>
      <c r="G194" s="668"/>
      <c r="H194" s="681">
        <v>0</v>
      </c>
      <c r="I194" s="668">
        <v>66</v>
      </c>
      <c r="J194" s="668">
        <v>16716.827726392708</v>
      </c>
      <c r="K194" s="681">
        <v>1</v>
      </c>
      <c r="L194" s="668">
        <v>66</v>
      </c>
      <c r="M194" s="669">
        <v>16716.827726392708</v>
      </c>
    </row>
    <row r="195" spans="1:13" ht="14.4" customHeight="1" x14ac:dyDescent="0.3">
      <c r="A195" s="664" t="s">
        <v>537</v>
      </c>
      <c r="B195" s="665" t="s">
        <v>3259</v>
      </c>
      <c r="C195" s="665" t="s">
        <v>1873</v>
      </c>
      <c r="D195" s="665" t="s">
        <v>1874</v>
      </c>
      <c r="E195" s="665" t="s">
        <v>1862</v>
      </c>
      <c r="F195" s="668"/>
      <c r="G195" s="668"/>
      <c r="H195" s="681">
        <v>0</v>
      </c>
      <c r="I195" s="668">
        <v>4</v>
      </c>
      <c r="J195" s="668">
        <v>447.80000000000007</v>
      </c>
      <c r="K195" s="681">
        <v>1</v>
      </c>
      <c r="L195" s="668">
        <v>4</v>
      </c>
      <c r="M195" s="669">
        <v>447.80000000000007</v>
      </c>
    </row>
    <row r="196" spans="1:13" ht="14.4" customHeight="1" x14ac:dyDescent="0.3">
      <c r="A196" s="664" t="s">
        <v>537</v>
      </c>
      <c r="B196" s="665" t="s">
        <v>3259</v>
      </c>
      <c r="C196" s="665" t="s">
        <v>1863</v>
      </c>
      <c r="D196" s="665" t="s">
        <v>1864</v>
      </c>
      <c r="E196" s="665" t="s">
        <v>1862</v>
      </c>
      <c r="F196" s="668"/>
      <c r="G196" s="668"/>
      <c r="H196" s="681">
        <v>0</v>
      </c>
      <c r="I196" s="668">
        <v>4</v>
      </c>
      <c r="J196" s="668">
        <v>447.80000000000007</v>
      </c>
      <c r="K196" s="681">
        <v>1</v>
      </c>
      <c r="L196" s="668">
        <v>4</v>
      </c>
      <c r="M196" s="669">
        <v>447.80000000000007</v>
      </c>
    </row>
    <row r="197" spans="1:13" ht="14.4" customHeight="1" x14ac:dyDescent="0.3">
      <c r="A197" s="664" t="s">
        <v>537</v>
      </c>
      <c r="B197" s="665" t="s">
        <v>3259</v>
      </c>
      <c r="C197" s="665" t="s">
        <v>1866</v>
      </c>
      <c r="D197" s="665" t="s">
        <v>3261</v>
      </c>
      <c r="E197" s="665" t="s">
        <v>1862</v>
      </c>
      <c r="F197" s="668"/>
      <c r="G197" s="668"/>
      <c r="H197" s="681">
        <v>0</v>
      </c>
      <c r="I197" s="668">
        <v>1</v>
      </c>
      <c r="J197" s="668">
        <v>111.95000000000003</v>
      </c>
      <c r="K197" s="681">
        <v>1</v>
      </c>
      <c r="L197" s="668">
        <v>1</v>
      </c>
      <c r="M197" s="669">
        <v>111.95000000000003</v>
      </c>
    </row>
    <row r="198" spans="1:13" ht="14.4" customHeight="1" x14ac:dyDescent="0.3">
      <c r="A198" s="664" t="s">
        <v>537</v>
      </c>
      <c r="B198" s="665" t="s">
        <v>3259</v>
      </c>
      <c r="C198" s="665" t="s">
        <v>1875</v>
      </c>
      <c r="D198" s="665" t="s">
        <v>1876</v>
      </c>
      <c r="E198" s="665" t="s">
        <v>1877</v>
      </c>
      <c r="F198" s="668"/>
      <c r="G198" s="668"/>
      <c r="H198" s="681">
        <v>0</v>
      </c>
      <c r="I198" s="668">
        <v>5</v>
      </c>
      <c r="J198" s="668">
        <v>818.34999999999991</v>
      </c>
      <c r="K198" s="681">
        <v>1</v>
      </c>
      <c r="L198" s="668">
        <v>5</v>
      </c>
      <c r="M198" s="669">
        <v>818.34999999999991</v>
      </c>
    </row>
    <row r="199" spans="1:13" ht="14.4" customHeight="1" x14ac:dyDescent="0.3">
      <c r="A199" s="664" t="s">
        <v>537</v>
      </c>
      <c r="B199" s="665" t="s">
        <v>3259</v>
      </c>
      <c r="C199" s="665" t="s">
        <v>1878</v>
      </c>
      <c r="D199" s="665" t="s">
        <v>3262</v>
      </c>
      <c r="E199" s="665" t="s">
        <v>1880</v>
      </c>
      <c r="F199" s="668"/>
      <c r="G199" s="668"/>
      <c r="H199" s="681">
        <v>0</v>
      </c>
      <c r="I199" s="668">
        <v>38</v>
      </c>
      <c r="J199" s="668">
        <v>6811.9003634994024</v>
      </c>
      <c r="K199" s="681">
        <v>1</v>
      </c>
      <c r="L199" s="668">
        <v>38</v>
      </c>
      <c r="M199" s="669">
        <v>6811.9003634994024</v>
      </c>
    </row>
    <row r="200" spans="1:13" ht="14.4" customHeight="1" x14ac:dyDescent="0.3">
      <c r="A200" s="664" t="s">
        <v>537</v>
      </c>
      <c r="B200" s="665" t="s">
        <v>3259</v>
      </c>
      <c r="C200" s="665" t="s">
        <v>2730</v>
      </c>
      <c r="D200" s="665" t="s">
        <v>2731</v>
      </c>
      <c r="E200" s="665" t="s">
        <v>1877</v>
      </c>
      <c r="F200" s="668"/>
      <c r="G200" s="668"/>
      <c r="H200" s="681">
        <v>0</v>
      </c>
      <c r="I200" s="668">
        <v>4</v>
      </c>
      <c r="J200" s="668">
        <v>519.88000000000011</v>
      </c>
      <c r="K200" s="681">
        <v>1</v>
      </c>
      <c r="L200" s="668">
        <v>4</v>
      </c>
      <c r="M200" s="669">
        <v>519.88000000000011</v>
      </c>
    </row>
    <row r="201" spans="1:13" ht="14.4" customHeight="1" x14ac:dyDescent="0.3">
      <c r="A201" s="664" t="s">
        <v>537</v>
      </c>
      <c r="B201" s="665" t="s">
        <v>3259</v>
      </c>
      <c r="C201" s="665" t="s">
        <v>1888</v>
      </c>
      <c r="D201" s="665" t="s">
        <v>1889</v>
      </c>
      <c r="E201" s="665" t="s">
        <v>1844</v>
      </c>
      <c r="F201" s="668"/>
      <c r="G201" s="668"/>
      <c r="H201" s="681">
        <v>0</v>
      </c>
      <c r="I201" s="668">
        <v>1</v>
      </c>
      <c r="J201" s="668">
        <v>135.5975</v>
      </c>
      <c r="K201" s="681">
        <v>1</v>
      </c>
      <c r="L201" s="668">
        <v>1</v>
      </c>
      <c r="M201" s="669">
        <v>135.5975</v>
      </c>
    </row>
    <row r="202" spans="1:13" ht="14.4" customHeight="1" x14ac:dyDescent="0.3">
      <c r="A202" s="664" t="s">
        <v>540</v>
      </c>
      <c r="B202" s="665" t="s">
        <v>3167</v>
      </c>
      <c r="C202" s="665" t="s">
        <v>1688</v>
      </c>
      <c r="D202" s="665" t="s">
        <v>3170</v>
      </c>
      <c r="E202" s="665" t="s">
        <v>3171</v>
      </c>
      <c r="F202" s="668"/>
      <c r="G202" s="668"/>
      <c r="H202" s="681">
        <v>0</v>
      </c>
      <c r="I202" s="668">
        <v>20</v>
      </c>
      <c r="J202" s="668">
        <v>1342.2000000000003</v>
      </c>
      <c r="K202" s="681">
        <v>1</v>
      </c>
      <c r="L202" s="668">
        <v>20</v>
      </c>
      <c r="M202" s="669">
        <v>1342.2000000000003</v>
      </c>
    </row>
    <row r="203" spans="1:13" ht="14.4" customHeight="1" x14ac:dyDescent="0.3">
      <c r="A203" s="664" t="s">
        <v>540</v>
      </c>
      <c r="B203" s="665" t="s">
        <v>3172</v>
      </c>
      <c r="C203" s="665" t="s">
        <v>1822</v>
      </c>
      <c r="D203" s="665" t="s">
        <v>1823</v>
      </c>
      <c r="E203" s="665" t="s">
        <v>3173</v>
      </c>
      <c r="F203" s="668"/>
      <c r="G203" s="668"/>
      <c r="H203" s="681">
        <v>0</v>
      </c>
      <c r="I203" s="668">
        <v>10</v>
      </c>
      <c r="J203" s="668">
        <v>678.28765863877663</v>
      </c>
      <c r="K203" s="681">
        <v>1</v>
      </c>
      <c r="L203" s="668">
        <v>10</v>
      </c>
      <c r="M203" s="669">
        <v>678.28765863877663</v>
      </c>
    </row>
    <row r="204" spans="1:13" ht="14.4" customHeight="1" x14ac:dyDescent="0.3">
      <c r="A204" s="664" t="s">
        <v>540</v>
      </c>
      <c r="B204" s="665" t="s">
        <v>3175</v>
      </c>
      <c r="C204" s="665" t="s">
        <v>2702</v>
      </c>
      <c r="D204" s="665" t="s">
        <v>3265</v>
      </c>
      <c r="E204" s="665" t="s">
        <v>3266</v>
      </c>
      <c r="F204" s="668"/>
      <c r="G204" s="668"/>
      <c r="H204" s="681">
        <v>0</v>
      </c>
      <c r="I204" s="668">
        <v>40</v>
      </c>
      <c r="J204" s="668">
        <v>10956</v>
      </c>
      <c r="K204" s="681">
        <v>1</v>
      </c>
      <c r="L204" s="668">
        <v>40</v>
      </c>
      <c r="M204" s="669">
        <v>10956</v>
      </c>
    </row>
    <row r="205" spans="1:13" ht="14.4" customHeight="1" x14ac:dyDescent="0.3">
      <c r="A205" s="664" t="s">
        <v>540</v>
      </c>
      <c r="B205" s="665" t="s">
        <v>3327</v>
      </c>
      <c r="C205" s="665" t="s">
        <v>2937</v>
      </c>
      <c r="D205" s="665" t="s">
        <v>2938</v>
      </c>
      <c r="E205" s="665" t="s">
        <v>3328</v>
      </c>
      <c r="F205" s="668"/>
      <c r="G205" s="668"/>
      <c r="H205" s="681">
        <v>0</v>
      </c>
      <c r="I205" s="668">
        <v>2</v>
      </c>
      <c r="J205" s="668">
        <v>44298.720000000001</v>
      </c>
      <c r="K205" s="681">
        <v>1</v>
      </c>
      <c r="L205" s="668">
        <v>2</v>
      </c>
      <c r="M205" s="669">
        <v>44298.720000000001</v>
      </c>
    </row>
    <row r="206" spans="1:13" ht="14.4" customHeight="1" x14ac:dyDescent="0.3">
      <c r="A206" s="664" t="s">
        <v>540</v>
      </c>
      <c r="B206" s="665" t="s">
        <v>3327</v>
      </c>
      <c r="C206" s="665" t="s">
        <v>2940</v>
      </c>
      <c r="D206" s="665" t="s">
        <v>2941</v>
      </c>
      <c r="E206" s="665" t="s">
        <v>3329</v>
      </c>
      <c r="F206" s="668"/>
      <c r="G206" s="668"/>
      <c r="H206" s="681">
        <v>0</v>
      </c>
      <c r="I206" s="668">
        <v>37</v>
      </c>
      <c r="J206" s="668">
        <v>1022743.96</v>
      </c>
      <c r="K206" s="681">
        <v>1</v>
      </c>
      <c r="L206" s="668">
        <v>37</v>
      </c>
      <c r="M206" s="669">
        <v>1022743.96</v>
      </c>
    </row>
    <row r="207" spans="1:13" ht="14.4" customHeight="1" x14ac:dyDescent="0.3">
      <c r="A207" s="664" t="s">
        <v>540</v>
      </c>
      <c r="B207" s="665" t="s">
        <v>3330</v>
      </c>
      <c r="C207" s="665" t="s">
        <v>2947</v>
      </c>
      <c r="D207" s="665" t="s">
        <v>3022</v>
      </c>
      <c r="E207" s="665" t="s">
        <v>940</v>
      </c>
      <c r="F207" s="668"/>
      <c r="G207" s="668"/>
      <c r="H207" s="681">
        <v>0</v>
      </c>
      <c r="I207" s="668">
        <v>3</v>
      </c>
      <c r="J207" s="668">
        <v>3.2999982407122173</v>
      </c>
      <c r="K207" s="681">
        <v>1</v>
      </c>
      <c r="L207" s="668">
        <v>3</v>
      </c>
      <c r="M207" s="669">
        <v>3.2999982407122173</v>
      </c>
    </row>
    <row r="208" spans="1:13" ht="14.4" customHeight="1" x14ac:dyDescent="0.3">
      <c r="A208" s="664" t="s">
        <v>540</v>
      </c>
      <c r="B208" s="665" t="s">
        <v>3229</v>
      </c>
      <c r="C208" s="665" t="s">
        <v>1782</v>
      </c>
      <c r="D208" s="665" t="s">
        <v>3230</v>
      </c>
      <c r="E208" s="665" t="s">
        <v>3231</v>
      </c>
      <c r="F208" s="668"/>
      <c r="G208" s="668"/>
      <c r="H208" s="681">
        <v>0</v>
      </c>
      <c r="I208" s="668">
        <v>7.3599999999999994</v>
      </c>
      <c r="J208" s="668">
        <v>1643.5673280353381</v>
      </c>
      <c r="K208" s="681">
        <v>1</v>
      </c>
      <c r="L208" s="668">
        <v>7.3599999999999994</v>
      </c>
      <c r="M208" s="669">
        <v>1643.5673280353381</v>
      </c>
    </row>
    <row r="209" spans="1:13" ht="14.4" customHeight="1" x14ac:dyDescent="0.3">
      <c r="A209" s="664" t="s">
        <v>540</v>
      </c>
      <c r="B209" s="665" t="s">
        <v>3229</v>
      </c>
      <c r="C209" s="665" t="s">
        <v>1803</v>
      </c>
      <c r="D209" s="665" t="s">
        <v>3230</v>
      </c>
      <c r="E209" s="665" t="s">
        <v>3232</v>
      </c>
      <c r="F209" s="668"/>
      <c r="G209" s="668"/>
      <c r="H209" s="681">
        <v>0</v>
      </c>
      <c r="I209" s="668">
        <v>72.149000000000001</v>
      </c>
      <c r="J209" s="668">
        <v>23768.623955729279</v>
      </c>
      <c r="K209" s="681">
        <v>1</v>
      </c>
      <c r="L209" s="668">
        <v>72.149000000000001</v>
      </c>
      <c r="M209" s="669">
        <v>23768.623955729279</v>
      </c>
    </row>
    <row r="210" spans="1:13" ht="14.4" customHeight="1" x14ac:dyDescent="0.3">
      <c r="A210" s="664" t="s">
        <v>540</v>
      </c>
      <c r="B210" s="665" t="s">
        <v>3229</v>
      </c>
      <c r="C210" s="665" t="s">
        <v>1807</v>
      </c>
      <c r="D210" s="665" t="s">
        <v>3230</v>
      </c>
      <c r="E210" s="665" t="s">
        <v>3233</v>
      </c>
      <c r="F210" s="668"/>
      <c r="G210" s="668"/>
      <c r="H210" s="681">
        <v>0</v>
      </c>
      <c r="I210" s="668">
        <v>52.340222799999999</v>
      </c>
      <c r="J210" s="668">
        <v>40453.938583819567</v>
      </c>
      <c r="K210" s="681">
        <v>1</v>
      </c>
      <c r="L210" s="668">
        <v>52.340222799999999</v>
      </c>
      <c r="M210" s="669">
        <v>40453.938583819567</v>
      </c>
    </row>
    <row r="211" spans="1:13" ht="14.4" customHeight="1" x14ac:dyDescent="0.3">
      <c r="A211" s="664" t="s">
        <v>540</v>
      </c>
      <c r="B211" s="665" t="s">
        <v>3234</v>
      </c>
      <c r="C211" s="665" t="s">
        <v>1789</v>
      </c>
      <c r="D211" s="665" t="s">
        <v>1790</v>
      </c>
      <c r="E211" s="665" t="s">
        <v>3235</v>
      </c>
      <c r="F211" s="668"/>
      <c r="G211" s="668"/>
      <c r="H211" s="681">
        <v>0</v>
      </c>
      <c r="I211" s="668">
        <v>3</v>
      </c>
      <c r="J211" s="668">
        <v>2503.89</v>
      </c>
      <c r="K211" s="681">
        <v>1</v>
      </c>
      <c r="L211" s="668">
        <v>3</v>
      </c>
      <c r="M211" s="669">
        <v>2503.89</v>
      </c>
    </row>
    <row r="212" spans="1:13" ht="14.4" customHeight="1" x14ac:dyDescent="0.3">
      <c r="A212" s="664" t="s">
        <v>540</v>
      </c>
      <c r="B212" s="665" t="s">
        <v>3234</v>
      </c>
      <c r="C212" s="665" t="s">
        <v>1800</v>
      </c>
      <c r="D212" s="665" t="s">
        <v>1801</v>
      </c>
      <c r="E212" s="665" t="s">
        <v>3235</v>
      </c>
      <c r="F212" s="668"/>
      <c r="G212" s="668"/>
      <c r="H212" s="681">
        <v>0</v>
      </c>
      <c r="I212" s="668">
        <v>75</v>
      </c>
      <c r="J212" s="668">
        <v>70267.45</v>
      </c>
      <c r="K212" s="681">
        <v>1</v>
      </c>
      <c r="L212" s="668">
        <v>75</v>
      </c>
      <c r="M212" s="669">
        <v>70267.45</v>
      </c>
    </row>
    <row r="213" spans="1:13" ht="14.4" customHeight="1" x14ac:dyDescent="0.3">
      <c r="A213" s="664" t="s">
        <v>540</v>
      </c>
      <c r="B213" s="665" t="s">
        <v>3331</v>
      </c>
      <c r="C213" s="665" t="s">
        <v>2676</v>
      </c>
      <c r="D213" s="665" t="s">
        <v>3332</v>
      </c>
      <c r="E213" s="665" t="s">
        <v>3333</v>
      </c>
      <c r="F213" s="668"/>
      <c r="G213" s="668"/>
      <c r="H213" s="681">
        <v>0</v>
      </c>
      <c r="I213" s="668">
        <v>33</v>
      </c>
      <c r="J213" s="668">
        <v>723992.61660966591</v>
      </c>
      <c r="K213" s="681">
        <v>1</v>
      </c>
      <c r="L213" s="668">
        <v>33</v>
      </c>
      <c r="M213" s="669">
        <v>723992.61660966591</v>
      </c>
    </row>
    <row r="214" spans="1:13" ht="14.4" customHeight="1" x14ac:dyDescent="0.3">
      <c r="A214" s="664" t="s">
        <v>540</v>
      </c>
      <c r="B214" s="665" t="s">
        <v>3334</v>
      </c>
      <c r="C214" s="665" t="s">
        <v>2943</v>
      </c>
      <c r="D214" s="665" t="s">
        <v>2944</v>
      </c>
      <c r="E214" s="665" t="s">
        <v>3015</v>
      </c>
      <c r="F214" s="668"/>
      <c r="G214" s="668"/>
      <c r="H214" s="681">
        <v>0</v>
      </c>
      <c r="I214" s="668">
        <v>180</v>
      </c>
      <c r="J214" s="668">
        <v>14873.384127241807</v>
      </c>
      <c r="K214" s="681">
        <v>1</v>
      </c>
      <c r="L214" s="668">
        <v>180</v>
      </c>
      <c r="M214" s="669">
        <v>14873.384127241807</v>
      </c>
    </row>
    <row r="215" spans="1:13" ht="14.4" customHeight="1" x14ac:dyDescent="0.3">
      <c r="A215" s="664" t="s">
        <v>540</v>
      </c>
      <c r="B215" s="665" t="s">
        <v>3253</v>
      </c>
      <c r="C215" s="665" t="s">
        <v>2933</v>
      </c>
      <c r="D215" s="665" t="s">
        <v>3335</v>
      </c>
      <c r="E215" s="665" t="s">
        <v>3336</v>
      </c>
      <c r="F215" s="668"/>
      <c r="G215" s="668"/>
      <c r="H215" s="681">
        <v>0</v>
      </c>
      <c r="I215" s="668">
        <v>1</v>
      </c>
      <c r="J215" s="668">
        <v>170.24</v>
      </c>
      <c r="K215" s="681">
        <v>1</v>
      </c>
      <c r="L215" s="668">
        <v>1</v>
      </c>
      <c r="M215" s="669">
        <v>170.24</v>
      </c>
    </row>
    <row r="216" spans="1:13" ht="14.4" customHeight="1" x14ac:dyDescent="0.3">
      <c r="A216" s="664" t="s">
        <v>546</v>
      </c>
      <c r="B216" s="665" t="s">
        <v>3337</v>
      </c>
      <c r="C216" s="665" t="s">
        <v>2965</v>
      </c>
      <c r="D216" s="665" t="s">
        <v>2966</v>
      </c>
      <c r="E216" s="665" t="s">
        <v>2967</v>
      </c>
      <c r="F216" s="668"/>
      <c r="G216" s="668"/>
      <c r="H216" s="681">
        <v>0</v>
      </c>
      <c r="I216" s="668">
        <v>1</v>
      </c>
      <c r="J216" s="668">
        <v>2089.35</v>
      </c>
      <c r="K216" s="681">
        <v>1</v>
      </c>
      <c r="L216" s="668">
        <v>1</v>
      </c>
      <c r="M216" s="669">
        <v>2089.35</v>
      </c>
    </row>
    <row r="217" spans="1:13" ht="14.4" customHeight="1" x14ac:dyDescent="0.3">
      <c r="A217" s="664" t="s">
        <v>549</v>
      </c>
      <c r="B217" s="665" t="s">
        <v>3338</v>
      </c>
      <c r="C217" s="665" t="s">
        <v>3009</v>
      </c>
      <c r="D217" s="665" t="s">
        <v>3010</v>
      </c>
      <c r="E217" s="665" t="s">
        <v>3339</v>
      </c>
      <c r="F217" s="668"/>
      <c r="G217" s="668"/>
      <c r="H217" s="681">
        <v>0</v>
      </c>
      <c r="I217" s="668">
        <v>584</v>
      </c>
      <c r="J217" s="668">
        <v>2925778.6799999997</v>
      </c>
      <c r="K217" s="681">
        <v>1</v>
      </c>
      <c r="L217" s="668">
        <v>584</v>
      </c>
      <c r="M217" s="669">
        <v>2925778.6799999997</v>
      </c>
    </row>
    <row r="218" spans="1:13" ht="14.4" customHeight="1" x14ac:dyDescent="0.3">
      <c r="A218" s="664" t="s">
        <v>549</v>
      </c>
      <c r="B218" s="665" t="s">
        <v>3340</v>
      </c>
      <c r="C218" s="665" t="s">
        <v>2973</v>
      </c>
      <c r="D218" s="665" t="s">
        <v>3341</v>
      </c>
      <c r="E218" s="665" t="s">
        <v>1598</v>
      </c>
      <c r="F218" s="668"/>
      <c r="G218" s="668"/>
      <c r="H218" s="681">
        <v>0</v>
      </c>
      <c r="I218" s="668">
        <v>10.1029704</v>
      </c>
      <c r="J218" s="668">
        <v>77515.929380692527</v>
      </c>
      <c r="K218" s="681">
        <v>1</v>
      </c>
      <c r="L218" s="668">
        <v>10.1029704</v>
      </c>
      <c r="M218" s="669">
        <v>77515.929380692527</v>
      </c>
    </row>
    <row r="219" spans="1:13" ht="14.4" customHeight="1" x14ac:dyDescent="0.3">
      <c r="A219" s="664" t="s">
        <v>549</v>
      </c>
      <c r="B219" s="665" t="s">
        <v>3340</v>
      </c>
      <c r="C219" s="665" t="s">
        <v>2977</v>
      </c>
      <c r="D219" s="665" t="s">
        <v>3341</v>
      </c>
      <c r="E219" s="665" t="s">
        <v>3342</v>
      </c>
      <c r="F219" s="668"/>
      <c r="G219" s="668"/>
      <c r="H219" s="681">
        <v>0</v>
      </c>
      <c r="I219" s="668">
        <v>7.9670000000000005</v>
      </c>
      <c r="J219" s="668">
        <v>239347.6600848508</v>
      </c>
      <c r="K219" s="681">
        <v>1</v>
      </c>
      <c r="L219" s="668">
        <v>7.9670000000000005</v>
      </c>
      <c r="M219" s="669">
        <v>239347.6600848508</v>
      </c>
    </row>
    <row r="220" spans="1:13" ht="14.4" customHeight="1" x14ac:dyDescent="0.3">
      <c r="A220" s="664" t="s">
        <v>549</v>
      </c>
      <c r="B220" s="665" t="s">
        <v>3343</v>
      </c>
      <c r="C220" s="665" t="s">
        <v>3013</v>
      </c>
      <c r="D220" s="665" t="s">
        <v>3014</v>
      </c>
      <c r="E220" s="665" t="s">
        <v>3015</v>
      </c>
      <c r="F220" s="668"/>
      <c r="G220" s="668"/>
      <c r="H220" s="681">
        <v>0</v>
      </c>
      <c r="I220" s="668">
        <v>192</v>
      </c>
      <c r="J220" s="668">
        <v>2027182.0720000002</v>
      </c>
      <c r="K220" s="681">
        <v>1</v>
      </c>
      <c r="L220" s="668">
        <v>192</v>
      </c>
      <c r="M220" s="669">
        <v>2027182.0720000002</v>
      </c>
    </row>
    <row r="221" spans="1:13" ht="14.4" customHeight="1" x14ac:dyDescent="0.3">
      <c r="A221" s="664" t="s">
        <v>549</v>
      </c>
      <c r="B221" s="665" t="s">
        <v>3344</v>
      </c>
      <c r="C221" s="665" t="s">
        <v>3066</v>
      </c>
      <c r="D221" s="665" t="s">
        <v>3067</v>
      </c>
      <c r="E221" s="665" t="s">
        <v>3345</v>
      </c>
      <c r="F221" s="668"/>
      <c r="G221" s="668"/>
      <c r="H221" s="681">
        <v>0</v>
      </c>
      <c r="I221" s="668">
        <v>30</v>
      </c>
      <c r="J221" s="668">
        <v>1491799.3827428962</v>
      </c>
      <c r="K221" s="681">
        <v>1</v>
      </c>
      <c r="L221" s="668">
        <v>30</v>
      </c>
      <c r="M221" s="669">
        <v>1491799.3827428962</v>
      </c>
    </row>
    <row r="222" spans="1:13" ht="14.4" customHeight="1" x14ac:dyDescent="0.3">
      <c r="A222" s="664" t="s">
        <v>549</v>
      </c>
      <c r="B222" s="665" t="s">
        <v>3344</v>
      </c>
      <c r="C222" s="665" t="s">
        <v>3063</v>
      </c>
      <c r="D222" s="665" t="s">
        <v>3064</v>
      </c>
      <c r="E222" s="665" t="s">
        <v>3346</v>
      </c>
      <c r="F222" s="668"/>
      <c r="G222" s="668"/>
      <c r="H222" s="681">
        <v>0</v>
      </c>
      <c r="I222" s="668">
        <v>1</v>
      </c>
      <c r="J222" s="668">
        <v>79508.053981976991</v>
      </c>
      <c r="K222" s="681">
        <v>1</v>
      </c>
      <c r="L222" s="668">
        <v>1</v>
      </c>
      <c r="M222" s="669">
        <v>79508.053981976991</v>
      </c>
    </row>
    <row r="223" spans="1:13" ht="14.4" customHeight="1" x14ac:dyDescent="0.3">
      <c r="A223" s="664" t="s">
        <v>549</v>
      </c>
      <c r="B223" s="665" t="s">
        <v>3347</v>
      </c>
      <c r="C223" s="665" t="s">
        <v>2969</v>
      </c>
      <c r="D223" s="665" t="s">
        <v>2970</v>
      </c>
      <c r="E223" s="665" t="s">
        <v>2097</v>
      </c>
      <c r="F223" s="668"/>
      <c r="G223" s="668"/>
      <c r="H223" s="681">
        <v>0</v>
      </c>
      <c r="I223" s="668">
        <v>83</v>
      </c>
      <c r="J223" s="668">
        <v>4672274.9692478012</v>
      </c>
      <c r="K223" s="681">
        <v>1</v>
      </c>
      <c r="L223" s="668">
        <v>83</v>
      </c>
      <c r="M223" s="669">
        <v>4672274.9692478012</v>
      </c>
    </row>
    <row r="224" spans="1:13" ht="14.4" customHeight="1" x14ac:dyDescent="0.3">
      <c r="A224" s="664" t="s">
        <v>549</v>
      </c>
      <c r="B224" s="665" t="s">
        <v>3347</v>
      </c>
      <c r="C224" s="665" t="s">
        <v>2986</v>
      </c>
      <c r="D224" s="665" t="s">
        <v>2970</v>
      </c>
      <c r="E224" s="665" t="s">
        <v>2987</v>
      </c>
      <c r="F224" s="668"/>
      <c r="G224" s="668"/>
      <c r="H224" s="681">
        <v>0</v>
      </c>
      <c r="I224" s="668">
        <v>14</v>
      </c>
      <c r="J224" s="668">
        <v>2364283.7200337639</v>
      </c>
      <c r="K224" s="681">
        <v>1</v>
      </c>
      <c r="L224" s="668">
        <v>14</v>
      </c>
      <c r="M224" s="669">
        <v>2364283.7200337639</v>
      </c>
    </row>
    <row r="225" spans="1:13" ht="14.4" customHeight="1" x14ac:dyDescent="0.3">
      <c r="A225" s="664" t="s">
        <v>549</v>
      </c>
      <c r="B225" s="665" t="s">
        <v>3330</v>
      </c>
      <c r="C225" s="665" t="s">
        <v>2947</v>
      </c>
      <c r="D225" s="665" t="s">
        <v>3022</v>
      </c>
      <c r="E225" s="665" t="s">
        <v>940</v>
      </c>
      <c r="F225" s="668"/>
      <c r="G225" s="668"/>
      <c r="H225" s="681">
        <v>0</v>
      </c>
      <c r="I225" s="668">
        <v>3</v>
      </c>
      <c r="J225" s="668">
        <v>191324.93000175929</v>
      </c>
      <c r="K225" s="681">
        <v>1</v>
      </c>
      <c r="L225" s="668">
        <v>3</v>
      </c>
      <c r="M225" s="669">
        <v>191324.93000175929</v>
      </c>
    </row>
    <row r="226" spans="1:13" ht="14.4" customHeight="1" x14ac:dyDescent="0.3">
      <c r="A226" s="664" t="s">
        <v>549</v>
      </c>
      <c r="B226" s="665" t="s">
        <v>3330</v>
      </c>
      <c r="C226" s="665" t="s">
        <v>3016</v>
      </c>
      <c r="D226" s="665" t="s">
        <v>3017</v>
      </c>
      <c r="E226" s="665" t="s">
        <v>2555</v>
      </c>
      <c r="F226" s="668"/>
      <c r="G226" s="668"/>
      <c r="H226" s="681">
        <v>0</v>
      </c>
      <c r="I226" s="668">
        <v>21</v>
      </c>
      <c r="J226" s="668">
        <v>1857615.6659575277</v>
      </c>
      <c r="K226" s="681">
        <v>1</v>
      </c>
      <c r="L226" s="668">
        <v>21</v>
      </c>
      <c r="M226" s="669">
        <v>1857615.6659575277</v>
      </c>
    </row>
    <row r="227" spans="1:13" ht="14.4" customHeight="1" x14ac:dyDescent="0.3">
      <c r="A227" s="664" t="s">
        <v>549</v>
      </c>
      <c r="B227" s="665" t="s">
        <v>3348</v>
      </c>
      <c r="C227" s="665" t="s">
        <v>3060</v>
      </c>
      <c r="D227" s="665" t="s">
        <v>3349</v>
      </c>
      <c r="E227" s="665" t="s">
        <v>3062</v>
      </c>
      <c r="F227" s="668"/>
      <c r="G227" s="668"/>
      <c r="H227" s="681">
        <v>0</v>
      </c>
      <c r="I227" s="668">
        <v>2</v>
      </c>
      <c r="J227" s="668">
        <v>32902.5</v>
      </c>
      <c r="K227" s="681">
        <v>1</v>
      </c>
      <c r="L227" s="668">
        <v>2</v>
      </c>
      <c r="M227" s="669">
        <v>32902.5</v>
      </c>
    </row>
    <row r="228" spans="1:13" ht="14.4" customHeight="1" thickBot="1" x14ac:dyDescent="0.35">
      <c r="A228" s="670" t="s">
        <v>549</v>
      </c>
      <c r="B228" s="671" t="s">
        <v>3350</v>
      </c>
      <c r="C228" s="671" t="s">
        <v>2979</v>
      </c>
      <c r="D228" s="671" t="s">
        <v>3351</v>
      </c>
      <c r="E228" s="671" t="s">
        <v>3352</v>
      </c>
      <c r="F228" s="674"/>
      <c r="G228" s="674"/>
      <c r="H228" s="682">
        <v>0</v>
      </c>
      <c r="I228" s="674">
        <v>16</v>
      </c>
      <c r="J228" s="674">
        <v>141307.05000000002</v>
      </c>
      <c r="K228" s="682">
        <v>1</v>
      </c>
      <c r="L228" s="674">
        <v>16</v>
      </c>
      <c r="M228" s="675">
        <v>141307.05000000002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1613</v>
      </c>
      <c r="C3" s="461">
        <f>SUM(C6:C1048576)</f>
        <v>1214</v>
      </c>
      <c r="D3" s="461">
        <f>SUM(D6:D1048576)</f>
        <v>104</v>
      </c>
      <c r="E3" s="462">
        <f>SUM(E6:E1048576)</f>
        <v>329</v>
      </c>
      <c r="F3" s="459">
        <f>IF(SUM($B3:$E3)=0,"",B3/SUM($B3:$E3))</f>
        <v>0.49478527607361961</v>
      </c>
      <c r="G3" s="457">
        <f t="shared" ref="G3:I3" si="0">IF(SUM($B3:$E3)=0,"",C3/SUM($B3:$E3))</f>
        <v>0.37239263803680983</v>
      </c>
      <c r="H3" s="457">
        <f t="shared" si="0"/>
        <v>3.1901840490797549E-2</v>
      </c>
      <c r="I3" s="458">
        <f t="shared" si="0"/>
        <v>0.10092024539877301</v>
      </c>
      <c r="J3" s="461">
        <f>SUM(J6:J1048576)</f>
        <v>170</v>
      </c>
      <c r="K3" s="461">
        <f>SUM(K6:K1048576)</f>
        <v>334</v>
      </c>
      <c r="L3" s="461">
        <f>SUM(L6:L1048576)</f>
        <v>104</v>
      </c>
      <c r="M3" s="462">
        <f>SUM(M6:M1048576)</f>
        <v>59</v>
      </c>
      <c r="N3" s="459">
        <f>IF(SUM($J3:$M3)=0,"",J3/SUM($J3:$M3))</f>
        <v>0.25487256371814093</v>
      </c>
      <c r="O3" s="457">
        <f t="shared" ref="O3:Q3" si="1">IF(SUM($J3:$M3)=0,"",K3/SUM($J3:$M3))</f>
        <v>0.50074962518740629</v>
      </c>
      <c r="P3" s="457">
        <f t="shared" si="1"/>
        <v>0.15592203898050974</v>
      </c>
      <c r="Q3" s="458">
        <f t="shared" si="1"/>
        <v>8.8455772113943024E-2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3354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3355</v>
      </c>
      <c r="B7" s="713">
        <v>807</v>
      </c>
      <c r="C7" s="668">
        <v>412</v>
      </c>
      <c r="D7" s="668">
        <v>26</v>
      </c>
      <c r="E7" s="669"/>
      <c r="F7" s="710">
        <v>0.64819277108433737</v>
      </c>
      <c r="G7" s="681">
        <v>0.33092369477911648</v>
      </c>
      <c r="H7" s="681">
        <v>2.0883534136546186E-2</v>
      </c>
      <c r="I7" s="716">
        <v>0</v>
      </c>
      <c r="J7" s="713">
        <v>51</v>
      </c>
      <c r="K7" s="668">
        <v>132</v>
      </c>
      <c r="L7" s="668">
        <v>26</v>
      </c>
      <c r="M7" s="669"/>
      <c r="N7" s="710">
        <v>0.24401913875598086</v>
      </c>
      <c r="O7" s="681">
        <v>0.63157894736842102</v>
      </c>
      <c r="P7" s="681">
        <v>0.12440191387559808</v>
      </c>
      <c r="Q7" s="704">
        <v>0</v>
      </c>
    </row>
    <row r="8" spans="1:17" ht="14.4" customHeight="1" x14ac:dyDescent="0.3">
      <c r="A8" s="707" t="s">
        <v>3356</v>
      </c>
      <c r="B8" s="713">
        <v>464</v>
      </c>
      <c r="C8" s="668">
        <v>759</v>
      </c>
      <c r="D8" s="668">
        <v>78</v>
      </c>
      <c r="E8" s="669"/>
      <c r="F8" s="710">
        <v>0.35664873174481171</v>
      </c>
      <c r="G8" s="681">
        <v>0.58339738662567253</v>
      </c>
      <c r="H8" s="681">
        <v>5.9953881629515759E-2</v>
      </c>
      <c r="I8" s="716">
        <v>0</v>
      </c>
      <c r="J8" s="713">
        <v>46</v>
      </c>
      <c r="K8" s="668">
        <v>180</v>
      </c>
      <c r="L8" s="668">
        <v>78</v>
      </c>
      <c r="M8" s="669"/>
      <c r="N8" s="710">
        <v>0.15131578947368421</v>
      </c>
      <c r="O8" s="681">
        <v>0.59210526315789469</v>
      </c>
      <c r="P8" s="681">
        <v>0.25657894736842107</v>
      </c>
      <c r="Q8" s="704">
        <v>0</v>
      </c>
    </row>
    <row r="9" spans="1:17" ht="14.4" customHeight="1" x14ac:dyDescent="0.3">
      <c r="A9" s="707" t="s">
        <v>3357</v>
      </c>
      <c r="B9" s="713">
        <v>300</v>
      </c>
      <c r="C9" s="668">
        <v>41</v>
      </c>
      <c r="D9" s="668"/>
      <c r="E9" s="669"/>
      <c r="F9" s="710">
        <v>0.87976539589442815</v>
      </c>
      <c r="G9" s="681">
        <v>0.12023460410557185</v>
      </c>
      <c r="H9" s="681">
        <v>0</v>
      </c>
      <c r="I9" s="716">
        <v>0</v>
      </c>
      <c r="J9" s="713">
        <v>55</v>
      </c>
      <c r="K9" s="668">
        <v>20</v>
      </c>
      <c r="L9" s="668"/>
      <c r="M9" s="669"/>
      <c r="N9" s="710">
        <v>0.73333333333333328</v>
      </c>
      <c r="O9" s="681">
        <v>0.26666666666666666</v>
      </c>
      <c r="P9" s="681">
        <v>0</v>
      </c>
      <c r="Q9" s="704">
        <v>0</v>
      </c>
    </row>
    <row r="10" spans="1:17" ht="14.4" customHeight="1" x14ac:dyDescent="0.3">
      <c r="A10" s="707" t="s">
        <v>3358</v>
      </c>
      <c r="B10" s="713">
        <v>24</v>
      </c>
      <c r="C10" s="668"/>
      <c r="D10" s="668"/>
      <c r="E10" s="669"/>
      <c r="F10" s="710">
        <v>1</v>
      </c>
      <c r="G10" s="681">
        <v>0</v>
      </c>
      <c r="H10" s="681">
        <v>0</v>
      </c>
      <c r="I10" s="716">
        <v>0</v>
      </c>
      <c r="J10" s="713">
        <v>12</v>
      </c>
      <c r="K10" s="668"/>
      <c r="L10" s="668"/>
      <c r="M10" s="669"/>
      <c r="N10" s="710">
        <v>1</v>
      </c>
      <c r="O10" s="681">
        <v>0</v>
      </c>
      <c r="P10" s="681">
        <v>0</v>
      </c>
      <c r="Q10" s="704">
        <v>0</v>
      </c>
    </row>
    <row r="11" spans="1:17" ht="14.4" customHeight="1" x14ac:dyDescent="0.3">
      <c r="A11" s="707" t="s">
        <v>3359</v>
      </c>
      <c r="B11" s="713">
        <v>18</v>
      </c>
      <c r="C11" s="668">
        <v>2</v>
      </c>
      <c r="D11" s="668"/>
      <c r="E11" s="669"/>
      <c r="F11" s="710">
        <v>0.9</v>
      </c>
      <c r="G11" s="681">
        <v>0.1</v>
      </c>
      <c r="H11" s="681">
        <v>0</v>
      </c>
      <c r="I11" s="716">
        <v>0</v>
      </c>
      <c r="J11" s="713">
        <v>6</v>
      </c>
      <c r="K11" s="668">
        <v>2</v>
      </c>
      <c r="L11" s="668"/>
      <c r="M11" s="669"/>
      <c r="N11" s="710">
        <v>0.75</v>
      </c>
      <c r="O11" s="681">
        <v>0.25</v>
      </c>
      <c r="P11" s="681">
        <v>0</v>
      </c>
      <c r="Q11" s="704">
        <v>0</v>
      </c>
    </row>
    <row r="12" spans="1:17" ht="14.4" customHeight="1" thickBot="1" x14ac:dyDescent="0.35">
      <c r="A12" s="708" t="s">
        <v>3360</v>
      </c>
      <c r="B12" s="714"/>
      <c r="C12" s="674"/>
      <c r="D12" s="674"/>
      <c r="E12" s="675">
        <v>329</v>
      </c>
      <c r="F12" s="711">
        <v>0</v>
      </c>
      <c r="G12" s="682">
        <v>0</v>
      </c>
      <c r="H12" s="682">
        <v>0</v>
      </c>
      <c r="I12" s="717">
        <v>1</v>
      </c>
      <c r="J12" s="714"/>
      <c r="K12" s="674"/>
      <c r="L12" s="674"/>
      <c r="M12" s="675">
        <v>59</v>
      </c>
      <c r="N12" s="711">
        <v>0</v>
      </c>
      <c r="O12" s="682">
        <v>0</v>
      </c>
      <c r="P12" s="682">
        <v>0</v>
      </c>
      <c r="Q12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21</v>
      </c>
      <c r="B5" s="649" t="s">
        <v>528</v>
      </c>
      <c r="C5" s="652">
        <v>5120191.0200000005</v>
      </c>
      <c r="D5" s="652">
        <v>3344</v>
      </c>
      <c r="E5" s="652">
        <v>2485566.64</v>
      </c>
      <c r="F5" s="718">
        <v>0.48544412313742152</v>
      </c>
      <c r="G5" s="652">
        <v>2018</v>
      </c>
      <c r="H5" s="718">
        <v>0.60346889952153115</v>
      </c>
      <c r="I5" s="652">
        <v>2634624.3800000004</v>
      </c>
      <c r="J5" s="718">
        <v>0.51455587686257853</v>
      </c>
      <c r="K5" s="652">
        <v>1326</v>
      </c>
      <c r="L5" s="718">
        <v>0.3965311004784689</v>
      </c>
      <c r="M5" s="652" t="s">
        <v>74</v>
      </c>
      <c r="N5" s="277"/>
    </row>
    <row r="6" spans="1:14" ht="14.4" customHeight="1" x14ac:dyDescent="0.3">
      <c r="A6" s="648">
        <v>21</v>
      </c>
      <c r="B6" s="649" t="s">
        <v>3361</v>
      </c>
      <c r="C6" s="652">
        <v>4841037.3800000008</v>
      </c>
      <c r="D6" s="652">
        <v>3110.5</v>
      </c>
      <c r="E6" s="652">
        <v>2336605.41</v>
      </c>
      <c r="F6" s="718">
        <v>0.48266626067654939</v>
      </c>
      <c r="G6" s="652">
        <v>1882.5</v>
      </c>
      <c r="H6" s="718">
        <v>0.60520816588972837</v>
      </c>
      <c r="I6" s="652">
        <v>2504431.9700000002</v>
      </c>
      <c r="J6" s="718">
        <v>0.5173337393234505</v>
      </c>
      <c r="K6" s="652">
        <v>1228</v>
      </c>
      <c r="L6" s="718">
        <v>0.39479183411027163</v>
      </c>
      <c r="M6" s="652" t="s">
        <v>1</v>
      </c>
      <c r="N6" s="277"/>
    </row>
    <row r="7" spans="1:14" ht="14.4" customHeight="1" x14ac:dyDescent="0.3">
      <c r="A7" s="648">
        <v>21</v>
      </c>
      <c r="B7" s="649" t="s">
        <v>3362</v>
      </c>
      <c r="C7" s="652">
        <v>0</v>
      </c>
      <c r="D7" s="652">
        <v>53.5</v>
      </c>
      <c r="E7" s="652">
        <v>0</v>
      </c>
      <c r="F7" s="718" t="s">
        <v>529</v>
      </c>
      <c r="G7" s="652">
        <v>40.5</v>
      </c>
      <c r="H7" s="718">
        <v>0.7570093457943925</v>
      </c>
      <c r="I7" s="652">
        <v>0</v>
      </c>
      <c r="J7" s="718" t="s">
        <v>529</v>
      </c>
      <c r="K7" s="652">
        <v>13</v>
      </c>
      <c r="L7" s="718">
        <v>0.24299065420560748</v>
      </c>
      <c r="M7" s="652" t="s">
        <v>1</v>
      </c>
      <c r="N7" s="277"/>
    </row>
    <row r="8" spans="1:14" ht="14.4" customHeight="1" x14ac:dyDescent="0.3">
      <c r="A8" s="648">
        <v>21</v>
      </c>
      <c r="B8" s="649" t="s">
        <v>3363</v>
      </c>
      <c r="C8" s="652">
        <v>279153.64</v>
      </c>
      <c r="D8" s="652">
        <v>180</v>
      </c>
      <c r="E8" s="652">
        <v>148961.22999999998</v>
      </c>
      <c r="F8" s="718">
        <v>0.53361736569152374</v>
      </c>
      <c r="G8" s="652">
        <v>95</v>
      </c>
      <c r="H8" s="718">
        <v>0.52777777777777779</v>
      </c>
      <c r="I8" s="652">
        <v>130192.41</v>
      </c>
      <c r="J8" s="718">
        <v>0.46638263430847615</v>
      </c>
      <c r="K8" s="652">
        <v>85</v>
      </c>
      <c r="L8" s="718">
        <v>0.47222222222222221</v>
      </c>
      <c r="M8" s="652" t="s">
        <v>1</v>
      </c>
      <c r="N8" s="277"/>
    </row>
    <row r="9" spans="1:14" ht="14.4" customHeight="1" x14ac:dyDescent="0.3">
      <c r="A9" s="648" t="s">
        <v>527</v>
      </c>
      <c r="B9" s="649" t="s">
        <v>3</v>
      </c>
      <c r="C9" s="652">
        <v>5120191.0200000005</v>
      </c>
      <c r="D9" s="652">
        <v>3344</v>
      </c>
      <c r="E9" s="652">
        <v>2485566.64</v>
      </c>
      <c r="F9" s="718">
        <v>0.48544412313742152</v>
      </c>
      <c r="G9" s="652">
        <v>2018</v>
      </c>
      <c r="H9" s="718">
        <v>0.60346889952153115</v>
      </c>
      <c r="I9" s="652">
        <v>2634624.3800000004</v>
      </c>
      <c r="J9" s="718">
        <v>0.51455587686257853</v>
      </c>
      <c r="K9" s="652">
        <v>1326</v>
      </c>
      <c r="L9" s="718">
        <v>0.3965311004784689</v>
      </c>
      <c r="M9" s="652" t="s">
        <v>531</v>
      </c>
      <c r="N9" s="277"/>
    </row>
    <row r="11" spans="1:14" ht="14.4" customHeight="1" x14ac:dyDescent="0.3">
      <c r="A11" s="648">
        <v>21</v>
      </c>
      <c r="B11" s="649" t="s">
        <v>528</v>
      </c>
      <c r="C11" s="652" t="s">
        <v>529</v>
      </c>
      <c r="D11" s="652" t="s">
        <v>529</v>
      </c>
      <c r="E11" s="652" t="s">
        <v>529</v>
      </c>
      <c r="F11" s="718" t="s">
        <v>529</v>
      </c>
      <c r="G11" s="652" t="s">
        <v>529</v>
      </c>
      <c r="H11" s="718" t="s">
        <v>529</v>
      </c>
      <c r="I11" s="652" t="s">
        <v>529</v>
      </c>
      <c r="J11" s="718" t="s">
        <v>529</v>
      </c>
      <c r="K11" s="652" t="s">
        <v>529</v>
      </c>
      <c r="L11" s="718" t="s">
        <v>529</v>
      </c>
      <c r="M11" s="652" t="s">
        <v>74</v>
      </c>
      <c r="N11" s="277"/>
    </row>
    <row r="12" spans="1:14" ht="14.4" customHeight="1" x14ac:dyDescent="0.3">
      <c r="A12" s="648" t="s">
        <v>3364</v>
      </c>
      <c r="B12" s="649" t="s">
        <v>3361</v>
      </c>
      <c r="C12" s="652">
        <v>160378.18000000005</v>
      </c>
      <c r="D12" s="652">
        <v>378</v>
      </c>
      <c r="E12" s="652">
        <v>95433.240000000063</v>
      </c>
      <c r="F12" s="718">
        <v>0.59505127193736729</v>
      </c>
      <c r="G12" s="652">
        <v>182</v>
      </c>
      <c r="H12" s="718">
        <v>0.48148148148148145</v>
      </c>
      <c r="I12" s="652">
        <v>64944.939999999995</v>
      </c>
      <c r="J12" s="718">
        <v>0.40494872806263282</v>
      </c>
      <c r="K12" s="652">
        <v>196</v>
      </c>
      <c r="L12" s="718">
        <v>0.51851851851851849</v>
      </c>
      <c r="M12" s="652" t="s">
        <v>1</v>
      </c>
      <c r="N12" s="277"/>
    </row>
    <row r="13" spans="1:14" ht="14.4" customHeight="1" x14ac:dyDescent="0.3">
      <c r="A13" s="648" t="s">
        <v>3364</v>
      </c>
      <c r="B13" s="649" t="s">
        <v>3362</v>
      </c>
      <c r="C13" s="652">
        <v>0</v>
      </c>
      <c r="D13" s="652">
        <v>10</v>
      </c>
      <c r="E13" s="652">
        <v>0</v>
      </c>
      <c r="F13" s="718" t="s">
        <v>529</v>
      </c>
      <c r="G13" s="652">
        <v>10</v>
      </c>
      <c r="H13" s="718">
        <v>1</v>
      </c>
      <c r="I13" s="652" t="s">
        <v>529</v>
      </c>
      <c r="J13" s="718" t="s">
        <v>529</v>
      </c>
      <c r="K13" s="652" t="s">
        <v>529</v>
      </c>
      <c r="L13" s="718">
        <v>0</v>
      </c>
      <c r="M13" s="652" t="s">
        <v>1</v>
      </c>
      <c r="N13" s="277"/>
    </row>
    <row r="14" spans="1:14" ht="14.4" customHeight="1" x14ac:dyDescent="0.3">
      <c r="A14" s="648" t="s">
        <v>3364</v>
      </c>
      <c r="B14" s="649" t="s">
        <v>3363</v>
      </c>
      <c r="C14" s="652">
        <v>3267.13</v>
      </c>
      <c r="D14" s="652">
        <v>3</v>
      </c>
      <c r="E14" s="652">
        <v>1267.1300000000001</v>
      </c>
      <c r="F14" s="718">
        <v>0.38784192854278832</v>
      </c>
      <c r="G14" s="652">
        <v>1</v>
      </c>
      <c r="H14" s="718">
        <v>0.33333333333333331</v>
      </c>
      <c r="I14" s="652">
        <v>2000</v>
      </c>
      <c r="J14" s="718">
        <v>0.61215807145721168</v>
      </c>
      <c r="K14" s="652">
        <v>2</v>
      </c>
      <c r="L14" s="718">
        <v>0.66666666666666663</v>
      </c>
      <c r="M14" s="652" t="s">
        <v>1</v>
      </c>
      <c r="N14" s="277"/>
    </row>
    <row r="15" spans="1:14" ht="14.4" customHeight="1" x14ac:dyDescent="0.3">
      <c r="A15" s="648" t="s">
        <v>3364</v>
      </c>
      <c r="B15" s="649" t="s">
        <v>3365</v>
      </c>
      <c r="C15" s="652">
        <v>163645.31000000006</v>
      </c>
      <c r="D15" s="652">
        <v>391</v>
      </c>
      <c r="E15" s="652">
        <v>96700.370000000068</v>
      </c>
      <c r="F15" s="718">
        <v>0.59091439895222198</v>
      </c>
      <c r="G15" s="652">
        <v>193</v>
      </c>
      <c r="H15" s="718">
        <v>0.49360613810741688</v>
      </c>
      <c r="I15" s="652">
        <v>66944.94</v>
      </c>
      <c r="J15" s="718">
        <v>0.40908560104777814</v>
      </c>
      <c r="K15" s="652">
        <v>198</v>
      </c>
      <c r="L15" s="718">
        <v>0.50639386189258317</v>
      </c>
      <c r="M15" s="652" t="s">
        <v>535</v>
      </c>
      <c r="N15" s="277"/>
    </row>
    <row r="16" spans="1:14" ht="14.4" customHeight="1" x14ac:dyDescent="0.3">
      <c r="A16" s="648" t="s">
        <v>529</v>
      </c>
      <c r="B16" s="649" t="s">
        <v>529</v>
      </c>
      <c r="C16" s="652" t="s">
        <v>529</v>
      </c>
      <c r="D16" s="652" t="s">
        <v>529</v>
      </c>
      <c r="E16" s="652" t="s">
        <v>529</v>
      </c>
      <c r="F16" s="718" t="s">
        <v>529</v>
      </c>
      <c r="G16" s="652" t="s">
        <v>529</v>
      </c>
      <c r="H16" s="718" t="s">
        <v>529</v>
      </c>
      <c r="I16" s="652" t="s">
        <v>529</v>
      </c>
      <c r="J16" s="718" t="s">
        <v>529</v>
      </c>
      <c r="K16" s="652" t="s">
        <v>529</v>
      </c>
      <c r="L16" s="718" t="s">
        <v>529</v>
      </c>
      <c r="M16" s="652" t="s">
        <v>536</v>
      </c>
      <c r="N16" s="277"/>
    </row>
    <row r="17" spans="1:14" ht="14.4" customHeight="1" x14ac:dyDescent="0.3">
      <c r="A17" s="648" t="s">
        <v>3366</v>
      </c>
      <c r="B17" s="649" t="s">
        <v>3361</v>
      </c>
      <c r="C17" s="652">
        <v>4444144.0900000026</v>
      </c>
      <c r="D17" s="652">
        <v>2602.5</v>
      </c>
      <c r="E17" s="652">
        <v>2011601.090000001</v>
      </c>
      <c r="F17" s="718">
        <v>0.45264083460444232</v>
      </c>
      <c r="G17" s="652">
        <v>1631.5</v>
      </c>
      <c r="H17" s="718">
        <v>0.62689721421709899</v>
      </c>
      <c r="I17" s="652">
        <v>2432543.0000000019</v>
      </c>
      <c r="J17" s="718">
        <v>0.54735916539555773</v>
      </c>
      <c r="K17" s="652">
        <v>971</v>
      </c>
      <c r="L17" s="718">
        <v>0.37310278578290107</v>
      </c>
      <c r="M17" s="652" t="s">
        <v>1</v>
      </c>
      <c r="N17" s="277"/>
    </row>
    <row r="18" spans="1:14" ht="14.4" customHeight="1" x14ac:dyDescent="0.3">
      <c r="A18" s="648" t="s">
        <v>3366</v>
      </c>
      <c r="B18" s="649" t="s">
        <v>3362</v>
      </c>
      <c r="C18" s="652">
        <v>0</v>
      </c>
      <c r="D18" s="652">
        <v>43.5</v>
      </c>
      <c r="E18" s="652">
        <v>0</v>
      </c>
      <c r="F18" s="718" t="s">
        <v>529</v>
      </c>
      <c r="G18" s="652">
        <v>30.5</v>
      </c>
      <c r="H18" s="718">
        <v>0.70114942528735635</v>
      </c>
      <c r="I18" s="652">
        <v>0</v>
      </c>
      <c r="J18" s="718" t="s">
        <v>529</v>
      </c>
      <c r="K18" s="652">
        <v>13</v>
      </c>
      <c r="L18" s="718">
        <v>0.2988505747126437</v>
      </c>
      <c r="M18" s="652" t="s">
        <v>1</v>
      </c>
      <c r="N18" s="277"/>
    </row>
    <row r="19" spans="1:14" ht="14.4" customHeight="1" x14ac:dyDescent="0.3">
      <c r="A19" s="648" t="s">
        <v>3366</v>
      </c>
      <c r="B19" s="649" t="s">
        <v>3363</v>
      </c>
      <c r="C19" s="652">
        <v>163185.90000000002</v>
      </c>
      <c r="D19" s="652">
        <v>117</v>
      </c>
      <c r="E19" s="652">
        <v>50486.670000000006</v>
      </c>
      <c r="F19" s="718">
        <v>0.30938132522478962</v>
      </c>
      <c r="G19" s="652">
        <v>45</v>
      </c>
      <c r="H19" s="718">
        <v>0.38461538461538464</v>
      </c>
      <c r="I19" s="652">
        <v>112699.23000000001</v>
      </c>
      <c r="J19" s="718">
        <v>0.69061867477521033</v>
      </c>
      <c r="K19" s="652">
        <v>72</v>
      </c>
      <c r="L19" s="718">
        <v>0.61538461538461542</v>
      </c>
      <c r="M19" s="652" t="s">
        <v>1</v>
      </c>
      <c r="N19" s="277"/>
    </row>
    <row r="20" spans="1:14" ht="14.4" customHeight="1" x14ac:dyDescent="0.3">
      <c r="A20" s="648" t="s">
        <v>3366</v>
      </c>
      <c r="B20" s="649" t="s">
        <v>3367</v>
      </c>
      <c r="C20" s="652">
        <v>4607329.990000003</v>
      </c>
      <c r="D20" s="652">
        <v>2763</v>
      </c>
      <c r="E20" s="652">
        <v>2062087.7600000009</v>
      </c>
      <c r="F20" s="718">
        <v>0.44756676089528363</v>
      </c>
      <c r="G20" s="652">
        <v>1707</v>
      </c>
      <c r="H20" s="718">
        <v>0.61780673181324652</v>
      </c>
      <c r="I20" s="652">
        <v>2545242.2300000018</v>
      </c>
      <c r="J20" s="718">
        <v>0.55243323910471631</v>
      </c>
      <c r="K20" s="652">
        <v>1056</v>
      </c>
      <c r="L20" s="718">
        <v>0.38219326818675353</v>
      </c>
      <c r="M20" s="652" t="s">
        <v>535</v>
      </c>
      <c r="N20" s="277"/>
    </row>
    <row r="21" spans="1:14" ht="14.4" customHeight="1" x14ac:dyDescent="0.3">
      <c r="A21" s="648" t="s">
        <v>529</v>
      </c>
      <c r="B21" s="649" t="s">
        <v>529</v>
      </c>
      <c r="C21" s="652" t="s">
        <v>529</v>
      </c>
      <c r="D21" s="652" t="s">
        <v>529</v>
      </c>
      <c r="E21" s="652" t="s">
        <v>529</v>
      </c>
      <c r="F21" s="718" t="s">
        <v>529</v>
      </c>
      <c r="G21" s="652" t="s">
        <v>529</v>
      </c>
      <c r="H21" s="718" t="s">
        <v>529</v>
      </c>
      <c r="I21" s="652" t="s">
        <v>529</v>
      </c>
      <c r="J21" s="718" t="s">
        <v>529</v>
      </c>
      <c r="K21" s="652" t="s">
        <v>529</v>
      </c>
      <c r="L21" s="718" t="s">
        <v>529</v>
      </c>
      <c r="M21" s="652" t="s">
        <v>536</v>
      </c>
      <c r="N21" s="277"/>
    </row>
    <row r="22" spans="1:14" ht="14.4" customHeight="1" x14ac:dyDescent="0.3">
      <c r="A22" s="648" t="s">
        <v>3368</v>
      </c>
      <c r="B22" s="649" t="s">
        <v>3361</v>
      </c>
      <c r="C22" s="652">
        <v>236515.11</v>
      </c>
      <c r="D22" s="652">
        <v>130</v>
      </c>
      <c r="E22" s="652">
        <v>229571.08</v>
      </c>
      <c r="F22" s="718">
        <v>0.9706402267491494</v>
      </c>
      <c r="G22" s="652">
        <v>69</v>
      </c>
      <c r="H22" s="718">
        <v>0.53076923076923077</v>
      </c>
      <c r="I22" s="652">
        <v>6944.0300000000007</v>
      </c>
      <c r="J22" s="718">
        <v>2.9359773250850658E-2</v>
      </c>
      <c r="K22" s="652">
        <v>61</v>
      </c>
      <c r="L22" s="718">
        <v>0.46923076923076923</v>
      </c>
      <c r="M22" s="652" t="s">
        <v>1</v>
      </c>
      <c r="N22" s="277"/>
    </row>
    <row r="23" spans="1:14" ht="14.4" customHeight="1" x14ac:dyDescent="0.3">
      <c r="A23" s="648" t="s">
        <v>3368</v>
      </c>
      <c r="B23" s="649" t="s">
        <v>3363</v>
      </c>
      <c r="C23" s="652">
        <v>112700.60999999999</v>
      </c>
      <c r="D23" s="652">
        <v>60</v>
      </c>
      <c r="E23" s="652">
        <v>97207.43</v>
      </c>
      <c r="F23" s="718">
        <v>0.86252798454240842</v>
      </c>
      <c r="G23" s="652">
        <v>49</v>
      </c>
      <c r="H23" s="718">
        <v>0.81666666666666665</v>
      </c>
      <c r="I23" s="652">
        <v>15493.18</v>
      </c>
      <c r="J23" s="718">
        <v>0.13747201545759161</v>
      </c>
      <c r="K23" s="652">
        <v>11</v>
      </c>
      <c r="L23" s="718">
        <v>0.18333333333333332</v>
      </c>
      <c r="M23" s="652" t="s">
        <v>1</v>
      </c>
      <c r="N23" s="277"/>
    </row>
    <row r="24" spans="1:14" ht="14.4" customHeight="1" x14ac:dyDescent="0.3">
      <c r="A24" s="648" t="s">
        <v>3368</v>
      </c>
      <c r="B24" s="649" t="s">
        <v>3369</v>
      </c>
      <c r="C24" s="652">
        <v>349215.72</v>
      </c>
      <c r="D24" s="652">
        <v>190</v>
      </c>
      <c r="E24" s="652">
        <v>326778.51</v>
      </c>
      <c r="F24" s="718">
        <v>0.93574971367268356</v>
      </c>
      <c r="G24" s="652">
        <v>118</v>
      </c>
      <c r="H24" s="718">
        <v>0.62105263157894741</v>
      </c>
      <c r="I24" s="652">
        <v>22437.21</v>
      </c>
      <c r="J24" s="718">
        <v>6.4250286327316539E-2</v>
      </c>
      <c r="K24" s="652">
        <v>72</v>
      </c>
      <c r="L24" s="718">
        <v>0.37894736842105264</v>
      </c>
      <c r="M24" s="652" t="s">
        <v>535</v>
      </c>
      <c r="N24" s="277"/>
    </row>
    <row r="25" spans="1:14" ht="14.4" customHeight="1" x14ac:dyDescent="0.3">
      <c r="A25" s="648" t="s">
        <v>529</v>
      </c>
      <c r="B25" s="649" t="s">
        <v>529</v>
      </c>
      <c r="C25" s="652" t="s">
        <v>529</v>
      </c>
      <c r="D25" s="652" t="s">
        <v>529</v>
      </c>
      <c r="E25" s="652" t="s">
        <v>529</v>
      </c>
      <c r="F25" s="718" t="s">
        <v>529</v>
      </c>
      <c r="G25" s="652" t="s">
        <v>529</v>
      </c>
      <c r="H25" s="718" t="s">
        <v>529</v>
      </c>
      <c r="I25" s="652" t="s">
        <v>529</v>
      </c>
      <c r="J25" s="718" t="s">
        <v>529</v>
      </c>
      <c r="K25" s="652" t="s">
        <v>529</v>
      </c>
      <c r="L25" s="718" t="s">
        <v>529</v>
      </c>
      <c r="M25" s="652" t="s">
        <v>536</v>
      </c>
      <c r="N25" s="277"/>
    </row>
    <row r="26" spans="1:14" ht="14.4" customHeight="1" x14ac:dyDescent="0.3">
      <c r="A26" s="648" t="s">
        <v>527</v>
      </c>
      <c r="B26" s="649" t="s">
        <v>530</v>
      </c>
      <c r="C26" s="652">
        <v>5120191.0200000033</v>
      </c>
      <c r="D26" s="652">
        <v>3344</v>
      </c>
      <c r="E26" s="652">
        <v>2485566.6400000011</v>
      </c>
      <c r="F26" s="718">
        <v>0.48544412313742141</v>
      </c>
      <c r="G26" s="652">
        <v>2018</v>
      </c>
      <c r="H26" s="718">
        <v>0.60346889952153115</v>
      </c>
      <c r="I26" s="652">
        <v>2634624.3800000018</v>
      </c>
      <c r="J26" s="718">
        <v>0.51455587686257842</v>
      </c>
      <c r="K26" s="652">
        <v>1326</v>
      </c>
      <c r="L26" s="718">
        <v>0.3965311004784689</v>
      </c>
      <c r="M26" s="652" t="s">
        <v>531</v>
      </c>
      <c r="N26" s="277"/>
    </row>
    <row r="27" spans="1:14" ht="14.4" customHeight="1" x14ac:dyDescent="0.3">
      <c r="A27" s="719" t="s">
        <v>3370</v>
      </c>
    </row>
    <row r="28" spans="1:14" ht="14.4" customHeight="1" x14ac:dyDescent="0.3">
      <c r="A28" s="720" t="s">
        <v>3371</v>
      </c>
    </row>
    <row r="29" spans="1:14" ht="14.4" customHeight="1" x14ac:dyDescent="0.3">
      <c r="A29" s="719" t="s">
        <v>3372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6">
    <cfRule type="expression" dxfId="50" priority="4">
      <formula>AND(LEFT(M11,6)&lt;&gt;"mezera",M11&lt;&gt;"")</formula>
    </cfRule>
  </conditionalFormatting>
  <conditionalFormatting sqref="A11:A26">
    <cfRule type="expression" dxfId="49" priority="2">
      <formula>AND(M11&lt;&gt;"",M11&lt;&gt;"mezeraKL")</formula>
    </cfRule>
  </conditionalFormatting>
  <conditionalFormatting sqref="F11:F26">
    <cfRule type="cellIs" dxfId="48" priority="1" operator="lessThan">
      <formula>0.6</formula>
    </cfRule>
  </conditionalFormatting>
  <conditionalFormatting sqref="B11:L26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6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3373</v>
      </c>
      <c r="B5" s="712">
        <v>386610.22</v>
      </c>
      <c r="C5" s="659">
        <v>1</v>
      </c>
      <c r="D5" s="725">
        <v>323</v>
      </c>
      <c r="E5" s="728" t="s">
        <v>3373</v>
      </c>
      <c r="F5" s="712">
        <v>254857.68999999994</v>
      </c>
      <c r="G5" s="680">
        <v>0.65921094895008203</v>
      </c>
      <c r="H5" s="662">
        <v>201</v>
      </c>
      <c r="I5" s="703">
        <v>0.62229102167182659</v>
      </c>
      <c r="J5" s="731">
        <v>131752.53</v>
      </c>
      <c r="K5" s="680">
        <v>0.34078905104991797</v>
      </c>
      <c r="L5" s="662">
        <v>122</v>
      </c>
      <c r="M5" s="703">
        <v>0.37770897832817335</v>
      </c>
    </row>
    <row r="6" spans="1:13" ht="14.4" customHeight="1" x14ac:dyDescent="0.3">
      <c r="A6" s="722" t="s">
        <v>3374</v>
      </c>
      <c r="B6" s="713">
        <v>171164.97999999995</v>
      </c>
      <c r="C6" s="665">
        <v>1</v>
      </c>
      <c r="D6" s="726">
        <v>40</v>
      </c>
      <c r="E6" s="729" t="s">
        <v>3374</v>
      </c>
      <c r="F6" s="713">
        <v>167648.64999999997</v>
      </c>
      <c r="G6" s="681">
        <v>0.97945648695194554</v>
      </c>
      <c r="H6" s="668">
        <v>28</v>
      </c>
      <c r="I6" s="704">
        <v>0.7</v>
      </c>
      <c r="J6" s="732">
        <v>3516.3300000000004</v>
      </c>
      <c r="K6" s="681">
        <v>2.0543513048054581E-2</v>
      </c>
      <c r="L6" s="668">
        <v>12</v>
      </c>
      <c r="M6" s="704">
        <v>0.3</v>
      </c>
    </row>
    <row r="7" spans="1:13" ht="14.4" customHeight="1" x14ac:dyDescent="0.3">
      <c r="A7" s="722" t="s">
        <v>3375</v>
      </c>
      <c r="B7" s="713">
        <v>53804.899999999994</v>
      </c>
      <c r="C7" s="665">
        <v>1</v>
      </c>
      <c r="D7" s="726">
        <v>62</v>
      </c>
      <c r="E7" s="729" t="s">
        <v>3375</v>
      </c>
      <c r="F7" s="713">
        <v>48832.219999999994</v>
      </c>
      <c r="G7" s="681">
        <v>0.90757942120513191</v>
      </c>
      <c r="H7" s="668">
        <v>42</v>
      </c>
      <c r="I7" s="704">
        <v>0.67741935483870963</v>
      </c>
      <c r="J7" s="732">
        <v>4972.68</v>
      </c>
      <c r="K7" s="681">
        <v>9.2420578794868147E-2</v>
      </c>
      <c r="L7" s="668">
        <v>20</v>
      </c>
      <c r="M7" s="704">
        <v>0.32258064516129031</v>
      </c>
    </row>
    <row r="8" spans="1:13" ht="14.4" customHeight="1" x14ac:dyDescent="0.3">
      <c r="A8" s="722" t="s">
        <v>3376</v>
      </c>
      <c r="B8" s="713">
        <v>12449.990000000002</v>
      </c>
      <c r="C8" s="665">
        <v>1</v>
      </c>
      <c r="D8" s="726">
        <v>6</v>
      </c>
      <c r="E8" s="729" t="s">
        <v>3376</v>
      </c>
      <c r="F8" s="713">
        <v>9520.4700000000012</v>
      </c>
      <c r="G8" s="681">
        <v>0.76469699975662631</v>
      </c>
      <c r="H8" s="668">
        <v>5</v>
      </c>
      <c r="I8" s="704">
        <v>0.83333333333333337</v>
      </c>
      <c r="J8" s="732">
        <v>2929.52</v>
      </c>
      <c r="K8" s="681">
        <v>0.23530300024337367</v>
      </c>
      <c r="L8" s="668">
        <v>1</v>
      </c>
      <c r="M8" s="704">
        <v>0.16666666666666666</v>
      </c>
    </row>
    <row r="9" spans="1:13" ht="14.4" customHeight="1" x14ac:dyDescent="0.3">
      <c r="A9" s="722" t="s">
        <v>3377</v>
      </c>
      <c r="B9" s="713">
        <v>14674.740000000002</v>
      </c>
      <c r="C9" s="665">
        <v>1</v>
      </c>
      <c r="D9" s="726">
        <v>28</v>
      </c>
      <c r="E9" s="729" t="s">
        <v>3377</v>
      </c>
      <c r="F9" s="713">
        <v>13048.7</v>
      </c>
      <c r="G9" s="681">
        <v>0.88919462968338792</v>
      </c>
      <c r="H9" s="668">
        <v>16</v>
      </c>
      <c r="I9" s="704">
        <v>0.5714285714285714</v>
      </c>
      <c r="J9" s="732">
        <v>1626.04</v>
      </c>
      <c r="K9" s="681">
        <v>0.11080537031661207</v>
      </c>
      <c r="L9" s="668">
        <v>12</v>
      </c>
      <c r="M9" s="704">
        <v>0.42857142857142855</v>
      </c>
    </row>
    <row r="10" spans="1:13" ht="14.4" customHeight="1" x14ac:dyDescent="0.3">
      <c r="A10" s="722" t="s">
        <v>3378</v>
      </c>
      <c r="B10" s="713">
        <v>110206.40999999999</v>
      </c>
      <c r="C10" s="665">
        <v>1</v>
      </c>
      <c r="D10" s="726">
        <v>62</v>
      </c>
      <c r="E10" s="729" t="s">
        <v>3378</v>
      </c>
      <c r="F10" s="713">
        <v>102454.34999999999</v>
      </c>
      <c r="G10" s="681">
        <v>0.92965871948827661</v>
      </c>
      <c r="H10" s="668">
        <v>41</v>
      </c>
      <c r="I10" s="704">
        <v>0.66129032258064513</v>
      </c>
      <c r="J10" s="732">
        <v>7752.06</v>
      </c>
      <c r="K10" s="681">
        <v>7.034128051172342E-2</v>
      </c>
      <c r="L10" s="668">
        <v>21</v>
      </c>
      <c r="M10" s="704">
        <v>0.33870967741935482</v>
      </c>
    </row>
    <row r="11" spans="1:13" ht="14.4" customHeight="1" x14ac:dyDescent="0.3">
      <c r="A11" s="722" t="s">
        <v>3379</v>
      </c>
      <c r="B11" s="713">
        <v>644245.70000000088</v>
      </c>
      <c r="C11" s="665">
        <v>1</v>
      </c>
      <c r="D11" s="726">
        <v>515</v>
      </c>
      <c r="E11" s="729" t="s">
        <v>3379</v>
      </c>
      <c r="F11" s="713">
        <v>448886.92000000092</v>
      </c>
      <c r="G11" s="681">
        <v>0.69676354844122401</v>
      </c>
      <c r="H11" s="668">
        <v>331</v>
      </c>
      <c r="I11" s="704">
        <v>0.64271844660194177</v>
      </c>
      <c r="J11" s="732">
        <v>195358.77999999991</v>
      </c>
      <c r="K11" s="681">
        <v>0.30323645155877588</v>
      </c>
      <c r="L11" s="668">
        <v>184</v>
      </c>
      <c r="M11" s="704">
        <v>0.35728155339805823</v>
      </c>
    </row>
    <row r="12" spans="1:13" ht="14.4" customHeight="1" x14ac:dyDescent="0.3">
      <c r="A12" s="722" t="s">
        <v>3380</v>
      </c>
      <c r="B12" s="713">
        <v>8318.7200000000012</v>
      </c>
      <c r="C12" s="665">
        <v>1</v>
      </c>
      <c r="D12" s="726">
        <v>12</v>
      </c>
      <c r="E12" s="729" t="s">
        <v>3380</v>
      </c>
      <c r="F12" s="713">
        <v>4465.79</v>
      </c>
      <c r="G12" s="681">
        <v>0.53683619595322352</v>
      </c>
      <c r="H12" s="668">
        <v>9</v>
      </c>
      <c r="I12" s="704">
        <v>0.75</v>
      </c>
      <c r="J12" s="732">
        <v>3852.9300000000003</v>
      </c>
      <c r="K12" s="681">
        <v>0.46316380404677637</v>
      </c>
      <c r="L12" s="668">
        <v>3</v>
      </c>
      <c r="M12" s="704">
        <v>0.25</v>
      </c>
    </row>
    <row r="13" spans="1:13" ht="14.4" customHeight="1" x14ac:dyDescent="0.3">
      <c r="A13" s="722" t="s">
        <v>3381</v>
      </c>
      <c r="B13" s="713">
        <v>250957.28000000006</v>
      </c>
      <c r="C13" s="665">
        <v>1</v>
      </c>
      <c r="D13" s="726">
        <v>331</v>
      </c>
      <c r="E13" s="729" t="s">
        <v>3381</v>
      </c>
      <c r="F13" s="713">
        <v>180211.17000000004</v>
      </c>
      <c r="G13" s="681">
        <v>0.71809500804280313</v>
      </c>
      <c r="H13" s="668">
        <v>195</v>
      </c>
      <c r="I13" s="704">
        <v>0.58912386706948638</v>
      </c>
      <c r="J13" s="732">
        <v>70746.110000000015</v>
      </c>
      <c r="K13" s="681">
        <v>0.28190499195719687</v>
      </c>
      <c r="L13" s="668">
        <v>136</v>
      </c>
      <c r="M13" s="704">
        <v>0.41087613293051362</v>
      </c>
    </row>
    <row r="14" spans="1:13" ht="14.4" customHeight="1" x14ac:dyDescent="0.3">
      <c r="A14" s="722" t="s">
        <v>3382</v>
      </c>
      <c r="B14" s="713">
        <v>19335.050000000003</v>
      </c>
      <c r="C14" s="665">
        <v>1</v>
      </c>
      <c r="D14" s="726">
        <v>66</v>
      </c>
      <c r="E14" s="729" t="s">
        <v>3382</v>
      </c>
      <c r="F14" s="713">
        <v>6247.58</v>
      </c>
      <c r="G14" s="681">
        <v>0.32312199865011981</v>
      </c>
      <c r="H14" s="668">
        <v>33</v>
      </c>
      <c r="I14" s="704">
        <v>0.5</v>
      </c>
      <c r="J14" s="732">
        <v>13087.470000000003</v>
      </c>
      <c r="K14" s="681">
        <v>0.67687800134988019</v>
      </c>
      <c r="L14" s="668">
        <v>33</v>
      </c>
      <c r="M14" s="704">
        <v>0.5</v>
      </c>
    </row>
    <row r="15" spans="1:13" ht="14.4" customHeight="1" x14ac:dyDescent="0.3">
      <c r="A15" s="722" t="s">
        <v>3383</v>
      </c>
      <c r="B15" s="713">
        <v>0</v>
      </c>
      <c r="C15" s="665"/>
      <c r="D15" s="726">
        <v>2</v>
      </c>
      <c r="E15" s="729" t="s">
        <v>3383</v>
      </c>
      <c r="F15" s="713"/>
      <c r="G15" s="681"/>
      <c r="H15" s="668"/>
      <c r="I15" s="704">
        <v>0</v>
      </c>
      <c r="J15" s="732">
        <v>0</v>
      </c>
      <c r="K15" s="681"/>
      <c r="L15" s="668">
        <v>2</v>
      </c>
      <c r="M15" s="704">
        <v>1</v>
      </c>
    </row>
    <row r="16" spans="1:13" ht="14.4" customHeight="1" x14ac:dyDescent="0.3">
      <c r="A16" s="722" t="s">
        <v>3384</v>
      </c>
      <c r="B16" s="713">
        <v>114578.32</v>
      </c>
      <c r="C16" s="665">
        <v>1</v>
      </c>
      <c r="D16" s="726">
        <v>142</v>
      </c>
      <c r="E16" s="729" t="s">
        <v>3384</v>
      </c>
      <c r="F16" s="713">
        <v>72523.75</v>
      </c>
      <c r="G16" s="681">
        <v>0.63296223927877449</v>
      </c>
      <c r="H16" s="668">
        <v>76</v>
      </c>
      <c r="I16" s="704">
        <v>0.53521126760563376</v>
      </c>
      <c r="J16" s="732">
        <v>42054.570000000007</v>
      </c>
      <c r="K16" s="681">
        <v>0.36703776072122546</v>
      </c>
      <c r="L16" s="668">
        <v>66</v>
      </c>
      <c r="M16" s="704">
        <v>0.46478873239436619</v>
      </c>
    </row>
    <row r="17" spans="1:13" ht="14.4" customHeight="1" x14ac:dyDescent="0.3">
      <c r="A17" s="722" t="s">
        <v>3385</v>
      </c>
      <c r="B17" s="713">
        <v>12403.330000000002</v>
      </c>
      <c r="C17" s="665">
        <v>1</v>
      </c>
      <c r="D17" s="726">
        <v>29</v>
      </c>
      <c r="E17" s="729" t="s">
        <v>3385</v>
      </c>
      <c r="F17" s="713">
        <v>6724.02</v>
      </c>
      <c r="G17" s="681">
        <v>0.54211409355390849</v>
      </c>
      <c r="H17" s="668">
        <v>13</v>
      </c>
      <c r="I17" s="704">
        <v>0.44827586206896552</v>
      </c>
      <c r="J17" s="732">
        <v>5679.31</v>
      </c>
      <c r="K17" s="681">
        <v>0.45788590644609145</v>
      </c>
      <c r="L17" s="668">
        <v>16</v>
      </c>
      <c r="M17" s="704">
        <v>0.55172413793103448</v>
      </c>
    </row>
    <row r="18" spans="1:13" ht="14.4" customHeight="1" x14ac:dyDescent="0.3">
      <c r="A18" s="722" t="s">
        <v>3386</v>
      </c>
      <c r="B18" s="713">
        <v>48.21</v>
      </c>
      <c r="C18" s="665">
        <v>1</v>
      </c>
      <c r="D18" s="726">
        <v>1</v>
      </c>
      <c r="E18" s="729" t="s">
        <v>3386</v>
      </c>
      <c r="F18" s="713"/>
      <c r="G18" s="681">
        <v>0</v>
      </c>
      <c r="H18" s="668"/>
      <c r="I18" s="704">
        <v>0</v>
      </c>
      <c r="J18" s="732">
        <v>48.21</v>
      </c>
      <c r="K18" s="681">
        <v>1</v>
      </c>
      <c r="L18" s="668">
        <v>1</v>
      </c>
      <c r="M18" s="704">
        <v>1</v>
      </c>
    </row>
    <row r="19" spans="1:13" ht="14.4" customHeight="1" x14ac:dyDescent="0.3">
      <c r="A19" s="722" t="s">
        <v>3387</v>
      </c>
      <c r="B19" s="713">
        <v>52165.109999999986</v>
      </c>
      <c r="C19" s="665">
        <v>1</v>
      </c>
      <c r="D19" s="726">
        <v>124</v>
      </c>
      <c r="E19" s="729" t="s">
        <v>3387</v>
      </c>
      <c r="F19" s="713">
        <v>42643.76999999999</v>
      </c>
      <c r="G19" s="681">
        <v>0.8174768537821544</v>
      </c>
      <c r="H19" s="668">
        <v>83</v>
      </c>
      <c r="I19" s="704">
        <v>0.66935483870967738</v>
      </c>
      <c r="J19" s="732">
        <v>9521.3399999999965</v>
      </c>
      <c r="K19" s="681">
        <v>0.1825231462178456</v>
      </c>
      <c r="L19" s="668">
        <v>41</v>
      </c>
      <c r="M19" s="704">
        <v>0.33064516129032256</v>
      </c>
    </row>
    <row r="20" spans="1:13" ht="14.4" customHeight="1" x14ac:dyDescent="0.3">
      <c r="A20" s="722" t="s">
        <v>3388</v>
      </c>
      <c r="B20" s="713">
        <v>2465.11</v>
      </c>
      <c r="C20" s="665">
        <v>1</v>
      </c>
      <c r="D20" s="726">
        <v>9</v>
      </c>
      <c r="E20" s="729" t="s">
        <v>3388</v>
      </c>
      <c r="F20" s="713">
        <v>673.91</v>
      </c>
      <c r="G20" s="681">
        <v>0.27337928124911259</v>
      </c>
      <c r="H20" s="668">
        <v>3</v>
      </c>
      <c r="I20" s="704">
        <v>0.33333333333333331</v>
      </c>
      <c r="J20" s="732">
        <v>1791.2</v>
      </c>
      <c r="K20" s="681">
        <v>0.72662071875088741</v>
      </c>
      <c r="L20" s="668">
        <v>6</v>
      </c>
      <c r="M20" s="704">
        <v>0.66666666666666663</v>
      </c>
    </row>
    <row r="21" spans="1:13" ht="14.4" customHeight="1" x14ac:dyDescent="0.3">
      <c r="A21" s="722" t="s">
        <v>3389</v>
      </c>
      <c r="B21" s="713">
        <v>208573.66999999998</v>
      </c>
      <c r="C21" s="665">
        <v>1</v>
      </c>
      <c r="D21" s="726">
        <v>378</v>
      </c>
      <c r="E21" s="729" t="s">
        <v>3389</v>
      </c>
      <c r="F21" s="713">
        <v>165706.49</v>
      </c>
      <c r="G21" s="681">
        <v>0.7944746333513717</v>
      </c>
      <c r="H21" s="668">
        <v>248</v>
      </c>
      <c r="I21" s="704">
        <v>0.65608465608465605</v>
      </c>
      <c r="J21" s="732">
        <v>42867.179999999993</v>
      </c>
      <c r="K21" s="681">
        <v>0.20552536664862825</v>
      </c>
      <c r="L21" s="668">
        <v>130</v>
      </c>
      <c r="M21" s="704">
        <v>0.3439153439153439</v>
      </c>
    </row>
    <row r="22" spans="1:13" ht="14.4" customHeight="1" x14ac:dyDescent="0.3">
      <c r="A22" s="722" t="s">
        <v>3390</v>
      </c>
      <c r="B22" s="713">
        <v>1651.17</v>
      </c>
      <c r="C22" s="665">
        <v>1</v>
      </c>
      <c r="D22" s="726">
        <v>1</v>
      </c>
      <c r="E22" s="729" t="s">
        <v>3390</v>
      </c>
      <c r="F22" s="713">
        <v>1651.17</v>
      </c>
      <c r="G22" s="681">
        <v>1</v>
      </c>
      <c r="H22" s="668">
        <v>1</v>
      </c>
      <c r="I22" s="704">
        <v>1</v>
      </c>
      <c r="J22" s="732"/>
      <c r="K22" s="681">
        <v>0</v>
      </c>
      <c r="L22" s="668"/>
      <c r="M22" s="704">
        <v>0</v>
      </c>
    </row>
    <row r="23" spans="1:13" ht="14.4" customHeight="1" x14ac:dyDescent="0.3">
      <c r="A23" s="722" t="s">
        <v>3391</v>
      </c>
      <c r="B23" s="713">
        <v>374686.80000000005</v>
      </c>
      <c r="C23" s="665">
        <v>1</v>
      </c>
      <c r="D23" s="726">
        <v>282</v>
      </c>
      <c r="E23" s="729" t="s">
        <v>3391</v>
      </c>
      <c r="F23" s="713">
        <v>250329.89000000004</v>
      </c>
      <c r="G23" s="681">
        <v>0.66810437410658718</v>
      </c>
      <c r="H23" s="668">
        <v>168</v>
      </c>
      <c r="I23" s="704">
        <v>0.5957446808510638</v>
      </c>
      <c r="J23" s="732">
        <v>124356.90999999997</v>
      </c>
      <c r="K23" s="681">
        <v>0.33189562589341276</v>
      </c>
      <c r="L23" s="668">
        <v>114</v>
      </c>
      <c r="M23" s="704">
        <v>0.40425531914893614</v>
      </c>
    </row>
    <row r="24" spans="1:13" ht="14.4" customHeight="1" x14ac:dyDescent="0.3">
      <c r="A24" s="722" t="s">
        <v>3392</v>
      </c>
      <c r="B24" s="713">
        <v>1282397.93</v>
      </c>
      <c r="C24" s="665">
        <v>1</v>
      </c>
      <c r="D24" s="726">
        <v>262</v>
      </c>
      <c r="E24" s="729" t="s">
        <v>3392</v>
      </c>
      <c r="F24" s="713">
        <v>209001.76000000004</v>
      </c>
      <c r="G24" s="681">
        <v>0.16297730611589498</v>
      </c>
      <c r="H24" s="668">
        <v>163</v>
      </c>
      <c r="I24" s="704">
        <v>0.62213740458015265</v>
      </c>
      <c r="J24" s="732">
        <v>1073396.17</v>
      </c>
      <c r="K24" s="681">
        <v>0.83702269388410511</v>
      </c>
      <c r="L24" s="668">
        <v>99</v>
      </c>
      <c r="M24" s="704">
        <v>0.37786259541984735</v>
      </c>
    </row>
    <row r="25" spans="1:13" ht="14.4" customHeight="1" x14ac:dyDescent="0.3">
      <c r="A25" s="722" t="s">
        <v>3393</v>
      </c>
      <c r="B25" s="713">
        <v>39978.130000000005</v>
      </c>
      <c r="C25" s="665">
        <v>1</v>
      </c>
      <c r="D25" s="726">
        <v>42</v>
      </c>
      <c r="E25" s="729" t="s">
        <v>3393</v>
      </c>
      <c r="F25" s="713">
        <v>32143.81</v>
      </c>
      <c r="G25" s="681">
        <v>0.80403485605754943</v>
      </c>
      <c r="H25" s="668">
        <v>24</v>
      </c>
      <c r="I25" s="704">
        <v>0.5714285714285714</v>
      </c>
      <c r="J25" s="732">
        <v>7834.3200000000006</v>
      </c>
      <c r="K25" s="681">
        <v>0.19596514394245051</v>
      </c>
      <c r="L25" s="668">
        <v>18</v>
      </c>
      <c r="M25" s="704">
        <v>0.42857142857142855</v>
      </c>
    </row>
    <row r="26" spans="1:13" ht="14.4" customHeight="1" x14ac:dyDescent="0.3">
      <c r="A26" s="722" t="s">
        <v>3394</v>
      </c>
      <c r="B26" s="713">
        <v>2005.62</v>
      </c>
      <c r="C26" s="665">
        <v>1</v>
      </c>
      <c r="D26" s="726">
        <v>6</v>
      </c>
      <c r="E26" s="729" t="s">
        <v>3394</v>
      </c>
      <c r="F26" s="713">
        <v>668.54</v>
      </c>
      <c r="G26" s="681">
        <v>0.33333333333333331</v>
      </c>
      <c r="H26" s="668">
        <v>4</v>
      </c>
      <c r="I26" s="704">
        <v>0.66666666666666663</v>
      </c>
      <c r="J26" s="732">
        <v>1337.08</v>
      </c>
      <c r="K26" s="681">
        <v>0.66666666666666663</v>
      </c>
      <c r="L26" s="668">
        <v>2</v>
      </c>
      <c r="M26" s="704">
        <v>0.33333333333333331</v>
      </c>
    </row>
    <row r="27" spans="1:13" ht="14.4" customHeight="1" x14ac:dyDescent="0.3">
      <c r="A27" s="722" t="s">
        <v>3395</v>
      </c>
      <c r="B27" s="713">
        <v>102292.63</v>
      </c>
      <c r="C27" s="665">
        <v>1</v>
      </c>
      <c r="D27" s="726">
        <v>186</v>
      </c>
      <c r="E27" s="729" t="s">
        <v>3395</v>
      </c>
      <c r="F27" s="713">
        <v>55289.789999999994</v>
      </c>
      <c r="G27" s="681">
        <v>0.54050609511164183</v>
      </c>
      <c r="H27" s="668">
        <v>107</v>
      </c>
      <c r="I27" s="704">
        <v>0.57526881720430112</v>
      </c>
      <c r="J27" s="732">
        <v>47002.840000000011</v>
      </c>
      <c r="K27" s="681">
        <v>0.45949390488835812</v>
      </c>
      <c r="L27" s="668">
        <v>79</v>
      </c>
      <c r="M27" s="704">
        <v>0.42473118279569894</v>
      </c>
    </row>
    <row r="28" spans="1:13" ht="14.4" customHeight="1" x14ac:dyDescent="0.3">
      <c r="A28" s="722" t="s">
        <v>3396</v>
      </c>
      <c r="B28" s="713">
        <v>285469.94</v>
      </c>
      <c r="C28" s="665">
        <v>1</v>
      </c>
      <c r="D28" s="726">
        <v>87</v>
      </c>
      <c r="E28" s="729" t="s">
        <v>3396</v>
      </c>
      <c r="F28" s="713">
        <v>240463.29</v>
      </c>
      <c r="G28" s="681">
        <v>0.84234189421134853</v>
      </c>
      <c r="H28" s="668">
        <v>46</v>
      </c>
      <c r="I28" s="704">
        <v>0.52873563218390807</v>
      </c>
      <c r="J28" s="732">
        <v>45006.65</v>
      </c>
      <c r="K28" s="681">
        <v>0.15765810578865153</v>
      </c>
      <c r="L28" s="668">
        <v>41</v>
      </c>
      <c r="M28" s="704">
        <v>0.47126436781609193</v>
      </c>
    </row>
    <row r="29" spans="1:13" ht="14.4" customHeight="1" x14ac:dyDescent="0.3">
      <c r="A29" s="722" t="s">
        <v>3397</v>
      </c>
      <c r="B29" s="713">
        <v>63464.81</v>
      </c>
      <c r="C29" s="665">
        <v>1</v>
      </c>
      <c r="D29" s="726">
        <v>86</v>
      </c>
      <c r="E29" s="729" t="s">
        <v>3397</v>
      </c>
      <c r="F29" s="713">
        <v>37569.62999999999</v>
      </c>
      <c r="G29" s="681">
        <v>0.59197577366102561</v>
      </c>
      <c r="H29" s="668">
        <v>55</v>
      </c>
      <c r="I29" s="704">
        <v>0.63953488372093026</v>
      </c>
      <c r="J29" s="732">
        <v>25895.180000000004</v>
      </c>
      <c r="K29" s="681">
        <v>0.40802422633897439</v>
      </c>
      <c r="L29" s="668">
        <v>31</v>
      </c>
      <c r="M29" s="704">
        <v>0.36046511627906974</v>
      </c>
    </row>
    <row r="30" spans="1:13" ht="14.4" customHeight="1" x14ac:dyDescent="0.3">
      <c r="A30" s="722" t="s">
        <v>3398</v>
      </c>
      <c r="B30" s="713">
        <v>844367.40999999992</v>
      </c>
      <c r="C30" s="665">
        <v>1</v>
      </c>
      <c r="D30" s="726">
        <v>111</v>
      </c>
      <c r="E30" s="729" t="s">
        <v>3398</v>
      </c>
      <c r="F30" s="713">
        <v>98946.760000000009</v>
      </c>
      <c r="G30" s="681">
        <v>0.11718448489147636</v>
      </c>
      <c r="H30" s="668">
        <v>62</v>
      </c>
      <c r="I30" s="704">
        <v>0.55855855855855852</v>
      </c>
      <c r="J30" s="732">
        <v>745420.64999999991</v>
      </c>
      <c r="K30" s="681">
        <v>0.88281551510852363</v>
      </c>
      <c r="L30" s="668">
        <v>49</v>
      </c>
      <c r="M30" s="704">
        <v>0.44144144144144143</v>
      </c>
    </row>
    <row r="31" spans="1:13" ht="14.4" customHeight="1" x14ac:dyDescent="0.3">
      <c r="A31" s="722" t="s">
        <v>3399</v>
      </c>
      <c r="B31" s="713">
        <v>1217.4000000000001</v>
      </c>
      <c r="C31" s="665">
        <v>1</v>
      </c>
      <c r="D31" s="726">
        <v>4</v>
      </c>
      <c r="E31" s="729" t="s">
        <v>3399</v>
      </c>
      <c r="F31" s="713">
        <v>969.5</v>
      </c>
      <c r="G31" s="681">
        <v>0.79636931164777391</v>
      </c>
      <c r="H31" s="668">
        <v>2</v>
      </c>
      <c r="I31" s="704">
        <v>0.5</v>
      </c>
      <c r="J31" s="732">
        <v>247.89999999999998</v>
      </c>
      <c r="K31" s="681">
        <v>0.20363068835222603</v>
      </c>
      <c r="L31" s="668">
        <v>2</v>
      </c>
      <c r="M31" s="704">
        <v>0.5</v>
      </c>
    </row>
    <row r="32" spans="1:13" ht="14.4" customHeight="1" x14ac:dyDescent="0.3">
      <c r="A32" s="722" t="s">
        <v>3400</v>
      </c>
      <c r="B32" s="713">
        <v>16703.010000000002</v>
      </c>
      <c r="C32" s="665">
        <v>1</v>
      </c>
      <c r="D32" s="726">
        <v>43</v>
      </c>
      <c r="E32" s="729" t="s">
        <v>3400</v>
      </c>
      <c r="F32" s="713">
        <v>9000.4600000000009</v>
      </c>
      <c r="G32" s="681">
        <v>0.53885257806826437</v>
      </c>
      <c r="H32" s="668">
        <v>17</v>
      </c>
      <c r="I32" s="704">
        <v>0.39534883720930231</v>
      </c>
      <c r="J32" s="732">
        <v>7702.55</v>
      </c>
      <c r="K32" s="681">
        <v>0.46114742193173563</v>
      </c>
      <c r="L32" s="668">
        <v>26</v>
      </c>
      <c r="M32" s="704">
        <v>0.60465116279069764</v>
      </c>
    </row>
    <row r="33" spans="1:13" ht="14.4" customHeight="1" thickBot="1" x14ac:dyDescent="0.35">
      <c r="A33" s="723" t="s">
        <v>3401</v>
      </c>
      <c r="B33" s="714">
        <v>43954.43</v>
      </c>
      <c r="C33" s="671">
        <v>1</v>
      </c>
      <c r="D33" s="727">
        <v>104</v>
      </c>
      <c r="E33" s="730" t="s">
        <v>3401</v>
      </c>
      <c r="F33" s="714">
        <v>25086.559999999998</v>
      </c>
      <c r="G33" s="682">
        <v>0.57074019615315219</v>
      </c>
      <c r="H33" s="674">
        <v>45</v>
      </c>
      <c r="I33" s="705">
        <v>0.43269230769230771</v>
      </c>
      <c r="J33" s="733">
        <v>18867.870000000003</v>
      </c>
      <c r="K33" s="682">
        <v>0.42925980384684781</v>
      </c>
      <c r="L33" s="674">
        <v>59</v>
      </c>
      <c r="M33" s="705">
        <v>0.56730769230769229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4911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5120191.0200000005</v>
      </c>
      <c r="N3" s="70">
        <f>SUBTOTAL(9,N7:N1048576)</f>
        <v>7755</v>
      </c>
      <c r="O3" s="70">
        <f>SUBTOTAL(9,O7:O1048576)</f>
        <v>3344</v>
      </c>
      <c r="P3" s="70">
        <f>SUBTOTAL(9,P7:P1048576)</f>
        <v>2485566.64</v>
      </c>
      <c r="Q3" s="71">
        <f>IF(M3=0,0,P3/M3)</f>
        <v>0.48544412313742152</v>
      </c>
      <c r="R3" s="70">
        <f>SUBTOTAL(9,R7:R1048576)</f>
        <v>4818</v>
      </c>
      <c r="S3" s="71">
        <f>IF(N3=0,0,R3/N3)</f>
        <v>0.62127659574468086</v>
      </c>
      <c r="T3" s="70">
        <f>SUBTOTAL(9,T7:T1048576)</f>
        <v>2018</v>
      </c>
      <c r="U3" s="72">
        <f>IF(O3=0,0,T3/O3)</f>
        <v>0.60346889952153115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21</v>
      </c>
      <c r="B7" s="740" t="s">
        <v>528</v>
      </c>
      <c r="C7" s="740" t="s">
        <v>3364</v>
      </c>
      <c r="D7" s="741" t="s">
        <v>4908</v>
      </c>
      <c r="E7" s="742" t="s">
        <v>3380</v>
      </c>
      <c r="F7" s="740" t="s">
        <v>3361</v>
      </c>
      <c r="G7" s="740" t="s">
        <v>3402</v>
      </c>
      <c r="H7" s="740" t="s">
        <v>529</v>
      </c>
      <c r="I7" s="740" t="s">
        <v>3403</v>
      </c>
      <c r="J7" s="740" t="s">
        <v>3404</v>
      </c>
      <c r="K7" s="740" t="s">
        <v>3405</v>
      </c>
      <c r="L7" s="743">
        <v>72.55</v>
      </c>
      <c r="M7" s="743">
        <v>72.55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21</v>
      </c>
      <c r="B8" s="665" t="s">
        <v>528</v>
      </c>
      <c r="C8" s="665" t="s">
        <v>3364</v>
      </c>
      <c r="D8" s="746" t="s">
        <v>4908</v>
      </c>
      <c r="E8" s="747" t="s">
        <v>3380</v>
      </c>
      <c r="F8" s="665" t="s">
        <v>3361</v>
      </c>
      <c r="G8" s="665" t="s">
        <v>3406</v>
      </c>
      <c r="H8" s="665" t="s">
        <v>529</v>
      </c>
      <c r="I8" s="665" t="s">
        <v>1112</v>
      </c>
      <c r="J8" s="665" t="s">
        <v>1113</v>
      </c>
      <c r="K8" s="665" t="s">
        <v>1114</v>
      </c>
      <c r="L8" s="666">
        <v>344</v>
      </c>
      <c r="M8" s="666">
        <v>1376</v>
      </c>
      <c r="N8" s="665">
        <v>4</v>
      </c>
      <c r="O8" s="748">
        <v>0.5</v>
      </c>
      <c r="P8" s="666">
        <v>1376</v>
      </c>
      <c r="Q8" s="681">
        <v>1</v>
      </c>
      <c r="R8" s="665">
        <v>4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21</v>
      </c>
      <c r="B9" s="665" t="s">
        <v>528</v>
      </c>
      <c r="C9" s="665" t="s">
        <v>3364</v>
      </c>
      <c r="D9" s="746" t="s">
        <v>4908</v>
      </c>
      <c r="E9" s="747" t="s">
        <v>3380</v>
      </c>
      <c r="F9" s="665" t="s">
        <v>3361</v>
      </c>
      <c r="G9" s="665" t="s">
        <v>3407</v>
      </c>
      <c r="H9" s="665" t="s">
        <v>529</v>
      </c>
      <c r="I9" s="665" t="s">
        <v>3408</v>
      </c>
      <c r="J9" s="665" t="s">
        <v>798</v>
      </c>
      <c r="K9" s="665" t="s">
        <v>3409</v>
      </c>
      <c r="L9" s="666">
        <v>107.27</v>
      </c>
      <c r="M9" s="666">
        <v>214.54</v>
      </c>
      <c r="N9" s="665">
        <v>2</v>
      </c>
      <c r="O9" s="748">
        <v>0.5</v>
      </c>
      <c r="P9" s="666">
        <v>214.54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21</v>
      </c>
      <c r="B10" s="665" t="s">
        <v>528</v>
      </c>
      <c r="C10" s="665" t="s">
        <v>3364</v>
      </c>
      <c r="D10" s="746" t="s">
        <v>4908</v>
      </c>
      <c r="E10" s="747" t="s">
        <v>3380</v>
      </c>
      <c r="F10" s="665" t="s">
        <v>3361</v>
      </c>
      <c r="G10" s="665" t="s">
        <v>3410</v>
      </c>
      <c r="H10" s="665" t="s">
        <v>529</v>
      </c>
      <c r="I10" s="665" t="s">
        <v>3411</v>
      </c>
      <c r="J10" s="665" t="s">
        <v>916</v>
      </c>
      <c r="K10" s="665" t="s">
        <v>917</v>
      </c>
      <c r="L10" s="666">
        <v>33</v>
      </c>
      <c r="M10" s="666">
        <v>33</v>
      </c>
      <c r="N10" s="665">
        <v>1</v>
      </c>
      <c r="O10" s="748">
        <v>0.5</v>
      </c>
      <c r="P10" s="666">
        <v>33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21</v>
      </c>
      <c r="B11" s="665" t="s">
        <v>528</v>
      </c>
      <c r="C11" s="665" t="s">
        <v>3364</v>
      </c>
      <c r="D11" s="746" t="s">
        <v>4908</v>
      </c>
      <c r="E11" s="747" t="s">
        <v>3380</v>
      </c>
      <c r="F11" s="665" t="s">
        <v>3361</v>
      </c>
      <c r="G11" s="665" t="s">
        <v>3412</v>
      </c>
      <c r="H11" s="665" t="s">
        <v>1606</v>
      </c>
      <c r="I11" s="665" t="s">
        <v>1770</v>
      </c>
      <c r="J11" s="665" t="s">
        <v>3413</v>
      </c>
      <c r="K11" s="665" t="s">
        <v>3414</v>
      </c>
      <c r="L11" s="666">
        <v>219.78</v>
      </c>
      <c r="M11" s="666">
        <v>219.78</v>
      </c>
      <c r="N11" s="665">
        <v>1</v>
      </c>
      <c r="O11" s="748">
        <v>1</v>
      </c>
      <c r="P11" s="666">
        <v>219.78</v>
      </c>
      <c r="Q11" s="681">
        <v>1</v>
      </c>
      <c r="R11" s="665">
        <v>1</v>
      </c>
      <c r="S11" s="681">
        <v>1</v>
      </c>
      <c r="T11" s="748">
        <v>1</v>
      </c>
      <c r="U11" s="704">
        <v>1</v>
      </c>
    </row>
    <row r="12" spans="1:21" ht="14.4" customHeight="1" x14ac:dyDescent="0.3">
      <c r="A12" s="664">
        <v>21</v>
      </c>
      <c r="B12" s="665" t="s">
        <v>528</v>
      </c>
      <c r="C12" s="665" t="s">
        <v>3364</v>
      </c>
      <c r="D12" s="746" t="s">
        <v>4908</v>
      </c>
      <c r="E12" s="747" t="s">
        <v>3380</v>
      </c>
      <c r="F12" s="665" t="s">
        <v>3361</v>
      </c>
      <c r="G12" s="665" t="s">
        <v>3415</v>
      </c>
      <c r="H12" s="665" t="s">
        <v>529</v>
      </c>
      <c r="I12" s="665" t="s">
        <v>3416</v>
      </c>
      <c r="J12" s="665" t="s">
        <v>3417</v>
      </c>
      <c r="K12" s="665" t="s">
        <v>3418</v>
      </c>
      <c r="L12" s="666">
        <v>0</v>
      </c>
      <c r="M12" s="666">
        <v>0</v>
      </c>
      <c r="N12" s="665">
        <v>1</v>
      </c>
      <c r="O12" s="748">
        <v>0.5</v>
      </c>
      <c r="P12" s="666">
        <v>0</v>
      </c>
      <c r="Q12" s="681"/>
      <c r="R12" s="665">
        <v>1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21</v>
      </c>
      <c r="B13" s="665" t="s">
        <v>528</v>
      </c>
      <c r="C13" s="665" t="s">
        <v>3364</v>
      </c>
      <c r="D13" s="746" t="s">
        <v>4908</v>
      </c>
      <c r="E13" s="747" t="s">
        <v>3380</v>
      </c>
      <c r="F13" s="665" t="s">
        <v>3361</v>
      </c>
      <c r="G13" s="665" t="s">
        <v>3419</v>
      </c>
      <c r="H13" s="665" t="s">
        <v>529</v>
      </c>
      <c r="I13" s="665" t="s">
        <v>842</v>
      </c>
      <c r="J13" s="665" t="s">
        <v>3420</v>
      </c>
      <c r="K13" s="665" t="s">
        <v>3421</v>
      </c>
      <c r="L13" s="666">
        <v>53.57</v>
      </c>
      <c r="M13" s="666">
        <v>53.57</v>
      </c>
      <c r="N13" s="665">
        <v>1</v>
      </c>
      <c r="O13" s="748">
        <v>0.5</v>
      </c>
      <c r="P13" s="666">
        <v>53.57</v>
      </c>
      <c r="Q13" s="681">
        <v>1</v>
      </c>
      <c r="R13" s="665">
        <v>1</v>
      </c>
      <c r="S13" s="681">
        <v>1</v>
      </c>
      <c r="T13" s="748">
        <v>0.5</v>
      </c>
      <c r="U13" s="704">
        <v>1</v>
      </c>
    </row>
    <row r="14" spans="1:21" ht="14.4" customHeight="1" x14ac:dyDescent="0.3">
      <c r="A14" s="664">
        <v>21</v>
      </c>
      <c r="B14" s="665" t="s">
        <v>528</v>
      </c>
      <c r="C14" s="665" t="s">
        <v>3364</v>
      </c>
      <c r="D14" s="746" t="s">
        <v>4908</v>
      </c>
      <c r="E14" s="747" t="s">
        <v>3380</v>
      </c>
      <c r="F14" s="665" t="s">
        <v>3361</v>
      </c>
      <c r="G14" s="665" t="s">
        <v>3419</v>
      </c>
      <c r="H14" s="665" t="s">
        <v>529</v>
      </c>
      <c r="I14" s="665" t="s">
        <v>1574</v>
      </c>
      <c r="J14" s="665" t="s">
        <v>1575</v>
      </c>
      <c r="K14" s="665" t="s">
        <v>1576</v>
      </c>
      <c r="L14" s="666">
        <v>66.97</v>
      </c>
      <c r="M14" s="666">
        <v>200.91</v>
      </c>
      <c r="N14" s="665">
        <v>3</v>
      </c>
      <c r="O14" s="748">
        <v>1.5</v>
      </c>
      <c r="P14" s="666">
        <v>66.97</v>
      </c>
      <c r="Q14" s="681">
        <v>0.33333333333333331</v>
      </c>
      <c r="R14" s="665">
        <v>1</v>
      </c>
      <c r="S14" s="681">
        <v>0.33333333333333331</v>
      </c>
      <c r="T14" s="748">
        <v>0.5</v>
      </c>
      <c r="U14" s="704">
        <v>0.33333333333333331</v>
      </c>
    </row>
    <row r="15" spans="1:21" ht="14.4" customHeight="1" x14ac:dyDescent="0.3">
      <c r="A15" s="664">
        <v>21</v>
      </c>
      <c r="B15" s="665" t="s">
        <v>528</v>
      </c>
      <c r="C15" s="665" t="s">
        <v>3364</v>
      </c>
      <c r="D15" s="746" t="s">
        <v>4908</v>
      </c>
      <c r="E15" s="747" t="s">
        <v>3380</v>
      </c>
      <c r="F15" s="665" t="s">
        <v>3361</v>
      </c>
      <c r="G15" s="665" t="s">
        <v>3422</v>
      </c>
      <c r="H15" s="665" t="s">
        <v>1606</v>
      </c>
      <c r="I15" s="665" t="s">
        <v>3423</v>
      </c>
      <c r="J15" s="665" t="s">
        <v>1666</v>
      </c>
      <c r="K15" s="665" t="s">
        <v>3192</v>
      </c>
      <c r="L15" s="666">
        <v>2309.36</v>
      </c>
      <c r="M15" s="666">
        <v>2309.36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21</v>
      </c>
      <c r="B16" s="665" t="s">
        <v>528</v>
      </c>
      <c r="C16" s="665" t="s">
        <v>3364</v>
      </c>
      <c r="D16" s="746" t="s">
        <v>4908</v>
      </c>
      <c r="E16" s="747" t="s">
        <v>3380</v>
      </c>
      <c r="F16" s="665" t="s">
        <v>3361</v>
      </c>
      <c r="G16" s="665" t="s">
        <v>3424</v>
      </c>
      <c r="H16" s="665" t="s">
        <v>529</v>
      </c>
      <c r="I16" s="665" t="s">
        <v>2751</v>
      </c>
      <c r="J16" s="665" t="s">
        <v>2752</v>
      </c>
      <c r="K16" s="665" t="s">
        <v>2498</v>
      </c>
      <c r="L16" s="666">
        <v>146.84</v>
      </c>
      <c r="M16" s="666">
        <v>146.84</v>
      </c>
      <c r="N16" s="665">
        <v>1</v>
      </c>
      <c r="O16" s="748">
        <v>0.5</v>
      </c>
      <c r="P16" s="666">
        <v>146.84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21</v>
      </c>
      <c r="B17" s="665" t="s">
        <v>528</v>
      </c>
      <c r="C17" s="665" t="s">
        <v>3364</v>
      </c>
      <c r="D17" s="746" t="s">
        <v>4908</v>
      </c>
      <c r="E17" s="747" t="s">
        <v>3380</v>
      </c>
      <c r="F17" s="665" t="s">
        <v>3361</v>
      </c>
      <c r="G17" s="665" t="s">
        <v>3425</v>
      </c>
      <c r="H17" s="665" t="s">
        <v>529</v>
      </c>
      <c r="I17" s="665" t="s">
        <v>1601</v>
      </c>
      <c r="J17" s="665" t="s">
        <v>1553</v>
      </c>
      <c r="K17" s="665" t="s">
        <v>1554</v>
      </c>
      <c r="L17" s="666">
        <v>301.2</v>
      </c>
      <c r="M17" s="666">
        <v>301.2</v>
      </c>
      <c r="N17" s="665">
        <v>1</v>
      </c>
      <c r="O17" s="748">
        <v>0.5</v>
      </c>
      <c r="P17" s="666">
        <v>301.2</v>
      </c>
      <c r="Q17" s="681">
        <v>1</v>
      </c>
      <c r="R17" s="665">
        <v>1</v>
      </c>
      <c r="S17" s="681">
        <v>1</v>
      </c>
      <c r="T17" s="748">
        <v>0.5</v>
      </c>
      <c r="U17" s="704">
        <v>1</v>
      </c>
    </row>
    <row r="18" spans="1:21" ht="14.4" customHeight="1" x14ac:dyDescent="0.3">
      <c r="A18" s="664">
        <v>21</v>
      </c>
      <c r="B18" s="665" t="s">
        <v>528</v>
      </c>
      <c r="C18" s="665" t="s">
        <v>3364</v>
      </c>
      <c r="D18" s="746" t="s">
        <v>4908</v>
      </c>
      <c r="E18" s="747" t="s">
        <v>3380</v>
      </c>
      <c r="F18" s="665" t="s">
        <v>3361</v>
      </c>
      <c r="G18" s="665" t="s">
        <v>3426</v>
      </c>
      <c r="H18" s="665" t="s">
        <v>1606</v>
      </c>
      <c r="I18" s="665" t="s">
        <v>3427</v>
      </c>
      <c r="J18" s="665" t="s">
        <v>3428</v>
      </c>
      <c r="K18" s="665" t="s">
        <v>3429</v>
      </c>
      <c r="L18" s="666">
        <v>668.54</v>
      </c>
      <c r="M18" s="666">
        <v>3342.7</v>
      </c>
      <c r="N18" s="665">
        <v>5</v>
      </c>
      <c r="O18" s="748">
        <v>3.5</v>
      </c>
      <c r="P18" s="666">
        <v>2005.62</v>
      </c>
      <c r="Q18" s="681">
        <v>0.6</v>
      </c>
      <c r="R18" s="665">
        <v>3</v>
      </c>
      <c r="S18" s="681">
        <v>0.6</v>
      </c>
      <c r="T18" s="748">
        <v>2.5</v>
      </c>
      <c r="U18" s="704">
        <v>0.7142857142857143</v>
      </c>
    </row>
    <row r="19" spans="1:21" ht="14.4" customHeight="1" x14ac:dyDescent="0.3">
      <c r="A19" s="664">
        <v>21</v>
      </c>
      <c r="B19" s="665" t="s">
        <v>528</v>
      </c>
      <c r="C19" s="665" t="s">
        <v>3364</v>
      </c>
      <c r="D19" s="746" t="s">
        <v>4908</v>
      </c>
      <c r="E19" s="747" t="s">
        <v>3380</v>
      </c>
      <c r="F19" s="665" t="s">
        <v>3361</v>
      </c>
      <c r="G19" s="665" t="s">
        <v>3430</v>
      </c>
      <c r="H19" s="665" t="s">
        <v>1606</v>
      </c>
      <c r="I19" s="665" t="s">
        <v>2582</v>
      </c>
      <c r="J19" s="665" t="s">
        <v>3281</v>
      </c>
      <c r="K19" s="665" t="s">
        <v>940</v>
      </c>
      <c r="L19" s="666">
        <v>48.27</v>
      </c>
      <c r="M19" s="666">
        <v>48.27</v>
      </c>
      <c r="N19" s="665">
        <v>1</v>
      </c>
      <c r="O19" s="748">
        <v>0.5</v>
      </c>
      <c r="P19" s="666">
        <v>48.27</v>
      </c>
      <c r="Q19" s="681">
        <v>1</v>
      </c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21</v>
      </c>
      <c r="B20" s="665" t="s">
        <v>528</v>
      </c>
      <c r="C20" s="665" t="s">
        <v>3364</v>
      </c>
      <c r="D20" s="746" t="s">
        <v>4908</v>
      </c>
      <c r="E20" s="747" t="s">
        <v>3380</v>
      </c>
      <c r="F20" s="665" t="s">
        <v>3361</v>
      </c>
      <c r="G20" s="665" t="s">
        <v>3431</v>
      </c>
      <c r="H20" s="665" t="s">
        <v>1606</v>
      </c>
      <c r="I20" s="665" t="s">
        <v>2553</v>
      </c>
      <c r="J20" s="665" t="s">
        <v>2554</v>
      </c>
      <c r="K20" s="665" t="s">
        <v>2555</v>
      </c>
      <c r="L20" s="666">
        <v>0</v>
      </c>
      <c r="M20" s="666">
        <v>0</v>
      </c>
      <c r="N20" s="665">
        <v>1</v>
      </c>
      <c r="O20" s="748">
        <v>0.5</v>
      </c>
      <c r="P20" s="666">
        <v>0</v>
      </c>
      <c r="Q20" s="681"/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21</v>
      </c>
      <c r="B21" s="665" t="s">
        <v>528</v>
      </c>
      <c r="C21" s="665" t="s">
        <v>3364</v>
      </c>
      <c r="D21" s="746" t="s">
        <v>4908</v>
      </c>
      <c r="E21" s="747" t="s">
        <v>3380</v>
      </c>
      <c r="F21" s="665" t="s">
        <v>3361</v>
      </c>
      <c r="G21" s="665" t="s">
        <v>3432</v>
      </c>
      <c r="H21" s="665" t="s">
        <v>529</v>
      </c>
      <c r="I21" s="665" t="s">
        <v>3433</v>
      </c>
      <c r="J21" s="665" t="s">
        <v>3434</v>
      </c>
      <c r="K21" s="665" t="s">
        <v>1462</v>
      </c>
      <c r="L21" s="666">
        <v>0</v>
      </c>
      <c r="M21" s="666">
        <v>0</v>
      </c>
      <c r="N21" s="665">
        <v>1</v>
      </c>
      <c r="O21" s="748">
        <v>0.5</v>
      </c>
      <c r="P21" s="666">
        <v>0</v>
      </c>
      <c r="Q21" s="681"/>
      <c r="R21" s="665">
        <v>1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21</v>
      </c>
      <c r="B22" s="665" t="s">
        <v>528</v>
      </c>
      <c r="C22" s="665" t="s">
        <v>3364</v>
      </c>
      <c r="D22" s="746" t="s">
        <v>4908</v>
      </c>
      <c r="E22" s="747" t="s">
        <v>3381</v>
      </c>
      <c r="F22" s="665" t="s">
        <v>3361</v>
      </c>
      <c r="G22" s="665" t="s">
        <v>3435</v>
      </c>
      <c r="H22" s="665" t="s">
        <v>529</v>
      </c>
      <c r="I22" s="665" t="s">
        <v>1927</v>
      </c>
      <c r="J22" s="665" t="s">
        <v>1928</v>
      </c>
      <c r="K22" s="665" t="s">
        <v>3436</v>
      </c>
      <c r="L22" s="666">
        <v>78.33</v>
      </c>
      <c r="M22" s="666">
        <v>78.33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21</v>
      </c>
      <c r="B23" s="665" t="s">
        <v>528</v>
      </c>
      <c r="C23" s="665" t="s">
        <v>3364</v>
      </c>
      <c r="D23" s="746" t="s">
        <v>4908</v>
      </c>
      <c r="E23" s="747" t="s">
        <v>3381</v>
      </c>
      <c r="F23" s="665" t="s">
        <v>3361</v>
      </c>
      <c r="G23" s="665" t="s">
        <v>3432</v>
      </c>
      <c r="H23" s="665" t="s">
        <v>529</v>
      </c>
      <c r="I23" s="665" t="s">
        <v>3437</v>
      </c>
      <c r="J23" s="665" t="s">
        <v>1461</v>
      </c>
      <c r="K23" s="665" t="s">
        <v>3438</v>
      </c>
      <c r="L23" s="666">
        <v>0</v>
      </c>
      <c r="M23" s="666">
        <v>0</v>
      </c>
      <c r="N23" s="665">
        <v>1</v>
      </c>
      <c r="O23" s="748">
        <v>1</v>
      </c>
      <c r="P23" s="666"/>
      <c r="Q23" s="681"/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21</v>
      </c>
      <c r="B24" s="665" t="s">
        <v>528</v>
      </c>
      <c r="C24" s="665" t="s">
        <v>3364</v>
      </c>
      <c r="D24" s="746" t="s">
        <v>4908</v>
      </c>
      <c r="E24" s="747" t="s">
        <v>3382</v>
      </c>
      <c r="F24" s="665" t="s">
        <v>3361</v>
      </c>
      <c r="G24" s="665" t="s">
        <v>3402</v>
      </c>
      <c r="H24" s="665" t="s">
        <v>529</v>
      </c>
      <c r="I24" s="665" t="s">
        <v>647</v>
      </c>
      <c r="J24" s="665" t="s">
        <v>648</v>
      </c>
      <c r="K24" s="665" t="s">
        <v>3439</v>
      </c>
      <c r="L24" s="666">
        <v>65.28</v>
      </c>
      <c r="M24" s="666">
        <v>130.56</v>
      </c>
      <c r="N24" s="665">
        <v>2</v>
      </c>
      <c r="O24" s="748">
        <v>1</v>
      </c>
      <c r="P24" s="666">
        <v>65.28</v>
      </c>
      <c r="Q24" s="681">
        <v>0.5</v>
      </c>
      <c r="R24" s="665">
        <v>1</v>
      </c>
      <c r="S24" s="681">
        <v>0.5</v>
      </c>
      <c r="T24" s="748">
        <v>0.5</v>
      </c>
      <c r="U24" s="704">
        <v>0.5</v>
      </c>
    </row>
    <row r="25" spans="1:21" ht="14.4" customHeight="1" x14ac:dyDescent="0.3">
      <c r="A25" s="664">
        <v>21</v>
      </c>
      <c r="B25" s="665" t="s">
        <v>528</v>
      </c>
      <c r="C25" s="665" t="s">
        <v>3364</v>
      </c>
      <c r="D25" s="746" t="s">
        <v>4908</v>
      </c>
      <c r="E25" s="747" t="s">
        <v>3382</v>
      </c>
      <c r="F25" s="665" t="s">
        <v>3361</v>
      </c>
      <c r="G25" s="665" t="s">
        <v>3402</v>
      </c>
      <c r="H25" s="665" t="s">
        <v>529</v>
      </c>
      <c r="I25" s="665" t="s">
        <v>669</v>
      </c>
      <c r="J25" s="665" t="s">
        <v>3440</v>
      </c>
      <c r="K25" s="665" t="s">
        <v>3441</v>
      </c>
      <c r="L25" s="666">
        <v>36.270000000000003</v>
      </c>
      <c r="M25" s="666">
        <v>36.270000000000003</v>
      </c>
      <c r="N25" s="665">
        <v>1</v>
      </c>
      <c r="O25" s="748">
        <v>0.5</v>
      </c>
      <c r="P25" s="666">
        <v>36.270000000000003</v>
      </c>
      <c r="Q25" s="681">
        <v>1</v>
      </c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21</v>
      </c>
      <c r="B26" s="665" t="s">
        <v>528</v>
      </c>
      <c r="C26" s="665" t="s">
        <v>3364</v>
      </c>
      <c r="D26" s="746" t="s">
        <v>4908</v>
      </c>
      <c r="E26" s="747" t="s">
        <v>3382</v>
      </c>
      <c r="F26" s="665" t="s">
        <v>3361</v>
      </c>
      <c r="G26" s="665" t="s">
        <v>3442</v>
      </c>
      <c r="H26" s="665" t="s">
        <v>1606</v>
      </c>
      <c r="I26" s="665" t="s">
        <v>1680</v>
      </c>
      <c r="J26" s="665" t="s">
        <v>3249</v>
      </c>
      <c r="K26" s="665" t="s">
        <v>3250</v>
      </c>
      <c r="L26" s="666">
        <v>4.7</v>
      </c>
      <c r="M26" s="666">
        <v>4.7</v>
      </c>
      <c r="N26" s="665">
        <v>1</v>
      </c>
      <c r="O26" s="748">
        <v>0.5</v>
      </c>
      <c r="P26" s="666">
        <v>4.7</v>
      </c>
      <c r="Q26" s="681">
        <v>1</v>
      </c>
      <c r="R26" s="665">
        <v>1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21</v>
      </c>
      <c r="B27" s="665" t="s">
        <v>528</v>
      </c>
      <c r="C27" s="665" t="s">
        <v>3364</v>
      </c>
      <c r="D27" s="746" t="s">
        <v>4908</v>
      </c>
      <c r="E27" s="747" t="s">
        <v>3382</v>
      </c>
      <c r="F27" s="665" t="s">
        <v>3361</v>
      </c>
      <c r="G27" s="665" t="s">
        <v>3443</v>
      </c>
      <c r="H27" s="665" t="s">
        <v>529</v>
      </c>
      <c r="I27" s="665" t="s">
        <v>562</v>
      </c>
      <c r="J27" s="665" t="s">
        <v>3444</v>
      </c>
      <c r="K27" s="665" t="s">
        <v>3445</v>
      </c>
      <c r="L27" s="666">
        <v>0</v>
      </c>
      <c r="M27" s="666">
        <v>0</v>
      </c>
      <c r="N27" s="665">
        <v>1</v>
      </c>
      <c r="O27" s="748">
        <v>0.5</v>
      </c>
      <c r="P27" s="666">
        <v>0</v>
      </c>
      <c r="Q27" s="681"/>
      <c r="R27" s="665">
        <v>1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21</v>
      </c>
      <c r="B28" s="665" t="s">
        <v>528</v>
      </c>
      <c r="C28" s="665" t="s">
        <v>3364</v>
      </c>
      <c r="D28" s="746" t="s">
        <v>4908</v>
      </c>
      <c r="E28" s="747" t="s">
        <v>3382</v>
      </c>
      <c r="F28" s="665" t="s">
        <v>3361</v>
      </c>
      <c r="G28" s="665" t="s">
        <v>3446</v>
      </c>
      <c r="H28" s="665" t="s">
        <v>529</v>
      </c>
      <c r="I28" s="665" t="s">
        <v>938</v>
      </c>
      <c r="J28" s="665" t="s">
        <v>939</v>
      </c>
      <c r="K28" s="665" t="s">
        <v>940</v>
      </c>
      <c r="L28" s="666">
        <v>31.09</v>
      </c>
      <c r="M28" s="666">
        <v>31.09</v>
      </c>
      <c r="N28" s="665">
        <v>1</v>
      </c>
      <c r="O28" s="748">
        <v>1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21</v>
      </c>
      <c r="B29" s="665" t="s">
        <v>528</v>
      </c>
      <c r="C29" s="665" t="s">
        <v>3364</v>
      </c>
      <c r="D29" s="746" t="s">
        <v>4908</v>
      </c>
      <c r="E29" s="747" t="s">
        <v>3382</v>
      </c>
      <c r="F29" s="665" t="s">
        <v>3361</v>
      </c>
      <c r="G29" s="665" t="s">
        <v>3447</v>
      </c>
      <c r="H29" s="665" t="s">
        <v>1606</v>
      </c>
      <c r="I29" s="665" t="s">
        <v>1935</v>
      </c>
      <c r="J29" s="665" t="s">
        <v>1814</v>
      </c>
      <c r="K29" s="665" t="s">
        <v>2737</v>
      </c>
      <c r="L29" s="666">
        <v>154.36000000000001</v>
      </c>
      <c r="M29" s="666">
        <v>308.72000000000003</v>
      </c>
      <c r="N29" s="665">
        <v>2</v>
      </c>
      <c r="O29" s="748">
        <v>1.5</v>
      </c>
      <c r="P29" s="666">
        <v>308.72000000000003</v>
      </c>
      <c r="Q29" s="681">
        <v>1</v>
      </c>
      <c r="R29" s="665">
        <v>2</v>
      </c>
      <c r="S29" s="681">
        <v>1</v>
      </c>
      <c r="T29" s="748">
        <v>1.5</v>
      </c>
      <c r="U29" s="704">
        <v>1</v>
      </c>
    </row>
    <row r="30" spans="1:21" ht="14.4" customHeight="1" x14ac:dyDescent="0.3">
      <c r="A30" s="664">
        <v>21</v>
      </c>
      <c r="B30" s="665" t="s">
        <v>528</v>
      </c>
      <c r="C30" s="665" t="s">
        <v>3364</v>
      </c>
      <c r="D30" s="746" t="s">
        <v>4908</v>
      </c>
      <c r="E30" s="747" t="s">
        <v>3382</v>
      </c>
      <c r="F30" s="665" t="s">
        <v>3361</v>
      </c>
      <c r="G30" s="665" t="s">
        <v>3447</v>
      </c>
      <c r="H30" s="665" t="s">
        <v>1606</v>
      </c>
      <c r="I30" s="665" t="s">
        <v>1813</v>
      </c>
      <c r="J30" s="665" t="s">
        <v>1814</v>
      </c>
      <c r="K30" s="665" t="s">
        <v>3218</v>
      </c>
      <c r="L30" s="666">
        <v>225.06</v>
      </c>
      <c r="M30" s="666">
        <v>225.06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21</v>
      </c>
      <c r="B31" s="665" t="s">
        <v>528</v>
      </c>
      <c r="C31" s="665" t="s">
        <v>3364</v>
      </c>
      <c r="D31" s="746" t="s">
        <v>4908</v>
      </c>
      <c r="E31" s="747" t="s">
        <v>3382</v>
      </c>
      <c r="F31" s="665" t="s">
        <v>3361</v>
      </c>
      <c r="G31" s="665" t="s">
        <v>3448</v>
      </c>
      <c r="H31" s="665" t="s">
        <v>529</v>
      </c>
      <c r="I31" s="665" t="s">
        <v>3449</v>
      </c>
      <c r="J31" s="665" t="s">
        <v>3450</v>
      </c>
      <c r="K31" s="665" t="s">
        <v>3451</v>
      </c>
      <c r="L31" s="666">
        <v>1540.82</v>
      </c>
      <c r="M31" s="666">
        <v>1540.82</v>
      </c>
      <c r="N31" s="665">
        <v>1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21</v>
      </c>
      <c r="B32" s="665" t="s">
        <v>528</v>
      </c>
      <c r="C32" s="665" t="s">
        <v>3364</v>
      </c>
      <c r="D32" s="746" t="s">
        <v>4908</v>
      </c>
      <c r="E32" s="747" t="s">
        <v>3382</v>
      </c>
      <c r="F32" s="665" t="s">
        <v>3361</v>
      </c>
      <c r="G32" s="665" t="s">
        <v>3452</v>
      </c>
      <c r="H32" s="665" t="s">
        <v>529</v>
      </c>
      <c r="I32" s="665" t="s">
        <v>3453</v>
      </c>
      <c r="J32" s="665" t="s">
        <v>1384</v>
      </c>
      <c r="K32" s="665" t="s">
        <v>3454</v>
      </c>
      <c r="L32" s="666">
        <v>0</v>
      </c>
      <c r="M32" s="666">
        <v>0</v>
      </c>
      <c r="N32" s="665">
        <v>1</v>
      </c>
      <c r="O32" s="748">
        <v>0.5</v>
      </c>
      <c r="P32" s="666"/>
      <c r="Q32" s="681"/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21</v>
      </c>
      <c r="B33" s="665" t="s">
        <v>528</v>
      </c>
      <c r="C33" s="665" t="s">
        <v>3364</v>
      </c>
      <c r="D33" s="746" t="s">
        <v>4908</v>
      </c>
      <c r="E33" s="747" t="s">
        <v>3382</v>
      </c>
      <c r="F33" s="665" t="s">
        <v>3361</v>
      </c>
      <c r="G33" s="665" t="s">
        <v>3452</v>
      </c>
      <c r="H33" s="665" t="s">
        <v>529</v>
      </c>
      <c r="I33" s="665" t="s">
        <v>3455</v>
      </c>
      <c r="J33" s="665" t="s">
        <v>1384</v>
      </c>
      <c r="K33" s="665" t="s">
        <v>3456</v>
      </c>
      <c r="L33" s="666">
        <v>0</v>
      </c>
      <c r="M33" s="666">
        <v>0</v>
      </c>
      <c r="N33" s="665">
        <v>2</v>
      </c>
      <c r="O33" s="748">
        <v>0.5</v>
      </c>
      <c r="P33" s="666"/>
      <c r="Q33" s="681"/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21</v>
      </c>
      <c r="B34" s="665" t="s">
        <v>528</v>
      </c>
      <c r="C34" s="665" t="s">
        <v>3364</v>
      </c>
      <c r="D34" s="746" t="s">
        <v>4908</v>
      </c>
      <c r="E34" s="747" t="s">
        <v>3382</v>
      </c>
      <c r="F34" s="665" t="s">
        <v>3361</v>
      </c>
      <c r="G34" s="665" t="s">
        <v>3457</v>
      </c>
      <c r="H34" s="665" t="s">
        <v>529</v>
      </c>
      <c r="I34" s="665" t="s">
        <v>3458</v>
      </c>
      <c r="J34" s="665" t="s">
        <v>3459</v>
      </c>
      <c r="K34" s="665" t="s">
        <v>2613</v>
      </c>
      <c r="L34" s="666">
        <v>0</v>
      </c>
      <c r="M34" s="666">
        <v>0</v>
      </c>
      <c r="N34" s="665">
        <v>1</v>
      </c>
      <c r="O34" s="748">
        <v>1</v>
      </c>
      <c r="P34" s="666"/>
      <c r="Q34" s="681"/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21</v>
      </c>
      <c r="B35" s="665" t="s">
        <v>528</v>
      </c>
      <c r="C35" s="665" t="s">
        <v>3364</v>
      </c>
      <c r="D35" s="746" t="s">
        <v>4908</v>
      </c>
      <c r="E35" s="747" t="s">
        <v>3382</v>
      </c>
      <c r="F35" s="665" t="s">
        <v>3361</v>
      </c>
      <c r="G35" s="665" t="s">
        <v>3435</v>
      </c>
      <c r="H35" s="665" t="s">
        <v>529</v>
      </c>
      <c r="I35" s="665" t="s">
        <v>1927</v>
      </c>
      <c r="J35" s="665" t="s">
        <v>1928</v>
      </c>
      <c r="K35" s="665" t="s">
        <v>3436</v>
      </c>
      <c r="L35" s="666">
        <v>78.33</v>
      </c>
      <c r="M35" s="666">
        <v>156.66</v>
      </c>
      <c r="N35" s="665">
        <v>2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21</v>
      </c>
      <c r="B36" s="665" t="s">
        <v>528</v>
      </c>
      <c r="C36" s="665" t="s">
        <v>3364</v>
      </c>
      <c r="D36" s="746" t="s">
        <v>4908</v>
      </c>
      <c r="E36" s="747" t="s">
        <v>3382</v>
      </c>
      <c r="F36" s="665" t="s">
        <v>3361</v>
      </c>
      <c r="G36" s="665" t="s">
        <v>3435</v>
      </c>
      <c r="H36" s="665" t="s">
        <v>529</v>
      </c>
      <c r="I36" s="665" t="s">
        <v>3460</v>
      </c>
      <c r="J36" s="665" t="s">
        <v>3461</v>
      </c>
      <c r="K36" s="665" t="s">
        <v>3436</v>
      </c>
      <c r="L36" s="666">
        <v>78.33</v>
      </c>
      <c r="M36" s="666">
        <v>156.66</v>
      </c>
      <c r="N36" s="665">
        <v>2</v>
      </c>
      <c r="O36" s="748">
        <v>0.5</v>
      </c>
      <c r="P36" s="666">
        <v>156.66</v>
      </c>
      <c r="Q36" s="681">
        <v>1</v>
      </c>
      <c r="R36" s="665">
        <v>2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21</v>
      </c>
      <c r="B37" s="665" t="s">
        <v>528</v>
      </c>
      <c r="C37" s="665" t="s">
        <v>3364</v>
      </c>
      <c r="D37" s="746" t="s">
        <v>4908</v>
      </c>
      <c r="E37" s="747" t="s">
        <v>3382</v>
      </c>
      <c r="F37" s="665" t="s">
        <v>3361</v>
      </c>
      <c r="G37" s="665" t="s">
        <v>3406</v>
      </c>
      <c r="H37" s="665" t="s">
        <v>529</v>
      </c>
      <c r="I37" s="665" t="s">
        <v>1112</v>
      </c>
      <c r="J37" s="665" t="s">
        <v>1113</v>
      </c>
      <c r="K37" s="665" t="s">
        <v>1114</v>
      </c>
      <c r="L37" s="666">
        <v>344</v>
      </c>
      <c r="M37" s="666">
        <v>344</v>
      </c>
      <c r="N37" s="665">
        <v>1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21</v>
      </c>
      <c r="B38" s="665" t="s">
        <v>528</v>
      </c>
      <c r="C38" s="665" t="s">
        <v>3364</v>
      </c>
      <c r="D38" s="746" t="s">
        <v>4908</v>
      </c>
      <c r="E38" s="747" t="s">
        <v>3382</v>
      </c>
      <c r="F38" s="665" t="s">
        <v>3361</v>
      </c>
      <c r="G38" s="665" t="s">
        <v>3406</v>
      </c>
      <c r="H38" s="665" t="s">
        <v>529</v>
      </c>
      <c r="I38" s="665" t="s">
        <v>3462</v>
      </c>
      <c r="J38" s="665" t="s">
        <v>1113</v>
      </c>
      <c r="K38" s="665" t="s">
        <v>1715</v>
      </c>
      <c r="L38" s="666">
        <v>0</v>
      </c>
      <c r="M38" s="666">
        <v>0</v>
      </c>
      <c r="N38" s="665">
        <v>5</v>
      </c>
      <c r="O38" s="748">
        <v>3</v>
      </c>
      <c r="P38" s="666">
        <v>0</v>
      </c>
      <c r="Q38" s="681"/>
      <c r="R38" s="665">
        <v>3</v>
      </c>
      <c r="S38" s="681">
        <v>0.6</v>
      </c>
      <c r="T38" s="748">
        <v>2</v>
      </c>
      <c r="U38" s="704">
        <v>0.66666666666666663</v>
      </c>
    </row>
    <row r="39" spans="1:21" ht="14.4" customHeight="1" x14ac:dyDescent="0.3">
      <c r="A39" s="664">
        <v>21</v>
      </c>
      <c r="B39" s="665" t="s">
        <v>528</v>
      </c>
      <c r="C39" s="665" t="s">
        <v>3364</v>
      </c>
      <c r="D39" s="746" t="s">
        <v>4908</v>
      </c>
      <c r="E39" s="747" t="s">
        <v>3382</v>
      </c>
      <c r="F39" s="665" t="s">
        <v>3361</v>
      </c>
      <c r="G39" s="665" t="s">
        <v>3463</v>
      </c>
      <c r="H39" s="665" t="s">
        <v>529</v>
      </c>
      <c r="I39" s="665" t="s">
        <v>3464</v>
      </c>
      <c r="J39" s="665" t="s">
        <v>3465</v>
      </c>
      <c r="K39" s="665" t="s">
        <v>3466</v>
      </c>
      <c r="L39" s="666">
        <v>181.53</v>
      </c>
      <c r="M39" s="666">
        <v>181.53</v>
      </c>
      <c r="N39" s="665">
        <v>1</v>
      </c>
      <c r="O39" s="748">
        <v>0.5</v>
      </c>
      <c r="P39" s="666">
        <v>181.53</v>
      </c>
      <c r="Q39" s="681">
        <v>1</v>
      </c>
      <c r="R39" s="665">
        <v>1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21</v>
      </c>
      <c r="B40" s="665" t="s">
        <v>528</v>
      </c>
      <c r="C40" s="665" t="s">
        <v>3364</v>
      </c>
      <c r="D40" s="746" t="s">
        <v>4908</v>
      </c>
      <c r="E40" s="747" t="s">
        <v>3382</v>
      </c>
      <c r="F40" s="665" t="s">
        <v>3361</v>
      </c>
      <c r="G40" s="665" t="s">
        <v>3467</v>
      </c>
      <c r="H40" s="665" t="s">
        <v>529</v>
      </c>
      <c r="I40" s="665" t="s">
        <v>809</v>
      </c>
      <c r="J40" s="665" t="s">
        <v>3468</v>
      </c>
      <c r="K40" s="665" t="s">
        <v>3469</v>
      </c>
      <c r="L40" s="666">
        <v>23.72</v>
      </c>
      <c r="M40" s="666">
        <v>23.72</v>
      </c>
      <c r="N40" s="665">
        <v>1</v>
      </c>
      <c r="O40" s="748">
        <v>0.5</v>
      </c>
      <c r="P40" s="666">
        <v>23.72</v>
      </c>
      <c r="Q40" s="681">
        <v>1</v>
      </c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21</v>
      </c>
      <c r="B41" s="665" t="s">
        <v>528</v>
      </c>
      <c r="C41" s="665" t="s">
        <v>3364</v>
      </c>
      <c r="D41" s="746" t="s">
        <v>4908</v>
      </c>
      <c r="E41" s="747" t="s">
        <v>3382</v>
      </c>
      <c r="F41" s="665" t="s">
        <v>3361</v>
      </c>
      <c r="G41" s="665" t="s">
        <v>3470</v>
      </c>
      <c r="H41" s="665" t="s">
        <v>529</v>
      </c>
      <c r="I41" s="665" t="s">
        <v>2078</v>
      </c>
      <c r="J41" s="665" t="s">
        <v>697</v>
      </c>
      <c r="K41" s="665" t="s">
        <v>3471</v>
      </c>
      <c r="L41" s="666">
        <v>45.56</v>
      </c>
      <c r="M41" s="666">
        <v>45.56</v>
      </c>
      <c r="N41" s="665">
        <v>1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21</v>
      </c>
      <c r="B42" s="665" t="s">
        <v>528</v>
      </c>
      <c r="C42" s="665" t="s">
        <v>3364</v>
      </c>
      <c r="D42" s="746" t="s">
        <v>4908</v>
      </c>
      <c r="E42" s="747" t="s">
        <v>3382</v>
      </c>
      <c r="F42" s="665" t="s">
        <v>3361</v>
      </c>
      <c r="G42" s="665" t="s">
        <v>3472</v>
      </c>
      <c r="H42" s="665" t="s">
        <v>1606</v>
      </c>
      <c r="I42" s="665" t="s">
        <v>3473</v>
      </c>
      <c r="J42" s="665" t="s">
        <v>3474</v>
      </c>
      <c r="K42" s="665" t="s">
        <v>1696</v>
      </c>
      <c r="L42" s="666">
        <v>132</v>
      </c>
      <c r="M42" s="666">
        <v>132</v>
      </c>
      <c r="N42" s="665">
        <v>1</v>
      </c>
      <c r="O42" s="748">
        <v>0.5</v>
      </c>
      <c r="P42" s="666">
        <v>132</v>
      </c>
      <c r="Q42" s="681">
        <v>1</v>
      </c>
      <c r="R42" s="665">
        <v>1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21</v>
      </c>
      <c r="B43" s="665" t="s">
        <v>528</v>
      </c>
      <c r="C43" s="665" t="s">
        <v>3364</v>
      </c>
      <c r="D43" s="746" t="s">
        <v>4908</v>
      </c>
      <c r="E43" s="747" t="s">
        <v>3382</v>
      </c>
      <c r="F43" s="665" t="s">
        <v>3361</v>
      </c>
      <c r="G43" s="665" t="s">
        <v>3475</v>
      </c>
      <c r="H43" s="665" t="s">
        <v>529</v>
      </c>
      <c r="I43" s="665" t="s">
        <v>1120</v>
      </c>
      <c r="J43" s="665" t="s">
        <v>3476</v>
      </c>
      <c r="K43" s="665" t="s">
        <v>3477</v>
      </c>
      <c r="L43" s="666">
        <v>969.48</v>
      </c>
      <c r="M43" s="666">
        <v>969.48</v>
      </c>
      <c r="N43" s="665">
        <v>1</v>
      </c>
      <c r="O43" s="748">
        <v>1</v>
      </c>
      <c r="P43" s="666">
        <v>969.48</v>
      </c>
      <c r="Q43" s="681">
        <v>1</v>
      </c>
      <c r="R43" s="665">
        <v>1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21</v>
      </c>
      <c r="B44" s="665" t="s">
        <v>528</v>
      </c>
      <c r="C44" s="665" t="s">
        <v>3364</v>
      </c>
      <c r="D44" s="746" t="s">
        <v>4908</v>
      </c>
      <c r="E44" s="747" t="s">
        <v>3382</v>
      </c>
      <c r="F44" s="665" t="s">
        <v>3361</v>
      </c>
      <c r="G44" s="665" t="s">
        <v>3478</v>
      </c>
      <c r="H44" s="665" t="s">
        <v>529</v>
      </c>
      <c r="I44" s="665" t="s">
        <v>3479</v>
      </c>
      <c r="J44" s="665" t="s">
        <v>3480</v>
      </c>
      <c r="K44" s="665" t="s">
        <v>3481</v>
      </c>
      <c r="L44" s="666">
        <v>0</v>
      </c>
      <c r="M44" s="666">
        <v>0</v>
      </c>
      <c r="N44" s="665">
        <v>1</v>
      </c>
      <c r="O44" s="748">
        <v>0.5</v>
      </c>
      <c r="P44" s="666">
        <v>0</v>
      </c>
      <c r="Q44" s="681"/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21</v>
      </c>
      <c r="B45" s="665" t="s">
        <v>528</v>
      </c>
      <c r="C45" s="665" t="s">
        <v>3364</v>
      </c>
      <c r="D45" s="746" t="s">
        <v>4908</v>
      </c>
      <c r="E45" s="747" t="s">
        <v>3382</v>
      </c>
      <c r="F45" s="665" t="s">
        <v>3361</v>
      </c>
      <c r="G45" s="665" t="s">
        <v>3482</v>
      </c>
      <c r="H45" s="665" t="s">
        <v>529</v>
      </c>
      <c r="I45" s="665" t="s">
        <v>619</v>
      </c>
      <c r="J45" s="665" t="s">
        <v>620</v>
      </c>
      <c r="K45" s="665" t="s">
        <v>3483</v>
      </c>
      <c r="L45" s="666">
        <v>106.54</v>
      </c>
      <c r="M45" s="666">
        <v>213.08</v>
      </c>
      <c r="N45" s="665">
        <v>2</v>
      </c>
      <c r="O45" s="748">
        <v>1</v>
      </c>
      <c r="P45" s="666">
        <v>106.54</v>
      </c>
      <c r="Q45" s="681">
        <v>0.5</v>
      </c>
      <c r="R45" s="665">
        <v>1</v>
      </c>
      <c r="S45" s="681">
        <v>0.5</v>
      </c>
      <c r="T45" s="748">
        <v>0.5</v>
      </c>
      <c r="U45" s="704">
        <v>0.5</v>
      </c>
    </row>
    <row r="46" spans="1:21" ht="14.4" customHeight="1" x14ac:dyDescent="0.3">
      <c r="A46" s="664">
        <v>21</v>
      </c>
      <c r="B46" s="665" t="s">
        <v>528</v>
      </c>
      <c r="C46" s="665" t="s">
        <v>3364</v>
      </c>
      <c r="D46" s="746" t="s">
        <v>4908</v>
      </c>
      <c r="E46" s="747" t="s">
        <v>3382</v>
      </c>
      <c r="F46" s="665" t="s">
        <v>3361</v>
      </c>
      <c r="G46" s="665" t="s">
        <v>3484</v>
      </c>
      <c r="H46" s="665" t="s">
        <v>1606</v>
      </c>
      <c r="I46" s="665" t="s">
        <v>2646</v>
      </c>
      <c r="J46" s="665" t="s">
        <v>3311</v>
      </c>
      <c r="K46" s="665" t="s">
        <v>3312</v>
      </c>
      <c r="L46" s="666">
        <v>107.42</v>
      </c>
      <c r="M46" s="666">
        <v>107.42</v>
      </c>
      <c r="N46" s="665">
        <v>1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21</v>
      </c>
      <c r="B47" s="665" t="s">
        <v>528</v>
      </c>
      <c r="C47" s="665" t="s">
        <v>3364</v>
      </c>
      <c r="D47" s="746" t="s">
        <v>4908</v>
      </c>
      <c r="E47" s="747" t="s">
        <v>3382</v>
      </c>
      <c r="F47" s="665" t="s">
        <v>3361</v>
      </c>
      <c r="G47" s="665" t="s">
        <v>3410</v>
      </c>
      <c r="H47" s="665" t="s">
        <v>529</v>
      </c>
      <c r="I47" s="665" t="s">
        <v>915</v>
      </c>
      <c r="J47" s="665" t="s">
        <v>916</v>
      </c>
      <c r="K47" s="665" t="s">
        <v>917</v>
      </c>
      <c r="L47" s="666">
        <v>33</v>
      </c>
      <c r="M47" s="666">
        <v>33</v>
      </c>
      <c r="N47" s="665">
        <v>1</v>
      </c>
      <c r="O47" s="748">
        <v>0.5</v>
      </c>
      <c r="P47" s="666">
        <v>33</v>
      </c>
      <c r="Q47" s="681">
        <v>1</v>
      </c>
      <c r="R47" s="665">
        <v>1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21</v>
      </c>
      <c r="B48" s="665" t="s">
        <v>528</v>
      </c>
      <c r="C48" s="665" t="s">
        <v>3364</v>
      </c>
      <c r="D48" s="746" t="s">
        <v>4908</v>
      </c>
      <c r="E48" s="747" t="s">
        <v>3382</v>
      </c>
      <c r="F48" s="665" t="s">
        <v>3361</v>
      </c>
      <c r="G48" s="665" t="s">
        <v>3410</v>
      </c>
      <c r="H48" s="665" t="s">
        <v>529</v>
      </c>
      <c r="I48" s="665" t="s">
        <v>3485</v>
      </c>
      <c r="J48" s="665" t="s">
        <v>705</v>
      </c>
      <c r="K48" s="665" t="s">
        <v>3486</v>
      </c>
      <c r="L48" s="666">
        <v>0</v>
      </c>
      <c r="M48" s="666">
        <v>0</v>
      </c>
      <c r="N48" s="665">
        <v>1</v>
      </c>
      <c r="O48" s="748">
        <v>0.5</v>
      </c>
      <c r="P48" s="666">
        <v>0</v>
      </c>
      <c r="Q48" s="681"/>
      <c r="R48" s="665">
        <v>1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21</v>
      </c>
      <c r="B49" s="665" t="s">
        <v>528</v>
      </c>
      <c r="C49" s="665" t="s">
        <v>3364</v>
      </c>
      <c r="D49" s="746" t="s">
        <v>4908</v>
      </c>
      <c r="E49" s="747" t="s">
        <v>3382</v>
      </c>
      <c r="F49" s="665" t="s">
        <v>3361</v>
      </c>
      <c r="G49" s="665" t="s">
        <v>3487</v>
      </c>
      <c r="H49" s="665" t="s">
        <v>529</v>
      </c>
      <c r="I49" s="665" t="s">
        <v>3488</v>
      </c>
      <c r="J49" s="665" t="s">
        <v>1910</v>
      </c>
      <c r="K49" s="665" t="s">
        <v>3489</v>
      </c>
      <c r="L49" s="666">
        <v>48.09</v>
      </c>
      <c r="M49" s="666">
        <v>48.09</v>
      </c>
      <c r="N49" s="665">
        <v>1</v>
      </c>
      <c r="O49" s="748">
        <v>0.5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21</v>
      </c>
      <c r="B50" s="665" t="s">
        <v>528</v>
      </c>
      <c r="C50" s="665" t="s">
        <v>3364</v>
      </c>
      <c r="D50" s="746" t="s">
        <v>4908</v>
      </c>
      <c r="E50" s="747" t="s">
        <v>3382</v>
      </c>
      <c r="F50" s="665" t="s">
        <v>3361</v>
      </c>
      <c r="G50" s="665" t="s">
        <v>3490</v>
      </c>
      <c r="H50" s="665" t="s">
        <v>529</v>
      </c>
      <c r="I50" s="665" t="s">
        <v>3491</v>
      </c>
      <c r="J50" s="665" t="s">
        <v>1142</v>
      </c>
      <c r="K50" s="665" t="s">
        <v>3492</v>
      </c>
      <c r="L50" s="666">
        <v>111.07</v>
      </c>
      <c r="M50" s="666">
        <v>111.07</v>
      </c>
      <c r="N50" s="665">
        <v>1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21</v>
      </c>
      <c r="B51" s="665" t="s">
        <v>528</v>
      </c>
      <c r="C51" s="665" t="s">
        <v>3364</v>
      </c>
      <c r="D51" s="746" t="s">
        <v>4908</v>
      </c>
      <c r="E51" s="747" t="s">
        <v>3382</v>
      </c>
      <c r="F51" s="665" t="s">
        <v>3361</v>
      </c>
      <c r="G51" s="665" t="s">
        <v>3412</v>
      </c>
      <c r="H51" s="665" t="s">
        <v>1606</v>
      </c>
      <c r="I51" s="665" t="s">
        <v>1770</v>
      </c>
      <c r="J51" s="665" t="s">
        <v>3413</v>
      </c>
      <c r="K51" s="665" t="s">
        <v>3414</v>
      </c>
      <c r="L51" s="666">
        <v>219.78</v>
      </c>
      <c r="M51" s="666">
        <v>439.56</v>
      </c>
      <c r="N51" s="665">
        <v>2</v>
      </c>
      <c r="O51" s="748">
        <v>1</v>
      </c>
      <c r="P51" s="666">
        <v>219.78</v>
      </c>
      <c r="Q51" s="681">
        <v>0.5</v>
      </c>
      <c r="R51" s="665">
        <v>1</v>
      </c>
      <c r="S51" s="681">
        <v>0.5</v>
      </c>
      <c r="T51" s="748">
        <v>0.5</v>
      </c>
      <c r="U51" s="704">
        <v>0.5</v>
      </c>
    </row>
    <row r="52" spans="1:21" ht="14.4" customHeight="1" x14ac:dyDescent="0.3">
      <c r="A52" s="664">
        <v>21</v>
      </c>
      <c r="B52" s="665" t="s">
        <v>528</v>
      </c>
      <c r="C52" s="665" t="s">
        <v>3364</v>
      </c>
      <c r="D52" s="746" t="s">
        <v>4908</v>
      </c>
      <c r="E52" s="747" t="s">
        <v>3382</v>
      </c>
      <c r="F52" s="665" t="s">
        <v>3361</v>
      </c>
      <c r="G52" s="665" t="s">
        <v>3493</v>
      </c>
      <c r="H52" s="665" t="s">
        <v>1606</v>
      </c>
      <c r="I52" s="665" t="s">
        <v>1731</v>
      </c>
      <c r="J52" s="665" t="s">
        <v>1732</v>
      </c>
      <c r="K52" s="665" t="s">
        <v>1733</v>
      </c>
      <c r="L52" s="666">
        <v>0</v>
      </c>
      <c r="M52" s="666">
        <v>0</v>
      </c>
      <c r="N52" s="665">
        <v>1</v>
      </c>
      <c r="O52" s="748">
        <v>0.5</v>
      </c>
      <c r="P52" s="666">
        <v>0</v>
      </c>
      <c r="Q52" s="681"/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21</v>
      </c>
      <c r="B53" s="665" t="s">
        <v>528</v>
      </c>
      <c r="C53" s="665" t="s">
        <v>3364</v>
      </c>
      <c r="D53" s="746" t="s">
        <v>4908</v>
      </c>
      <c r="E53" s="747" t="s">
        <v>3382</v>
      </c>
      <c r="F53" s="665" t="s">
        <v>3361</v>
      </c>
      <c r="G53" s="665" t="s">
        <v>3415</v>
      </c>
      <c r="H53" s="665" t="s">
        <v>529</v>
      </c>
      <c r="I53" s="665" t="s">
        <v>3416</v>
      </c>
      <c r="J53" s="665" t="s">
        <v>3417</v>
      </c>
      <c r="K53" s="665" t="s">
        <v>3418</v>
      </c>
      <c r="L53" s="666">
        <v>0</v>
      </c>
      <c r="M53" s="666">
        <v>0</v>
      </c>
      <c r="N53" s="665">
        <v>1</v>
      </c>
      <c r="O53" s="748">
        <v>0.5</v>
      </c>
      <c r="P53" s="666">
        <v>0</v>
      </c>
      <c r="Q53" s="681"/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21</v>
      </c>
      <c r="B54" s="665" t="s">
        <v>528</v>
      </c>
      <c r="C54" s="665" t="s">
        <v>3364</v>
      </c>
      <c r="D54" s="746" t="s">
        <v>4908</v>
      </c>
      <c r="E54" s="747" t="s">
        <v>3382</v>
      </c>
      <c r="F54" s="665" t="s">
        <v>3361</v>
      </c>
      <c r="G54" s="665" t="s">
        <v>3494</v>
      </c>
      <c r="H54" s="665" t="s">
        <v>529</v>
      </c>
      <c r="I54" s="665" t="s">
        <v>3495</v>
      </c>
      <c r="J54" s="665" t="s">
        <v>3496</v>
      </c>
      <c r="K54" s="665" t="s">
        <v>3497</v>
      </c>
      <c r="L54" s="666">
        <v>0</v>
      </c>
      <c r="M54" s="666">
        <v>0</v>
      </c>
      <c r="N54" s="665">
        <v>1</v>
      </c>
      <c r="O54" s="748">
        <v>0.5</v>
      </c>
      <c r="P54" s="666">
        <v>0</v>
      </c>
      <c r="Q54" s="681"/>
      <c r="R54" s="665">
        <v>1</v>
      </c>
      <c r="S54" s="681">
        <v>1</v>
      </c>
      <c r="T54" s="748">
        <v>0.5</v>
      </c>
      <c r="U54" s="704">
        <v>1</v>
      </c>
    </row>
    <row r="55" spans="1:21" ht="14.4" customHeight="1" x14ac:dyDescent="0.3">
      <c r="A55" s="664">
        <v>21</v>
      </c>
      <c r="B55" s="665" t="s">
        <v>528</v>
      </c>
      <c r="C55" s="665" t="s">
        <v>3364</v>
      </c>
      <c r="D55" s="746" t="s">
        <v>4908</v>
      </c>
      <c r="E55" s="747" t="s">
        <v>3382</v>
      </c>
      <c r="F55" s="665" t="s">
        <v>3361</v>
      </c>
      <c r="G55" s="665" t="s">
        <v>3419</v>
      </c>
      <c r="H55" s="665" t="s">
        <v>529</v>
      </c>
      <c r="I55" s="665" t="s">
        <v>842</v>
      </c>
      <c r="J55" s="665" t="s">
        <v>3420</v>
      </c>
      <c r="K55" s="665" t="s">
        <v>3421</v>
      </c>
      <c r="L55" s="666">
        <v>53.57</v>
      </c>
      <c r="M55" s="666">
        <v>214.28</v>
      </c>
      <c r="N55" s="665">
        <v>4</v>
      </c>
      <c r="O55" s="748">
        <v>2</v>
      </c>
      <c r="P55" s="666">
        <v>107.14</v>
      </c>
      <c r="Q55" s="681">
        <v>0.5</v>
      </c>
      <c r="R55" s="665">
        <v>2</v>
      </c>
      <c r="S55" s="681">
        <v>0.5</v>
      </c>
      <c r="T55" s="748">
        <v>1</v>
      </c>
      <c r="U55" s="704">
        <v>0.5</v>
      </c>
    </row>
    <row r="56" spans="1:21" ht="14.4" customHeight="1" x14ac:dyDescent="0.3">
      <c r="A56" s="664">
        <v>21</v>
      </c>
      <c r="B56" s="665" t="s">
        <v>528</v>
      </c>
      <c r="C56" s="665" t="s">
        <v>3364</v>
      </c>
      <c r="D56" s="746" t="s">
        <v>4908</v>
      </c>
      <c r="E56" s="747" t="s">
        <v>3382</v>
      </c>
      <c r="F56" s="665" t="s">
        <v>3361</v>
      </c>
      <c r="G56" s="665" t="s">
        <v>3419</v>
      </c>
      <c r="H56" s="665" t="s">
        <v>529</v>
      </c>
      <c r="I56" s="665" t="s">
        <v>3498</v>
      </c>
      <c r="J56" s="665" t="s">
        <v>3499</v>
      </c>
      <c r="K56" s="665" t="s">
        <v>1576</v>
      </c>
      <c r="L56" s="666">
        <v>66.97</v>
      </c>
      <c r="M56" s="666">
        <v>66.97</v>
      </c>
      <c r="N56" s="665">
        <v>1</v>
      </c>
      <c r="O56" s="748">
        <v>1</v>
      </c>
      <c r="P56" s="666">
        <v>66.97</v>
      </c>
      <c r="Q56" s="681">
        <v>1</v>
      </c>
      <c r="R56" s="665">
        <v>1</v>
      </c>
      <c r="S56" s="681">
        <v>1</v>
      </c>
      <c r="T56" s="748">
        <v>1</v>
      </c>
      <c r="U56" s="704">
        <v>1</v>
      </c>
    </row>
    <row r="57" spans="1:21" ht="14.4" customHeight="1" x14ac:dyDescent="0.3">
      <c r="A57" s="664">
        <v>21</v>
      </c>
      <c r="B57" s="665" t="s">
        <v>528</v>
      </c>
      <c r="C57" s="665" t="s">
        <v>3364</v>
      </c>
      <c r="D57" s="746" t="s">
        <v>4908</v>
      </c>
      <c r="E57" s="747" t="s">
        <v>3382</v>
      </c>
      <c r="F57" s="665" t="s">
        <v>3361</v>
      </c>
      <c r="G57" s="665" t="s">
        <v>3500</v>
      </c>
      <c r="H57" s="665" t="s">
        <v>529</v>
      </c>
      <c r="I57" s="665" t="s">
        <v>719</v>
      </c>
      <c r="J57" s="665" t="s">
        <v>720</v>
      </c>
      <c r="K57" s="665" t="s">
        <v>3501</v>
      </c>
      <c r="L57" s="666">
        <v>10.65</v>
      </c>
      <c r="M57" s="666">
        <v>10.65</v>
      </c>
      <c r="N57" s="665">
        <v>1</v>
      </c>
      <c r="O57" s="748">
        <v>1</v>
      </c>
      <c r="P57" s="666">
        <v>10.65</v>
      </c>
      <c r="Q57" s="681">
        <v>1</v>
      </c>
      <c r="R57" s="665">
        <v>1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21</v>
      </c>
      <c r="B58" s="665" t="s">
        <v>528</v>
      </c>
      <c r="C58" s="665" t="s">
        <v>3364</v>
      </c>
      <c r="D58" s="746" t="s">
        <v>4908</v>
      </c>
      <c r="E58" s="747" t="s">
        <v>3382</v>
      </c>
      <c r="F58" s="665" t="s">
        <v>3361</v>
      </c>
      <c r="G58" s="665" t="s">
        <v>3500</v>
      </c>
      <c r="H58" s="665" t="s">
        <v>529</v>
      </c>
      <c r="I58" s="665" t="s">
        <v>3502</v>
      </c>
      <c r="J58" s="665" t="s">
        <v>3503</v>
      </c>
      <c r="K58" s="665" t="s">
        <v>3504</v>
      </c>
      <c r="L58" s="666">
        <v>0</v>
      </c>
      <c r="M58" s="666">
        <v>0</v>
      </c>
      <c r="N58" s="665">
        <v>1</v>
      </c>
      <c r="O58" s="748">
        <v>0.5</v>
      </c>
      <c r="P58" s="666"/>
      <c r="Q58" s="681"/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21</v>
      </c>
      <c r="B59" s="665" t="s">
        <v>528</v>
      </c>
      <c r="C59" s="665" t="s">
        <v>3364</v>
      </c>
      <c r="D59" s="746" t="s">
        <v>4908</v>
      </c>
      <c r="E59" s="747" t="s">
        <v>3382</v>
      </c>
      <c r="F59" s="665" t="s">
        <v>3361</v>
      </c>
      <c r="G59" s="665" t="s">
        <v>3505</v>
      </c>
      <c r="H59" s="665" t="s">
        <v>529</v>
      </c>
      <c r="I59" s="665" t="s">
        <v>3506</v>
      </c>
      <c r="J59" s="665" t="s">
        <v>1528</v>
      </c>
      <c r="K59" s="665" t="s">
        <v>3507</v>
      </c>
      <c r="L59" s="666">
        <v>374.79</v>
      </c>
      <c r="M59" s="666">
        <v>374.79</v>
      </c>
      <c r="N59" s="665">
        <v>1</v>
      </c>
      <c r="O59" s="748">
        <v>0.5</v>
      </c>
      <c r="P59" s="666">
        <v>374.79</v>
      </c>
      <c r="Q59" s="681">
        <v>1</v>
      </c>
      <c r="R59" s="665">
        <v>1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21</v>
      </c>
      <c r="B60" s="665" t="s">
        <v>528</v>
      </c>
      <c r="C60" s="665" t="s">
        <v>3364</v>
      </c>
      <c r="D60" s="746" t="s">
        <v>4908</v>
      </c>
      <c r="E60" s="747" t="s">
        <v>3382</v>
      </c>
      <c r="F60" s="665" t="s">
        <v>3361</v>
      </c>
      <c r="G60" s="665" t="s">
        <v>3508</v>
      </c>
      <c r="H60" s="665" t="s">
        <v>529</v>
      </c>
      <c r="I60" s="665" t="s">
        <v>3509</v>
      </c>
      <c r="J60" s="665" t="s">
        <v>3510</v>
      </c>
      <c r="K60" s="665" t="s">
        <v>3511</v>
      </c>
      <c r="L60" s="666">
        <v>115.13</v>
      </c>
      <c r="M60" s="666">
        <v>115.13</v>
      </c>
      <c r="N60" s="665">
        <v>1</v>
      </c>
      <c r="O60" s="748">
        <v>0.5</v>
      </c>
      <c r="P60" s="666">
        <v>115.13</v>
      </c>
      <c r="Q60" s="681">
        <v>1</v>
      </c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21</v>
      </c>
      <c r="B61" s="665" t="s">
        <v>528</v>
      </c>
      <c r="C61" s="665" t="s">
        <v>3364</v>
      </c>
      <c r="D61" s="746" t="s">
        <v>4908</v>
      </c>
      <c r="E61" s="747" t="s">
        <v>3382</v>
      </c>
      <c r="F61" s="665" t="s">
        <v>3361</v>
      </c>
      <c r="G61" s="665" t="s">
        <v>3422</v>
      </c>
      <c r="H61" s="665" t="s">
        <v>1606</v>
      </c>
      <c r="I61" s="665" t="s">
        <v>3512</v>
      </c>
      <c r="J61" s="665" t="s">
        <v>3513</v>
      </c>
      <c r="K61" s="665" t="s">
        <v>3514</v>
      </c>
      <c r="L61" s="666">
        <v>407.55</v>
      </c>
      <c r="M61" s="666">
        <v>407.55</v>
      </c>
      <c r="N61" s="665">
        <v>1</v>
      </c>
      <c r="O61" s="748">
        <v>0.5</v>
      </c>
      <c r="P61" s="666">
        <v>407.55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21</v>
      </c>
      <c r="B62" s="665" t="s">
        <v>528</v>
      </c>
      <c r="C62" s="665" t="s">
        <v>3364</v>
      </c>
      <c r="D62" s="746" t="s">
        <v>4908</v>
      </c>
      <c r="E62" s="747" t="s">
        <v>3382</v>
      </c>
      <c r="F62" s="665" t="s">
        <v>3361</v>
      </c>
      <c r="G62" s="665" t="s">
        <v>3422</v>
      </c>
      <c r="H62" s="665" t="s">
        <v>1606</v>
      </c>
      <c r="I62" s="665" t="s">
        <v>1665</v>
      </c>
      <c r="J62" s="665" t="s">
        <v>1666</v>
      </c>
      <c r="K62" s="665" t="s">
        <v>3193</v>
      </c>
      <c r="L62" s="666">
        <v>1847.49</v>
      </c>
      <c r="M62" s="666">
        <v>5542.47</v>
      </c>
      <c r="N62" s="665">
        <v>3</v>
      </c>
      <c r="O62" s="748">
        <v>1.5</v>
      </c>
      <c r="P62" s="666">
        <v>1847.49</v>
      </c>
      <c r="Q62" s="681">
        <v>0.33333333333333331</v>
      </c>
      <c r="R62" s="665">
        <v>1</v>
      </c>
      <c r="S62" s="681">
        <v>0.33333333333333331</v>
      </c>
      <c r="T62" s="748">
        <v>0.5</v>
      </c>
      <c r="U62" s="704">
        <v>0.33333333333333331</v>
      </c>
    </row>
    <row r="63" spans="1:21" ht="14.4" customHeight="1" x14ac:dyDescent="0.3">
      <c r="A63" s="664">
        <v>21</v>
      </c>
      <c r="B63" s="665" t="s">
        <v>528</v>
      </c>
      <c r="C63" s="665" t="s">
        <v>3364</v>
      </c>
      <c r="D63" s="746" t="s">
        <v>4908</v>
      </c>
      <c r="E63" s="747" t="s">
        <v>3382</v>
      </c>
      <c r="F63" s="665" t="s">
        <v>3361</v>
      </c>
      <c r="G63" s="665" t="s">
        <v>3422</v>
      </c>
      <c r="H63" s="665" t="s">
        <v>1606</v>
      </c>
      <c r="I63" s="665" t="s">
        <v>1819</v>
      </c>
      <c r="J63" s="665" t="s">
        <v>1666</v>
      </c>
      <c r="K63" s="665" t="s">
        <v>3191</v>
      </c>
      <c r="L63" s="666">
        <v>1385.62</v>
      </c>
      <c r="M63" s="666">
        <v>2771.24</v>
      </c>
      <c r="N63" s="665">
        <v>2</v>
      </c>
      <c r="O63" s="748">
        <v>0.5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21</v>
      </c>
      <c r="B64" s="665" t="s">
        <v>528</v>
      </c>
      <c r="C64" s="665" t="s">
        <v>3364</v>
      </c>
      <c r="D64" s="746" t="s">
        <v>4908</v>
      </c>
      <c r="E64" s="747" t="s">
        <v>3382</v>
      </c>
      <c r="F64" s="665" t="s">
        <v>3361</v>
      </c>
      <c r="G64" s="665" t="s">
        <v>3425</v>
      </c>
      <c r="H64" s="665" t="s">
        <v>529</v>
      </c>
      <c r="I64" s="665" t="s">
        <v>2659</v>
      </c>
      <c r="J64" s="665" t="s">
        <v>1553</v>
      </c>
      <c r="K64" s="665" t="s">
        <v>3515</v>
      </c>
      <c r="L64" s="666">
        <v>93.71</v>
      </c>
      <c r="M64" s="666">
        <v>281.13</v>
      </c>
      <c r="N64" s="665">
        <v>3</v>
      </c>
      <c r="O64" s="748">
        <v>1.5</v>
      </c>
      <c r="P64" s="666">
        <v>93.71</v>
      </c>
      <c r="Q64" s="681">
        <v>0.33333333333333331</v>
      </c>
      <c r="R64" s="665">
        <v>1</v>
      </c>
      <c r="S64" s="681">
        <v>0.33333333333333331</v>
      </c>
      <c r="T64" s="748">
        <v>0.5</v>
      </c>
      <c r="U64" s="704">
        <v>0.33333333333333331</v>
      </c>
    </row>
    <row r="65" spans="1:21" ht="14.4" customHeight="1" x14ac:dyDescent="0.3">
      <c r="A65" s="664">
        <v>21</v>
      </c>
      <c r="B65" s="665" t="s">
        <v>528</v>
      </c>
      <c r="C65" s="665" t="s">
        <v>3364</v>
      </c>
      <c r="D65" s="746" t="s">
        <v>4908</v>
      </c>
      <c r="E65" s="747" t="s">
        <v>3382</v>
      </c>
      <c r="F65" s="665" t="s">
        <v>3361</v>
      </c>
      <c r="G65" s="665" t="s">
        <v>3425</v>
      </c>
      <c r="H65" s="665" t="s">
        <v>529</v>
      </c>
      <c r="I65" s="665" t="s">
        <v>3516</v>
      </c>
      <c r="J65" s="665" t="s">
        <v>1553</v>
      </c>
      <c r="K65" s="665" t="s">
        <v>3515</v>
      </c>
      <c r="L65" s="666">
        <v>57.64</v>
      </c>
      <c r="M65" s="666">
        <v>403.47999999999996</v>
      </c>
      <c r="N65" s="665">
        <v>7</v>
      </c>
      <c r="O65" s="748">
        <v>3.5</v>
      </c>
      <c r="P65" s="666">
        <v>345.84</v>
      </c>
      <c r="Q65" s="681">
        <v>0.85714285714285721</v>
      </c>
      <c r="R65" s="665">
        <v>6</v>
      </c>
      <c r="S65" s="681">
        <v>0.8571428571428571</v>
      </c>
      <c r="T65" s="748">
        <v>3</v>
      </c>
      <c r="U65" s="704">
        <v>0.8571428571428571</v>
      </c>
    </row>
    <row r="66" spans="1:21" ht="14.4" customHeight="1" x14ac:dyDescent="0.3">
      <c r="A66" s="664">
        <v>21</v>
      </c>
      <c r="B66" s="665" t="s">
        <v>528</v>
      </c>
      <c r="C66" s="665" t="s">
        <v>3364</v>
      </c>
      <c r="D66" s="746" t="s">
        <v>4908</v>
      </c>
      <c r="E66" s="747" t="s">
        <v>3382</v>
      </c>
      <c r="F66" s="665" t="s">
        <v>3361</v>
      </c>
      <c r="G66" s="665" t="s">
        <v>3425</v>
      </c>
      <c r="H66" s="665" t="s">
        <v>529</v>
      </c>
      <c r="I66" s="665" t="s">
        <v>3517</v>
      </c>
      <c r="J66" s="665" t="s">
        <v>1553</v>
      </c>
      <c r="K66" s="665" t="s">
        <v>3515</v>
      </c>
      <c r="L66" s="666">
        <v>93.71</v>
      </c>
      <c r="M66" s="666">
        <v>281.13</v>
      </c>
      <c r="N66" s="665">
        <v>3</v>
      </c>
      <c r="O66" s="748">
        <v>1.5</v>
      </c>
      <c r="P66" s="666">
        <v>93.71</v>
      </c>
      <c r="Q66" s="681">
        <v>0.33333333333333331</v>
      </c>
      <c r="R66" s="665">
        <v>1</v>
      </c>
      <c r="S66" s="681">
        <v>0.33333333333333331</v>
      </c>
      <c r="T66" s="748">
        <v>0.5</v>
      </c>
      <c r="U66" s="704">
        <v>0.33333333333333331</v>
      </c>
    </row>
    <row r="67" spans="1:21" ht="14.4" customHeight="1" x14ac:dyDescent="0.3">
      <c r="A67" s="664">
        <v>21</v>
      </c>
      <c r="B67" s="665" t="s">
        <v>528</v>
      </c>
      <c r="C67" s="665" t="s">
        <v>3364</v>
      </c>
      <c r="D67" s="746" t="s">
        <v>4908</v>
      </c>
      <c r="E67" s="747" t="s">
        <v>3382</v>
      </c>
      <c r="F67" s="665" t="s">
        <v>3361</v>
      </c>
      <c r="G67" s="665" t="s">
        <v>3426</v>
      </c>
      <c r="H67" s="665" t="s">
        <v>1606</v>
      </c>
      <c r="I67" s="665" t="s">
        <v>3427</v>
      </c>
      <c r="J67" s="665" t="s">
        <v>3428</v>
      </c>
      <c r="K67" s="665" t="s">
        <v>3429</v>
      </c>
      <c r="L67" s="666">
        <v>668.54</v>
      </c>
      <c r="M67" s="666">
        <v>1337.08</v>
      </c>
      <c r="N67" s="665">
        <v>2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21</v>
      </c>
      <c r="B68" s="665" t="s">
        <v>528</v>
      </c>
      <c r="C68" s="665" t="s">
        <v>3364</v>
      </c>
      <c r="D68" s="746" t="s">
        <v>4908</v>
      </c>
      <c r="E68" s="747" t="s">
        <v>3382</v>
      </c>
      <c r="F68" s="665" t="s">
        <v>3361</v>
      </c>
      <c r="G68" s="665" t="s">
        <v>3426</v>
      </c>
      <c r="H68" s="665" t="s">
        <v>529</v>
      </c>
      <c r="I68" s="665" t="s">
        <v>3518</v>
      </c>
      <c r="J68" s="665" t="s">
        <v>3428</v>
      </c>
      <c r="K68" s="665" t="s">
        <v>3519</v>
      </c>
      <c r="L68" s="666">
        <v>0</v>
      </c>
      <c r="M68" s="666">
        <v>0</v>
      </c>
      <c r="N68" s="665">
        <v>1</v>
      </c>
      <c r="O68" s="748">
        <v>0.5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21</v>
      </c>
      <c r="B69" s="665" t="s">
        <v>528</v>
      </c>
      <c r="C69" s="665" t="s">
        <v>3364</v>
      </c>
      <c r="D69" s="746" t="s">
        <v>4908</v>
      </c>
      <c r="E69" s="747" t="s">
        <v>3382</v>
      </c>
      <c r="F69" s="665" t="s">
        <v>3361</v>
      </c>
      <c r="G69" s="665" t="s">
        <v>3520</v>
      </c>
      <c r="H69" s="665" t="s">
        <v>529</v>
      </c>
      <c r="I69" s="665" t="s">
        <v>3521</v>
      </c>
      <c r="J69" s="665" t="s">
        <v>685</v>
      </c>
      <c r="K69" s="665" t="s">
        <v>3522</v>
      </c>
      <c r="L69" s="666">
        <v>0</v>
      </c>
      <c r="M69" s="666">
        <v>0</v>
      </c>
      <c r="N69" s="665">
        <v>2</v>
      </c>
      <c r="O69" s="748">
        <v>1</v>
      </c>
      <c r="P69" s="666">
        <v>0</v>
      </c>
      <c r="Q69" s="681"/>
      <c r="R69" s="665">
        <v>1</v>
      </c>
      <c r="S69" s="681">
        <v>0.5</v>
      </c>
      <c r="T69" s="748">
        <v>0.5</v>
      </c>
      <c r="U69" s="704">
        <v>0.5</v>
      </c>
    </row>
    <row r="70" spans="1:21" ht="14.4" customHeight="1" x14ac:dyDescent="0.3">
      <c r="A70" s="664">
        <v>21</v>
      </c>
      <c r="B70" s="665" t="s">
        <v>528</v>
      </c>
      <c r="C70" s="665" t="s">
        <v>3364</v>
      </c>
      <c r="D70" s="746" t="s">
        <v>4908</v>
      </c>
      <c r="E70" s="747" t="s">
        <v>3382</v>
      </c>
      <c r="F70" s="665" t="s">
        <v>3361</v>
      </c>
      <c r="G70" s="665" t="s">
        <v>3523</v>
      </c>
      <c r="H70" s="665" t="s">
        <v>529</v>
      </c>
      <c r="I70" s="665" t="s">
        <v>3524</v>
      </c>
      <c r="J70" s="665" t="s">
        <v>1433</v>
      </c>
      <c r="K70" s="665" t="s">
        <v>1176</v>
      </c>
      <c r="L70" s="666">
        <v>54.23</v>
      </c>
      <c r="M70" s="666">
        <v>271.14999999999998</v>
      </c>
      <c r="N70" s="665">
        <v>5</v>
      </c>
      <c r="O70" s="748">
        <v>3</v>
      </c>
      <c r="P70" s="666">
        <v>162.69</v>
      </c>
      <c r="Q70" s="681">
        <v>0.60000000000000009</v>
      </c>
      <c r="R70" s="665">
        <v>3</v>
      </c>
      <c r="S70" s="681">
        <v>0.6</v>
      </c>
      <c r="T70" s="748">
        <v>2</v>
      </c>
      <c r="U70" s="704">
        <v>0.66666666666666663</v>
      </c>
    </row>
    <row r="71" spans="1:21" ht="14.4" customHeight="1" x14ac:dyDescent="0.3">
      <c r="A71" s="664">
        <v>21</v>
      </c>
      <c r="B71" s="665" t="s">
        <v>528</v>
      </c>
      <c r="C71" s="665" t="s">
        <v>3364</v>
      </c>
      <c r="D71" s="746" t="s">
        <v>4908</v>
      </c>
      <c r="E71" s="747" t="s">
        <v>3382</v>
      </c>
      <c r="F71" s="665" t="s">
        <v>3361</v>
      </c>
      <c r="G71" s="665" t="s">
        <v>3430</v>
      </c>
      <c r="H71" s="665" t="s">
        <v>1606</v>
      </c>
      <c r="I71" s="665" t="s">
        <v>2582</v>
      </c>
      <c r="J71" s="665" t="s">
        <v>3281</v>
      </c>
      <c r="K71" s="665" t="s">
        <v>940</v>
      </c>
      <c r="L71" s="666">
        <v>48.27</v>
      </c>
      <c r="M71" s="666">
        <v>48.27</v>
      </c>
      <c r="N71" s="665">
        <v>1</v>
      </c>
      <c r="O71" s="748">
        <v>0.5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21</v>
      </c>
      <c r="B72" s="665" t="s">
        <v>528</v>
      </c>
      <c r="C72" s="665" t="s">
        <v>3364</v>
      </c>
      <c r="D72" s="746" t="s">
        <v>4908</v>
      </c>
      <c r="E72" s="747" t="s">
        <v>3382</v>
      </c>
      <c r="F72" s="665" t="s">
        <v>3361</v>
      </c>
      <c r="G72" s="665" t="s">
        <v>3525</v>
      </c>
      <c r="H72" s="665" t="s">
        <v>529</v>
      </c>
      <c r="I72" s="665" t="s">
        <v>758</v>
      </c>
      <c r="J72" s="665" t="s">
        <v>3526</v>
      </c>
      <c r="K72" s="665" t="s">
        <v>3527</v>
      </c>
      <c r="L72" s="666">
        <v>0</v>
      </c>
      <c r="M72" s="666">
        <v>0</v>
      </c>
      <c r="N72" s="665">
        <v>6</v>
      </c>
      <c r="O72" s="748">
        <v>3</v>
      </c>
      <c r="P72" s="666">
        <v>0</v>
      </c>
      <c r="Q72" s="681"/>
      <c r="R72" s="665">
        <v>4</v>
      </c>
      <c r="S72" s="681">
        <v>0.66666666666666663</v>
      </c>
      <c r="T72" s="748">
        <v>2</v>
      </c>
      <c r="U72" s="704">
        <v>0.66666666666666663</v>
      </c>
    </row>
    <row r="73" spans="1:21" ht="14.4" customHeight="1" x14ac:dyDescent="0.3">
      <c r="A73" s="664">
        <v>21</v>
      </c>
      <c r="B73" s="665" t="s">
        <v>528</v>
      </c>
      <c r="C73" s="665" t="s">
        <v>3364</v>
      </c>
      <c r="D73" s="746" t="s">
        <v>4908</v>
      </c>
      <c r="E73" s="747" t="s">
        <v>3382</v>
      </c>
      <c r="F73" s="665" t="s">
        <v>3361</v>
      </c>
      <c r="G73" s="665" t="s">
        <v>3528</v>
      </c>
      <c r="H73" s="665" t="s">
        <v>529</v>
      </c>
      <c r="I73" s="665" t="s">
        <v>1995</v>
      </c>
      <c r="J73" s="665" t="s">
        <v>716</v>
      </c>
      <c r="K73" s="665" t="s">
        <v>3529</v>
      </c>
      <c r="L73" s="666">
        <v>42.08</v>
      </c>
      <c r="M73" s="666">
        <v>42.08</v>
      </c>
      <c r="N73" s="665">
        <v>1</v>
      </c>
      <c r="O73" s="748">
        <v>0.5</v>
      </c>
      <c r="P73" s="666">
        <v>42.08</v>
      </c>
      <c r="Q73" s="681">
        <v>1</v>
      </c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21</v>
      </c>
      <c r="B74" s="665" t="s">
        <v>528</v>
      </c>
      <c r="C74" s="665" t="s">
        <v>3364</v>
      </c>
      <c r="D74" s="746" t="s">
        <v>4908</v>
      </c>
      <c r="E74" s="747" t="s">
        <v>3382</v>
      </c>
      <c r="F74" s="665" t="s">
        <v>3361</v>
      </c>
      <c r="G74" s="665" t="s">
        <v>3530</v>
      </c>
      <c r="H74" s="665" t="s">
        <v>529</v>
      </c>
      <c r="I74" s="665" t="s">
        <v>1547</v>
      </c>
      <c r="J74" s="665" t="s">
        <v>1548</v>
      </c>
      <c r="K74" s="665" t="s">
        <v>1549</v>
      </c>
      <c r="L74" s="666">
        <v>31.42</v>
      </c>
      <c r="M74" s="666">
        <v>31.42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21</v>
      </c>
      <c r="B75" s="665" t="s">
        <v>528</v>
      </c>
      <c r="C75" s="665" t="s">
        <v>3364</v>
      </c>
      <c r="D75" s="746" t="s">
        <v>4908</v>
      </c>
      <c r="E75" s="747" t="s">
        <v>3382</v>
      </c>
      <c r="F75" s="665" t="s">
        <v>3361</v>
      </c>
      <c r="G75" s="665" t="s">
        <v>3531</v>
      </c>
      <c r="H75" s="665" t="s">
        <v>529</v>
      </c>
      <c r="I75" s="665" t="s">
        <v>3532</v>
      </c>
      <c r="J75" s="665" t="s">
        <v>689</v>
      </c>
      <c r="K75" s="665" t="s">
        <v>3533</v>
      </c>
      <c r="L75" s="666">
        <v>85.76</v>
      </c>
      <c r="M75" s="666">
        <v>343.04</v>
      </c>
      <c r="N75" s="665">
        <v>4</v>
      </c>
      <c r="O75" s="748">
        <v>2.5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21</v>
      </c>
      <c r="B76" s="665" t="s">
        <v>528</v>
      </c>
      <c r="C76" s="665" t="s">
        <v>3364</v>
      </c>
      <c r="D76" s="746" t="s">
        <v>4908</v>
      </c>
      <c r="E76" s="747" t="s">
        <v>3382</v>
      </c>
      <c r="F76" s="665" t="s">
        <v>3361</v>
      </c>
      <c r="G76" s="665" t="s">
        <v>3534</v>
      </c>
      <c r="H76" s="665" t="s">
        <v>529</v>
      </c>
      <c r="I76" s="665" t="s">
        <v>742</v>
      </c>
      <c r="J76" s="665" t="s">
        <v>743</v>
      </c>
      <c r="K76" s="665" t="s">
        <v>3441</v>
      </c>
      <c r="L76" s="666">
        <v>122.73</v>
      </c>
      <c r="M76" s="666">
        <v>122.73</v>
      </c>
      <c r="N76" s="665">
        <v>1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21</v>
      </c>
      <c r="B77" s="665" t="s">
        <v>528</v>
      </c>
      <c r="C77" s="665" t="s">
        <v>3364</v>
      </c>
      <c r="D77" s="746" t="s">
        <v>4908</v>
      </c>
      <c r="E77" s="747" t="s">
        <v>3382</v>
      </c>
      <c r="F77" s="665" t="s">
        <v>3361</v>
      </c>
      <c r="G77" s="665" t="s">
        <v>3535</v>
      </c>
      <c r="H77" s="665" t="s">
        <v>1606</v>
      </c>
      <c r="I77" s="665" t="s">
        <v>1767</v>
      </c>
      <c r="J77" s="665" t="s">
        <v>1768</v>
      </c>
      <c r="K77" s="665" t="s">
        <v>3309</v>
      </c>
      <c r="L77" s="666">
        <v>31.32</v>
      </c>
      <c r="M77" s="666">
        <v>62.64</v>
      </c>
      <c r="N77" s="665">
        <v>2</v>
      </c>
      <c r="O77" s="748">
        <v>1.5</v>
      </c>
      <c r="P77" s="666">
        <v>31.32</v>
      </c>
      <c r="Q77" s="681">
        <v>0.5</v>
      </c>
      <c r="R77" s="665">
        <v>1</v>
      </c>
      <c r="S77" s="681">
        <v>0.5</v>
      </c>
      <c r="T77" s="748">
        <v>1</v>
      </c>
      <c r="U77" s="704">
        <v>0.66666666666666663</v>
      </c>
    </row>
    <row r="78" spans="1:21" ht="14.4" customHeight="1" x14ac:dyDescent="0.3">
      <c r="A78" s="664">
        <v>21</v>
      </c>
      <c r="B78" s="665" t="s">
        <v>528</v>
      </c>
      <c r="C78" s="665" t="s">
        <v>3364</v>
      </c>
      <c r="D78" s="746" t="s">
        <v>4908</v>
      </c>
      <c r="E78" s="747" t="s">
        <v>3382</v>
      </c>
      <c r="F78" s="665" t="s">
        <v>3361</v>
      </c>
      <c r="G78" s="665" t="s">
        <v>3536</v>
      </c>
      <c r="H78" s="665" t="s">
        <v>529</v>
      </c>
      <c r="I78" s="665" t="s">
        <v>1047</v>
      </c>
      <c r="J78" s="665" t="s">
        <v>986</v>
      </c>
      <c r="K78" s="665" t="s">
        <v>3537</v>
      </c>
      <c r="L78" s="666">
        <v>33.549999999999997</v>
      </c>
      <c r="M78" s="666">
        <v>33.549999999999997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21</v>
      </c>
      <c r="B79" s="665" t="s">
        <v>528</v>
      </c>
      <c r="C79" s="665" t="s">
        <v>3364</v>
      </c>
      <c r="D79" s="746" t="s">
        <v>4908</v>
      </c>
      <c r="E79" s="747" t="s">
        <v>3382</v>
      </c>
      <c r="F79" s="665" t="s">
        <v>3361</v>
      </c>
      <c r="G79" s="665" t="s">
        <v>3536</v>
      </c>
      <c r="H79" s="665" t="s">
        <v>529</v>
      </c>
      <c r="I79" s="665" t="s">
        <v>3538</v>
      </c>
      <c r="J79" s="665" t="s">
        <v>1450</v>
      </c>
      <c r="K79" s="665" t="s">
        <v>3539</v>
      </c>
      <c r="L79" s="666">
        <v>0</v>
      </c>
      <c r="M79" s="666">
        <v>0</v>
      </c>
      <c r="N79" s="665">
        <v>1</v>
      </c>
      <c r="O79" s="748">
        <v>0.5</v>
      </c>
      <c r="P79" s="666"/>
      <c r="Q79" s="681"/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21</v>
      </c>
      <c r="B80" s="665" t="s">
        <v>528</v>
      </c>
      <c r="C80" s="665" t="s">
        <v>3364</v>
      </c>
      <c r="D80" s="746" t="s">
        <v>4908</v>
      </c>
      <c r="E80" s="747" t="s">
        <v>3382</v>
      </c>
      <c r="F80" s="665" t="s">
        <v>3361</v>
      </c>
      <c r="G80" s="665" t="s">
        <v>3536</v>
      </c>
      <c r="H80" s="665" t="s">
        <v>529</v>
      </c>
      <c r="I80" s="665" t="s">
        <v>3540</v>
      </c>
      <c r="J80" s="665" t="s">
        <v>986</v>
      </c>
      <c r="K80" s="665" t="s">
        <v>3541</v>
      </c>
      <c r="L80" s="666">
        <v>0</v>
      </c>
      <c r="M80" s="666">
        <v>0</v>
      </c>
      <c r="N80" s="665">
        <v>1</v>
      </c>
      <c r="O80" s="748">
        <v>0.5</v>
      </c>
      <c r="P80" s="666">
        <v>0</v>
      </c>
      <c r="Q80" s="681"/>
      <c r="R80" s="665">
        <v>1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21</v>
      </c>
      <c r="B81" s="665" t="s">
        <v>528</v>
      </c>
      <c r="C81" s="665" t="s">
        <v>3364</v>
      </c>
      <c r="D81" s="746" t="s">
        <v>4908</v>
      </c>
      <c r="E81" s="747" t="s">
        <v>3382</v>
      </c>
      <c r="F81" s="665" t="s">
        <v>3361</v>
      </c>
      <c r="G81" s="665" t="s">
        <v>3432</v>
      </c>
      <c r="H81" s="665" t="s">
        <v>529</v>
      </c>
      <c r="I81" s="665" t="s">
        <v>1460</v>
      </c>
      <c r="J81" s="665" t="s">
        <v>1461</v>
      </c>
      <c r="K81" s="665" t="s">
        <v>1462</v>
      </c>
      <c r="L81" s="666">
        <v>0</v>
      </c>
      <c r="M81" s="666">
        <v>0</v>
      </c>
      <c r="N81" s="665">
        <v>1</v>
      </c>
      <c r="O81" s="748">
        <v>1</v>
      </c>
      <c r="P81" s="666"/>
      <c r="Q81" s="681"/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21</v>
      </c>
      <c r="B82" s="665" t="s">
        <v>528</v>
      </c>
      <c r="C82" s="665" t="s">
        <v>3364</v>
      </c>
      <c r="D82" s="746" t="s">
        <v>4908</v>
      </c>
      <c r="E82" s="747" t="s">
        <v>3382</v>
      </c>
      <c r="F82" s="665" t="s">
        <v>3361</v>
      </c>
      <c r="G82" s="665" t="s">
        <v>3432</v>
      </c>
      <c r="H82" s="665" t="s">
        <v>529</v>
      </c>
      <c r="I82" s="665" t="s">
        <v>3542</v>
      </c>
      <c r="J82" s="665" t="s">
        <v>1461</v>
      </c>
      <c r="K82" s="665" t="s">
        <v>3543</v>
      </c>
      <c r="L82" s="666">
        <v>0</v>
      </c>
      <c r="M82" s="666">
        <v>0</v>
      </c>
      <c r="N82" s="665">
        <v>1</v>
      </c>
      <c r="O82" s="748">
        <v>1</v>
      </c>
      <c r="P82" s="666"/>
      <c r="Q82" s="681"/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21</v>
      </c>
      <c r="B83" s="665" t="s">
        <v>528</v>
      </c>
      <c r="C83" s="665" t="s">
        <v>3364</v>
      </c>
      <c r="D83" s="746" t="s">
        <v>4908</v>
      </c>
      <c r="E83" s="747" t="s">
        <v>3382</v>
      </c>
      <c r="F83" s="665" t="s">
        <v>3362</v>
      </c>
      <c r="G83" s="665" t="s">
        <v>3544</v>
      </c>
      <c r="H83" s="665" t="s">
        <v>529</v>
      </c>
      <c r="I83" s="665" t="s">
        <v>3545</v>
      </c>
      <c r="J83" s="665" t="s">
        <v>3546</v>
      </c>
      <c r="K83" s="665"/>
      <c r="L83" s="666">
        <v>0</v>
      </c>
      <c r="M83" s="666">
        <v>0</v>
      </c>
      <c r="N83" s="665">
        <v>1</v>
      </c>
      <c r="O83" s="748">
        <v>1</v>
      </c>
      <c r="P83" s="666">
        <v>0</v>
      </c>
      <c r="Q83" s="681"/>
      <c r="R83" s="665">
        <v>1</v>
      </c>
      <c r="S83" s="681">
        <v>1</v>
      </c>
      <c r="T83" s="748">
        <v>1</v>
      </c>
      <c r="U83" s="704">
        <v>1</v>
      </c>
    </row>
    <row r="84" spans="1:21" ht="14.4" customHeight="1" x14ac:dyDescent="0.3">
      <c r="A84" s="664">
        <v>21</v>
      </c>
      <c r="B84" s="665" t="s">
        <v>528</v>
      </c>
      <c r="C84" s="665" t="s">
        <v>3364</v>
      </c>
      <c r="D84" s="746" t="s">
        <v>4908</v>
      </c>
      <c r="E84" s="747" t="s">
        <v>3385</v>
      </c>
      <c r="F84" s="665" t="s">
        <v>3361</v>
      </c>
      <c r="G84" s="665" t="s">
        <v>3402</v>
      </c>
      <c r="H84" s="665" t="s">
        <v>529</v>
      </c>
      <c r="I84" s="665" t="s">
        <v>669</v>
      </c>
      <c r="J84" s="665" t="s">
        <v>3440</v>
      </c>
      <c r="K84" s="665" t="s">
        <v>3441</v>
      </c>
      <c r="L84" s="666">
        <v>36.270000000000003</v>
      </c>
      <c r="M84" s="666">
        <v>36.270000000000003</v>
      </c>
      <c r="N84" s="665">
        <v>1</v>
      </c>
      <c r="O84" s="748">
        <v>0.5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21</v>
      </c>
      <c r="B85" s="665" t="s">
        <v>528</v>
      </c>
      <c r="C85" s="665" t="s">
        <v>3364</v>
      </c>
      <c r="D85" s="746" t="s">
        <v>4908</v>
      </c>
      <c r="E85" s="747" t="s">
        <v>3385</v>
      </c>
      <c r="F85" s="665" t="s">
        <v>3361</v>
      </c>
      <c r="G85" s="665" t="s">
        <v>3457</v>
      </c>
      <c r="H85" s="665" t="s">
        <v>529</v>
      </c>
      <c r="I85" s="665" t="s">
        <v>829</v>
      </c>
      <c r="J85" s="665" t="s">
        <v>3459</v>
      </c>
      <c r="K85" s="665" t="s">
        <v>2613</v>
      </c>
      <c r="L85" s="666">
        <v>0</v>
      </c>
      <c r="M85" s="666">
        <v>0</v>
      </c>
      <c r="N85" s="665">
        <v>1</v>
      </c>
      <c r="O85" s="748">
        <v>0.5</v>
      </c>
      <c r="P85" s="666"/>
      <c r="Q85" s="681"/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21</v>
      </c>
      <c r="B86" s="665" t="s">
        <v>528</v>
      </c>
      <c r="C86" s="665" t="s">
        <v>3364</v>
      </c>
      <c r="D86" s="746" t="s">
        <v>4908</v>
      </c>
      <c r="E86" s="747" t="s">
        <v>3385</v>
      </c>
      <c r="F86" s="665" t="s">
        <v>3361</v>
      </c>
      <c r="G86" s="665" t="s">
        <v>3406</v>
      </c>
      <c r="H86" s="665" t="s">
        <v>529</v>
      </c>
      <c r="I86" s="665" t="s">
        <v>1112</v>
      </c>
      <c r="J86" s="665" t="s">
        <v>1113</v>
      </c>
      <c r="K86" s="665" t="s">
        <v>1114</v>
      </c>
      <c r="L86" s="666">
        <v>344</v>
      </c>
      <c r="M86" s="666">
        <v>344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21</v>
      </c>
      <c r="B87" s="665" t="s">
        <v>528</v>
      </c>
      <c r="C87" s="665" t="s">
        <v>3364</v>
      </c>
      <c r="D87" s="746" t="s">
        <v>4908</v>
      </c>
      <c r="E87" s="747" t="s">
        <v>3385</v>
      </c>
      <c r="F87" s="665" t="s">
        <v>3361</v>
      </c>
      <c r="G87" s="665" t="s">
        <v>3406</v>
      </c>
      <c r="H87" s="665" t="s">
        <v>529</v>
      </c>
      <c r="I87" s="665" t="s">
        <v>3462</v>
      </c>
      <c r="J87" s="665" t="s">
        <v>1113</v>
      </c>
      <c r="K87" s="665" t="s">
        <v>1715</v>
      </c>
      <c r="L87" s="666">
        <v>0</v>
      </c>
      <c r="M87" s="666">
        <v>0</v>
      </c>
      <c r="N87" s="665">
        <v>2</v>
      </c>
      <c r="O87" s="748">
        <v>1.5</v>
      </c>
      <c r="P87" s="666">
        <v>0</v>
      </c>
      <c r="Q87" s="681"/>
      <c r="R87" s="665">
        <v>1</v>
      </c>
      <c r="S87" s="681">
        <v>0.5</v>
      </c>
      <c r="T87" s="748">
        <v>0.5</v>
      </c>
      <c r="U87" s="704">
        <v>0.33333333333333331</v>
      </c>
    </row>
    <row r="88" spans="1:21" ht="14.4" customHeight="1" x14ac:dyDescent="0.3">
      <c r="A88" s="664">
        <v>21</v>
      </c>
      <c r="B88" s="665" t="s">
        <v>528</v>
      </c>
      <c r="C88" s="665" t="s">
        <v>3364</v>
      </c>
      <c r="D88" s="746" t="s">
        <v>4908</v>
      </c>
      <c r="E88" s="747" t="s">
        <v>3385</v>
      </c>
      <c r="F88" s="665" t="s">
        <v>3361</v>
      </c>
      <c r="G88" s="665" t="s">
        <v>3463</v>
      </c>
      <c r="H88" s="665" t="s">
        <v>529</v>
      </c>
      <c r="I88" s="665" t="s">
        <v>659</v>
      </c>
      <c r="J88" s="665" t="s">
        <v>3547</v>
      </c>
      <c r="K88" s="665" t="s">
        <v>3548</v>
      </c>
      <c r="L88" s="666">
        <v>18.809999999999999</v>
      </c>
      <c r="M88" s="666">
        <v>18.809999999999999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21</v>
      </c>
      <c r="B89" s="665" t="s">
        <v>528</v>
      </c>
      <c r="C89" s="665" t="s">
        <v>3364</v>
      </c>
      <c r="D89" s="746" t="s">
        <v>4908</v>
      </c>
      <c r="E89" s="747" t="s">
        <v>3385</v>
      </c>
      <c r="F89" s="665" t="s">
        <v>3361</v>
      </c>
      <c r="G89" s="665" t="s">
        <v>3549</v>
      </c>
      <c r="H89" s="665" t="s">
        <v>529</v>
      </c>
      <c r="I89" s="665" t="s">
        <v>793</v>
      </c>
      <c r="J89" s="665" t="s">
        <v>794</v>
      </c>
      <c r="K89" s="665" t="s">
        <v>3550</v>
      </c>
      <c r="L89" s="666">
        <v>36.54</v>
      </c>
      <c r="M89" s="666">
        <v>36.54</v>
      </c>
      <c r="N89" s="665">
        <v>1</v>
      </c>
      <c r="O89" s="748">
        <v>0.5</v>
      </c>
      <c r="P89" s="666">
        <v>36.54</v>
      </c>
      <c r="Q89" s="681">
        <v>1</v>
      </c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21</v>
      </c>
      <c r="B90" s="665" t="s">
        <v>528</v>
      </c>
      <c r="C90" s="665" t="s">
        <v>3364</v>
      </c>
      <c r="D90" s="746" t="s">
        <v>4908</v>
      </c>
      <c r="E90" s="747" t="s">
        <v>3385</v>
      </c>
      <c r="F90" s="665" t="s">
        <v>3361</v>
      </c>
      <c r="G90" s="665" t="s">
        <v>3475</v>
      </c>
      <c r="H90" s="665" t="s">
        <v>529</v>
      </c>
      <c r="I90" s="665" t="s">
        <v>1120</v>
      </c>
      <c r="J90" s="665" t="s">
        <v>3476</v>
      </c>
      <c r="K90" s="665" t="s">
        <v>3477</v>
      </c>
      <c r="L90" s="666">
        <v>969.48</v>
      </c>
      <c r="M90" s="666">
        <v>2908.44</v>
      </c>
      <c r="N90" s="665">
        <v>3</v>
      </c>
      <c r="O90" s="748">
        <v>3</v>
      </c>
      <c r="P90" s="666">
        <v>969.48</v>
      </c>
      <c r="Q90" s="681">
        <v>0.33333333333333331</v>
      </c>
      <c r="R90" s="665">
        <v>1</v>
      </c>
      <c r="S90" s="681">
        <v>0.33333333333333331</v>
      </c>
      <c r="T90" s="748">
        <v>1</v>
      </c>
      <c r="U90" s="704">
        <v>0.33333333333333331</v>
      </c>
    </row>
    <row r="91" spans="1:21" ht="14.4" customHeight="1" x14ac:dyDescent="0.3">
      <c r="A91" s="664">
        <v>21</v>
      </c>
      <c r="B91" s="665" t="s">
        <v>528</v>
      </c>
      <c r="C91" s="665" t="s">
        <v>3364</v>
      </c>
      <c r="D91" s="746" t="s">
        <v>4908</v>
      </c>
      <c r="E91" s="747" t="s">
        <v>3385</v>
      </c>
      <c r="F91" s="665" t="s">
        <v>3361</v>
      </c>
      <c r="G91" s="665" t="s">
        <v>3478</v>
      </c>
      <c r="H91" s="665" t="s">
        <v>529</v>
      </c>
      <c r="I91" s="665" t="s">
        <v>3551</v>
      </c>
      <c r="J91" s="665" t="s">
        <v>3552</v>
      </c>
      <c r="K91" s="665" t="s">
        <v>3553</v>
      </c>
      <c r="L91" s="666">
        <v>0</v>
      </c>
      <c r="M91" s="666">
        <v>0</v>
      </c>
      <c r="N91" s="665">
        <v>1</v>
      </c>
      <c r="O91" s="748">
        <v>1</v>
      </c>
      <c r="P91" s="666"/>
      <c r="Q91" s="681"/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21</v>
      </c>
      <c r="B92" s="665" t="s">
        <v>528</v>
      </c>
      <c r="C92" s="665" t="s">
        <v>3364</v>
      </c>
      <c r="D92" s="746" t="s">
        <v>4908</v>
      </c>
      <c r="E92" s="747" t="s">
        <v>3385</v>
      </c>
      <c r="F92" s="665" t="s">
        <v>3361</v>
      </c>
      <c r="G92" s="665" t="s">
        <v>3554</v>
      </c>
      <c r="H92" s="665" t="s">
        <v>529</v>
      </c>
      <c r="I92" s="665" t="s">
        <v>3555</v>
      </c>
      <c r="J92" s="665" t="s">
        <v>3556</v>
      </c>
      <c r="K92" s="665" t="s">
        <v>3557</v>
      </c>
      <c r="L92" s="666">
        <v>0</v>
      </c>
      <c r="M92" s="666">
        <v>0</v>
      </c>
      <c r="N92" s="665">
        <v>1</v>
      </c>
      <c r="O92" s="748">
        <v>1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21</v>
      </c>
      <c r="B93" s="665" t="s">
        <v>528</v>
      </c>
      <c r="C93" s="665" t="s">
        <v>3364</v>
      </c>
      <c r="D93" s="746" t="s">
        <v>4908</v>
      </c>
      <c r="E93" s="747" t="s">
        <v>3385</v>
      </c>
      <c r="F93" s="665" t="s">
        <v>3361</v>
      </c>
      <c r="G93" s="665" t="s">
        <v>3558</v>
      </c>
      <c r="H93" s="665" t="s">
        <v>529</v>
      </c>
      <c r="I93" s="665" t="s">
        <v>3559</v>
      </c>
      <c r="J93" s="665" t="s">
        <v>3560</v>
      </c>
      <c r="K93" s="665" t="s">
        <v>3561</v>
      </c>
      <c r="L93" s="666">
        <v>0</v>
      </c>
      <c r="M93" s="666">
        <v>0</v>
      </c>
      <c r="N93" s="665">
        <v>1</v>
      </c>
      <c r="O93" s="748">
        <v>0.5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21</v>
      </c>
      <c r="B94" s="665" t="s">
        <v>528</v>
      </c>
      <c r="C94" s="665" t="s">
        <v>3364</v>
      </c>
      <c r="D94" s="746" t="s">
        <v>4908</v>
      </c>
      <c r="E94" s="747" t="s">
        <v>3385</v>
      </c>
      <c r="F94" s="665" t="s">
        <v>3361</v>
      </c>
      <c r="G94" s="665" t="s">
        <v>3493</v>
      </c>
      <c r="H94" s="665" t="s">
        <v>1606</v>
      </c>
      <c r="I94" s="665" t="s">
        <v>1731</v>
      </c>
      <c r="J94" s="665" t="s">
        <v>1732</v>
      </c>
      <c r="K94" s="665" t="s">
        <v>1733</v>
      </c>
      <c r="L94" s="666">
        <v>0</v>
      </c>
      <c r="M94" s="666">
        <v>0</v>
      </c>
      <c r="N94" s="665">
        <v>2</v>
      </c>
      <c r="O94" s="748">
        <v>2</v>
      </c>
      <c r="P94" s="666">
        <v>0</v>
      </c>
      <c r="Q94" s="681"/>
      <c r="R94" s="665">
        <v>1</v>
      </c>
      <c r="S94" s="681">
        <v>0.5</v>
      </c>
      <c r="T94" s="748">
        <v>1</v>
      </c>
      <c r="U94" s="704">
        <v>0.5</v>
      </c>
    </row>
    <row r="95" spans="1:21" ht="14.4" customHeight="1" x14ac:dyDescent="0.3">
      <c r="A95" s="664">
        <v>21</v>
      </c>
      <c r="B95" s="665" t="s">
        <v>528</v>
      </c>
      <c r="C95" s="665" t="s">
        <v>3364</v>
      </c>
      <c r="D95" s="746" t="s">
        <v>4908</v>
      </c>
      <c r="E95" s="747" t="s">
        <v>3385</v>
      </c>
      <c r="F95" s="665" t="s">
        <v>3361</v>
      </c>
      <c r="G95" s="665" t="s">
        <v>3419</v>
      </c>
      <c r="H95" s="665" t="s">
        <v>529</v>
      </c>
      <c r="I95" s="665" t="s">
        <v>842</v>
      </c>
      <c r="J95" s="665" t="s">
        <v>3420</v>
      </c>
      <c r="K95" s="665" t="s">
        <v>3421</v>
      </c>
      <c r="L95" s="666">
        <v>53.57</v>
      </c>
      <c r="M95" s="666">
        <v>53.57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21</v>
      </c>
      <c r="B96" s="665" t="s">
        <v>528</v>
      </c>
      <c r="C96" s="665" t="s">
        <v>3364</v>
      </c>
      <c r="D96" s="746" t="s">
        <v>4908</v>
      </c>
      <c r="E96" s="747" t="s">
        <v>3385</v>
      </c>
      <c r="F96" s="665" t="s">
        <v>3361</v>
      </c>
      <c r="G96" s="665" t="s">
        <v>3422</v>
      </c>
      <c r="H96" s="665" t="s">
        <v>1606</v>
      </c>
      <c r="I96" s="665" t="s">
        <v>3562</v>
      </c>
      <c r="J96" s="665" t="s">
        <v>3513</v>
      </c>
      <c r="K96" s="665" t="s">
        <v>3563</v>
      </c>
      <c r="L96" s="666">
        <v>815.1</v>
      </c>
      <c r="M96" s="666">
        <v>4890.6000000000004</v>
      </c>
      <c r="N96" s="665">
        <v>6</v>
      </c>
      <c r="O96" s="748">
        <v>4</v>
      </c>
      <c r="P96" s="666">
        <v>2445.3000000000002</v>
      </c>
      <c r="Q96" s="681">
        <v>0.5</v>
      </c>
      <c r="R96" s="665">
        <v>3</v>
      </c>
      <c r="S96" s="681">
        <v>0.5</v>
      </c>
      <c r="T96" s="748">
        <v>2</v>
      </c>
      <c r="U96" s="704">
        <v>0.5</v>
      </c>
    </row>
    <row r="97" spans="1:21" ht="14.4" customHeight="1" x14ac:dyDescent="0.3">
      <c r="A97" s="664">
        <v>21</v>
      </c>
      <c r="B97" s="665" t="s">
        <v>528</v>
      </c>
      <c r="C97" s="665" t="s">
        <v>3364</v>
      </c>
      <c r="D97" s="746" t="s">
        <v>4908</v>
      </c>
      <c r="E97" s="747" t="s">
        <v>3385</v>
      </c>
      <c r="F97" s="665" t="s">
        <v>3361</v>
      </c>
      <c r="G97" s="665" t="s">
        <v>3422</v>
      </c>
      <c r="H97" s="665" t="s">
        <v>1606</v>
      </c>
      <c r="I97" s="665" t="s">
        <v>1665</v>
      </c>
      <c r="J97" s="665" t="s">
        <v>1666</v>
      </c>
      <c r="K97" s="665" t="s">
        <v>3193</v>
      </c>
      <c r="L97" s="666">
        <v>1847.49</v>
      </c>
      <c r="M97" s="666">
        <v>1847.49</v>
      </c>
      <c r="N97" s="665">
        <v>1</v>
      </c>
      <c r="O97" s="748">
        <v>1</v>
      </c>
      <c r="P97" s="666">
        <v>1847.49</v>
      </c>
      <c r="Q97" s="681">
        <v>1</v>
      </c>
      <c r="R97" s="665">
        <v>1</v>
      </c>
      <c r="S97" s="681">
        <v>1</v>
      </c>
      <c r="T97" s="748">
        <v>1</v>
      </c>
      <c r="U97" s="704">
        <v>1</v>
      </c>
    </row>
    <row r="98" spans="1:21" ht="14.4" customHeight="1" x14ac:dyDescent="0.3">
      <c r="A98" s="664">
        <v>21</v>
      </c>
      <c r="B98" s="665" t="s">
        <v>528</v>
      </c>
      <c r="C98" s="665" t="s">
        <v>3364</v>
      </c>
      <c r="D98" s="746" t="s">
        <v>4908</v>
      </c>
      <c r="E98" s="747" t="s">
        <v>3385</v>
      </c>
      <c r="F98" s="665" t="s">
        <v>3361</v>
      </c>
      <c r="G98" s="665" t="s">
        <v>3564</v>
      </c>
      <c r="H98" s="665" t="s">
        <v>529</v>
      </c>
      <c r="I98" s="665" t="s">
        <v>3565</v>
      </c>
      <c r="J98" s="665" t="s">
        <v>2428</v>
      </c>
      <c r="K98" s="665" t="s">
        <v>3566</v>
      </c>
      <c r="L98" s="666">
        <v>0</v>
      </c>
      <c r="M98" s="666">
        <v>0</v>
      </c>
      <c r="N98" s="665">
        <v>1</v>
      </c>
      <c r="O98" s="748">
        <v>0.5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21</v>
      </c>
      <c r="B99" s="665" t="s">
        <v>528</v>
      </c>
      <c r="C99" s="665" t="s">
        <v>3364</v>
      </c>
      <c r="D99" s="746" t="s">
        <v>4908</v>
      </c>
      <c r="E99" s="747" t="s">
        <v>3385</v>
      </c>
      <c r="F99" s="665" t="s">
        <v>3361</v>
      </c>
      <c r="G99" s="665" t="s">
        <v>3425</v>
      </c>
      <c r="H99" s="665" t="s">
        <v>529</v>
      </c>
      <c r="I99" s="665" t="s">
        <v>3567</v>
      </c>
      <c r="J99" s="665" t="s">
        <v>1553</v>
      </c>
      <c r="K99" s="665" t="s">
        <v>3568</v>
      </c>
      <c r="L99" s="666">
        <v>28.81</v>
      </c>
      <c r="M99" s="666">
        <v>28.81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21</v>
      </c>
      <c r="B100" s="665" t="s">
        <v>528</v>
      </c>
      <c r="C100" s="665" t="s">
        <v>3364</v>
      </c>
      <c r="D100" s="746" t="s">
        <v>4908</v>
      </c>
      <c r="E100" s="747" t="s">
        <v>3385</v>
      </c>
      <c r="F100" s="665" t="s">
        <v>3361</v>
      </c>
      <c r="G100" s="665" t="s">
        <v>3425</v>
      </c>
      <c r="H100" s="665" t="s">
        <v>529</v>
      </c>
      <c r="I100" s="665" t="s">
        <v>3516</v>
      </c>
      <c r="J100" s="665" t="s">
        <v>1553</v>
      </c>
      <c r="K100" s="665" t="s">
        <v>3515</v>
      </c>
      <c r="L100" s="666">
        <v>57.64</v>
      </c>
      <c r="M100" s="666">
        <v>172.92000000000002</v>
      </c>
      <c r="N100" s="665">
        <v>3</v>
      </c>
      <c r="O100" s="748">
        <v>1.5</v>
      </c>
      <c r="P100" s="666">
        <v>115.28</v>
      </c>
      <c r="Q100" s="681">
        <v>0.66666666666666663</v>
      </c>
      <c r="R100" s="665">
        <v>2</v>
      </c>
      <c r="S100" s="681">
        <v>0.66666666666666663</v>
      </c>
      <c r="T100" s="748">
        <v>1</v>
      </c>
      <c r="U100" s="704">
        <v>0.66666666666666663</v>
      </c>
    </row>
    <row r="101" spans="1:21" ht="14.4" customHeight="1" x14ac:dyDescent="0.3">
      <c r="A101" s="664">
        <v>21</v>
      </c>
      <c r="B101" s="665" t="s">
        <v>528</v>
      </c>
      <c r="C101" s="665" t="s">
        <v>3364</v>
      </c>
      <c r="D101" s="746" t="s">
        <v>4908</v>
      </c>
      <c r="E101" s="747" t="s">
        <v>3385</v>
      </c>
      <c r="F101" s="665" t="s">
        <v>3361</v>
      </c>
      <c r="G101" s="665" t="s">
        <v>3426</v>
      </c>
      <c r="H101" s="665" t="s">
        <v>529</v>
      </c>
      <c r="I101" s="665" t="s">
        <v>1374</v>
      </c>
      <c r="J101" s="665" t="s">
        <v>1375</v>
      </c>
      <c r="K101" s="665" t="s">
        <v>3569</v>
      </c>
      <c r="L101" s="666">
        <v>334.27</v>
      </c>
      <c r="M101" s="666">
        <v>668.54</v>
      </c>
      <c r="N101" s="665">
        <v>2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21</v>
      </c>
      <c r="B102" s="665" t="s">
        <v>528</v>
      </c>
      <c r="C102" s="665" t="s">
        <v>3364</v>
      </c>
      <c r="D102" s="746" t="s">
        <v>4908</v>
      </c>
      <c r="E102" s="747" t="s">
        <v>3385</v>
      </c>
      <c r="F102" s="665" t="s">
        <v>3361</v>
      </c>
      <c r="G102" s="665" t="s">
        <v>3570</v>
      </c>
      <c r="H102" s="665" t="s">
        <v>1606</v>
      </c>
      <c r="I102" s="665" t="s">
        <v>1691</v>
      </c>
      <c r="J102" s="665" t="s">
        <v>1692</v>
      </c>
      <c r="K102" s="665" t="s">
        <v>560</v>
      </c>
      <c r="L102" s="666">
        <v>48.27</v>
      </c>
      <c r="M102" s="666">
        <v>48.27</v>
      </c>
      <c r="N102" s="665">
        <v>1</v>
      </c>
      <c r="O102" s="748">
        <v>1</v>
      </c>
      <c r="P102" s="666">
        <v>48.27</v>
      </c>
      <c r="Q102" s="681">
        <v>1</v>
      </c>
      <c r="R102" s="665">
        <v>1</v>
      </c>
      <c r="S102" s="681">
        <v>1</v>
      </c>
      <c r="T102" s="748">
        <v>1</v>
      </c>
      <c r="U102" s="704">
        <v>1</v>
      </c>
    </row>
    <row r="103" spans="1:21" ht="14.4" customHeight="1" x14ac:dyDescent="0.3">
      <c r="A103" s="664">
        <v>21</v>
      </c>
      <c r="B103" s="665" t="s">
        <v>528</v>
      </c>
      <c r="C103" s="665" t="s">
        <v>3364</v>
      </c>
      <c r="D103" s="746" t="s">
        <v>4908</v>
      </c>
      <c r="E103" s="747" t="s">
        <v>3385</v>
      </c>
      <c r="F103" s="665" t="s">
        <v>3361</v>
      </c>
      <c r="G103" s="665" t="s">
        <v>3571</v>
      </c>
      <c r="H103" s="665" t="s">
        <v>1606</v>
      </c>
      <c r="I103" s="665" t="s">
        <v>1698</v>
      </c>
      <c r="J103" s="665" t="s">
        <v>3199</v>
      </c>
      <c r="K103" s="665" t="s">
        <v>1041</v>
      </c>
      <c r="L103" s="666">
        <v>87.41</v>
      </c>
      <c r="M103" s="666">
        <v>87.41</v>
      </c>
      <c r="N103" s="665">
        <v>1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21</v>
      </c>
      <c r="B104" s="665" t="s">
        <v>528</v>
      </c>
      <c r="C104" s="665" t="s">
        <v>3364</v>
      </c>
      <c r="D104" s="746" t="s">
        <v>4908</v>
      </c>
      <c r="E104" s="747" t="s">
        <v>3385</v>
      </c>
      <c r="F104" s="665" t="s">
        <v>3361</v>
      </c>
      <c r="G104" s="665" t="s">
        <v>3572</v>
      </c>
      <c r="H104" s="665" t="s">
        <v>529</v>
      </c>
      <c r="I104" s="665" t="s">
        <v>2197</v>
      </c>
      <c r="J104" s="665" t="s">
        <v>3573</v>
      </c>
      <c r="K104" s="665" t="s">
        <v>3574</v>
      </c>
      <c r="L104" s="666">
        <v>99.11</v>
      </c>
      <c r="M104" s="666">
        <v>198.22</v>
      </c>
      <c r="N104" s="665">
        <v>2</v>
      </c>
      <c r="O104" s="748">
        <v>0.5</v>
      </c>
      <c r="P104" s="666">
        <v>198.22</v>
      </c>
      <c r="Q104" s="681">
        <v>1</v>
      </c>
      <c r="R104" s="665">
        <v>2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21</v>
      </c>
      <c r="B105" s="665" t="s">
        <v>528</v>
      </c>
      <c r="C105" s="665" t="s">
        <v>3364</v>
      </c>
      <c r="D105" s="746" t="s">
        <v>4908</v>
      </c>
      <c r="E105" s="747" t="s">
        <v>3385</v>
      </c>
      <c r="F105" s="665" t="s">
        <v>3361</v>
      </c>
      <c r="G105" s="665" t="s">
        <v>3525</v>
      </c>
      <c r="H105" s="665" t="s">
        <v>529</v>
      </c>
      <c r="I105" s="665" t="s">
        <v>758</v>
      </c>
      <c r="J105" s="665" t="s">
        <v>3526</v>
      </c>
      <c r="K105" s="665" t="s">
        <v>3527</v>
      </c>
      <c r="L105" s="666">
        <v>0</v>
      </c>
      <c r="M105" s="666">
        <v>0</v>
      </c>
      <c r="N105" s="665">
        <v>2</v>
      </c>
      <c r="O105" s="748">
        <v>1.5</v>
      </c>
      <c r="P105" s="666">
        <v>0</v>
      </c>
      <c r="Q105" s="681"/>
      <c r="R105" s="665">
        <v>1</v>
      </c>
      <c r="S105" s="681">
        <v>0.5</v>
      </c>
      <c r="T105" s="748">
        <v>1</v>
      </c>
      <c r="U105" s="704">
        <v>0.66666666666666663</v>
      </c>
    </row>
    <row r="106" spans="1:21" ht="14.4" customHeight="1" x14ac:dyDescent="0.3">
      <c r="A106" s="664">
        <v>21</v>
      </c>
      <c r="B106" s="665" t="s">
        <v>528</v>
      </c>
      <c r="C106" s="665" t="s">
        <v>3364</v>
      </c>
      <c r="D106" s="746" t="s">
        <v>4908</v>
      </c>
      <c r="E106" s="747" t="s">
        <v>3385</v>
      </c>
      <c r="F106" s="665" t="s">
        <v>3361</v>
      </c>
      <c r="G106" s="665" t="s">
        <v>3535</v>
      </c>
      <c r="H106" s="665" t="s">
        <v>1606</v>
      </c>
      <c r="I106" s="665" t="s">
        <v>1661</v>
      </c>
      <c r="J106" s="665" t="s">
        <v>1662</v>
      </c>
      <c r="K106" s="665" t="s">
        <v>3242</v>
      </c>
      <c r="L106" s="666">
        <v>93.96</v>
      </c>
      <c r="M106" s="666">
        <v>93.96</v>
      </c>
      <c r="N106" s="665">
        <v>1</v>
      </c>
      <c r="O106" s="748">
        <v>0.5</v>
      </c>
      <c r="P106" s="666">
        <v>93.96</v>
      </c>
      <c r="Q106" s="681">
        <v>1</v>
      </c>
      <c r="R106" s="665">
        <v>1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21</v>
      </c>
      <c r="B107" s="665" t="s">
        <v>528</v>
      </c>
      <c r="C107" s="665" t="s">
        <v>3364</v>
      </c>
      <c r="D107" s="746" t="s">
        <v>4908</v>
      </c>
      <c r="E107" s="747" t="s">
        <v>3385</v>
      </c>
      <c r="F107" s="665" t="s">
        <v>3361</v>
      </c>
      <c r="G107" s="665" t="s">
        <v>3432</v>
      </c>
      <c r="H107" s="665" t="s">
        <v>529</v>
      </c>
      <c r="I107" s="665" t="s">
        <v>3542</v>
      </c>
      <c r="J107" s="665" t="s">
        <v>1461</v>
      </c>
      <c r="K107" s="665" t="s">
        <v>3543</v>
      </c>
      <c r="L107" s="666">
        <v>0</v>
      </c>
      <c r="M107" s="666">
        <v>0</v>
      </c>
      <c r="N107" s="665">
        <v>1</v>
      </c>
      <c r="O107" s="748">
        <v>1</v>
      </c>
      <c r="P107" s="666"/>
      <c r="Q107" s="681"/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21</v>
      </c>
      <c r="B108" s="665" t="s">
        <v>528</v>
      </c>
      <c r="C108" s="665" t="s">
        <v>3364</v>
      </c>
      <c r="D108" s="746" t="s">
        <v>4908</v>
      </c>
      <c r="E108" s="747" t="s">
        <v>3385</v>
      </c>
      <c r="F108" s="665" t="s">
        <v>3362</v>
      </c>
      <c r="G108" s="665" t="s">
        <v>3544</v>
      </c>
      <c r="H108" s="665" t="s">
        <v>529</v>
      </c>
      <c r="I108" s="665" t="s">
        <v>3545</v>
      </c>
      <c r="J108" s="665" t="s">
        <v>3546</v>
      </c>
      <c r="K108" s="665"/>
      <c r="L108" s="666">
        <v>0</v>
      </c>
      <c r="M108" s="666">
        <v>0</v>
      </c>
      <c r="N108" s="665">
        <v>2</v>
      </c>
      <c r="O108" s="748">
        <v>2</v>
      </c>
      <c r="P108" s="666">
        <v>0</v>
      </c>
      <c r="Q108" s="681"/>
      <c r="R108" s="665">
        <v>2</v>
      </c>
      <c r="S108" s="681">
        <v>1</v>
      </c>
      <c r="T108" s="748">
        <v>2</v>
      </c>
      <c r="U108" s="704">
        <v>1</v>
      </c>
    </row>
    <row r="109" spans="1:21" ht="14.4" customHeight="1" x14ac:dyDescent="0.3">
      <c r="A109" s="664">
        <v>21</v>
      </c>
      <c r="B109" s="665" t="s">
        <v>528</v>
      </c>
      <c r="C109" s="665" t="s">
        <v>3364</v>
      </c>
      <c r="D109" s="746" t="s">
        <v>4908</v>
      </c>
      <c r="E109" s="747" t="s">
        <v>3387</v>
      </c>
      <c r="F109" s="665" t="s">
        <v>3361</v>
      </c>
      <c r="G109" s="665" t="s">
        <v>3575</v>
      </c>
      <c r="H109" s="665" t="s">
        <v>529</v>
      </c>
      <c r="I109" s="665" t="s">
        <v>781</v>
      </c>
      <c r="J109" s="665" t="s">
        <v>782</v>
      </c>
      <c r="K109" s="665" t="s">
        <v>3576</v>
      </c>
      <c r="L109" s="666">
        <v>0</v>
      </c>
      <c r="M109" s="666">
        <v>0</v>
      </c>
      <c r="N109" s="665">
        <v>1</v>
      </c>
      <c r="O109" s="748">
        <v>0.5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21</v>
      </c>
      <c r="B110" s="665" t="s">
        <v>528</v>
      </c>
      <c r="C110" s="665" t="s">
        <v>3364</v>
      </c>
      <c r="D110" s="746" t="s">
        <v>4908</v>
      </c>
      <c r="E110" s="747" t="s">
        <v>3387</v>
      </c>
      <c r="F110" s="665" t="s">
        <v>3361</v>
      </c>
      <c r="G110" s="665" t="s">
        <v>3402</v>
      </c>
      <c r="H110" s="665" t="s">
        <v>529</v>
      </c>
      <c r="I110" s="665" t="s">
        <v>669</v>
      </c>
      <c r="J110" s="665" t="s">
        <v>3440</v>
      </c>
      <c r="K110" s="665" t="s">
        <v>3441</v>
      </c>
      <c r="L110" s="666">
        <v>36.270000000000003</v>
      </c>
      <c r="M110" s="666">
        <v>108.81</v>
      </c>
      <c r="N110" s="665">
        <v>3</v>
      </c>
      <c r="O110" s="748">
        <v>2</v>
      </c>
      <c r="P110" s="666">
        <v>72.540000000000006</v>
      </c>
      <c r="Q110" s="681">
        <v>0.66666666666666674</v>
      </c>
      <c r="R110" s="665">
        <v>2</v>
      </c>
      <c r="S110" s="681">
        <v>0.66666666666666663</v>
      </c>
      <c r="T110" s="748">
        <v>1</v>
      </c>
      <c r="U110" s="704">
        <v>0.5</v>
      </c>
    </row>
    <row r="111" spans="1:21" ht="14.4" customHeight="1" x14ac:dyDescent="0.3">
      <c r="A111" s="664">
        <v>21</v>
      </c>
      <c r="B111" s="665" t="s">
        <v>528</v>
      </c>
      <c r="C111" s="665" t="s">
        <v>3364</v>
      </c>
      <c r="D111" s="746" t="s">
        <v>4908</v>
      </c>
      <c r="E111" s="747" t="s">
        <v>3387</v>
      </c>
      <c r="F111" s="665" t="s">
        <v>3361</v>
      </c>
      <c r="G111" s="665" t="s">
        <v>3442</v>
      </c>
      <c r="H111" s="665" t="s">
        <v>1606</v>
      </c>
      <c r="I111" s="665" t="s">
        <v>1680</v>
      </c>
      <c r="J111" s="665" t="s">
        <v>3249</v>
      </c>
      <c r="K111" s="665" t="s">
        <v>3250</v>
      </c>
      <c r="L111" s="666">
        <v>4.7</v>
      </c>
      <c r="M111" s="666">
        <v>4.7</v>
      </c>
      <c r="N111" s="665">
        <v>1</v>
      </c>
      <c r="O111" s="748">
        <v>0.5</v>
      </c>
      <c r="P111" s="666">
        <v>4.7</v>
      </c>
      <c r="Q111" s="681">
        <v>1</v>
      </c>
      <c r="R111" s="665">
        <v>1</v>
      </c>
      <c r="S111" s="681">
        <v>1</v>
      </c>
      <c r="T111" s="748">
        <v>0.5</v>
      </c>
      <c r="U111" s="704">
        <v>1</v>
      </c>
    </row>
    <row r="112" spans="1:21" ht="14.4" customHeight="1" x14ac:dyDescent="0.3">
      <c r="A112" s="664">
        <v>21</v>
      </c>
      <c r="B112" s="665" t="s">
        <v>528</v>
      </c>
      <c r="C112" s="665" t="s">
        <v>3364</v>
      </c>
      <c r="D112" s="746" t="s">
        <v>4908</v>
      </c>
      <c r="E112" s="747" t="s">
        <v>3387</v>
      </c>
      <c r="F112" s="665" t="s">
        <v>3361</v>
      </c>
      <c r="G112" s="665" t="s">
        <v>3447</v>
      </c>
      <c r="H112" s="665" t="s">
        <v>1606</v>
      </c>
      <c r="I112" s="665" t="s">
        <v>1813</v>
      </c>
      <c r="J112" s="665" t="s">
        <v>1814</v>
      </c>
      <c r="K112" s="665" t="s">
        <v>3218</v>
      </c>
      <c r="L112" s="666">
        <v>225.06</v>
      </c>
      <c r="M112" s="666">
        <v>225.06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21</v>
      </c>
      <c r="B113" s="665" t="s">
        <v>528</v>
      </c>
      <c r="C113" s="665" t="s">
        <v>3364</v>
      </c>
      <c r="D113" s="746" t="s">
        <v>4908</v>
      </c>
      <c r="E113" s="747" t="s">
        <v>3387</v>
      </c>
      <c r="F113" s="665" t="s">
        <v>3361</v>
      </c>
      <c r="G113" s="665" t="s">
        <v>3448</v>
      </c>
      <c r="H113" s="665" t="s">
        <v>529</v>
      </c>
      <c r="I113" s="665" t="s">
        <v>3449</v>
      </c>
      <c r="J113" s="665" t="s">
        <v>3450</v>
      </c>
      <c r="K113" s="665" t="s">
        <v>3451</v>
      </c>
      <c r="L113" s="666">
        <v>1540.82</v>
      </c>
      <c r="M113" s="666">
        <v>3081.64</v>
      </c>
      <c r="N113" s="665">
        <v>2</v>
      </c>
      <c r="O113" s="748">
        <v>1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21</v>
      </c>
      <c r="B114" s="665" t="s">
        <v>528</v>
      </c>
      <c r="C114" s="665" t="s">
        <v>3364</v>
      </c>
      <c r="D114" s="746" t="s">
        <v>4908</v>
      </c>
      <c r="E114" s="747" t="s">
        <v>3387</v>
      </c>
      <c r="F114" s="665" t="s">
        <v>3361</v>
      </c>
      <c r="G114" s="665" t="s">
        <v>3577</v>
      </c>
      <c r="H114" s="665" t="s">
        <v>529</v>
      </c>
      <c r="I114" s="665" t="s">
        <v>3578</v>
      </c>
      <c r="J114" s="665" t="s">
        <v>3579</v>
      </c>
      <c r="K114" s="665" t="s">
        <v>3580</v>
      </c>
      <c r="L114" s="666">
        <v>30.79</v>
      </c>
      <c r="M114" s="666">
        <v>30.79</v>
      </c>
      <c r="N114" s="665">
        <v>1</v>
      </c>
      <c r="O114" s="748">
        <v>0.5</v>
      </c>
      <c r="P114" s="666">
        <v>30.79</v>
      </c>
      <c r="Q114" s="681">
        <v>1</v>
      </c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21</v>
      </c>
      <c r="B115" s="665" t="s">
        <v>528</v>
      </c>
      <c r="C115" s="665" t="s">
        <v>3364</v>
      </c>
      <c r="D115" s="746" t="s">
        <v>4908</v>
      </c>
      <c r="E115" s="747" t="s">
        <v>3387</v>
      </c>
      <c r="F115" s="665" t="s">
        <v>3361</v>
      </c>
      <c r="G115" s="665" t="s">
        <v>3435</v>
      </c>
      <c r="H115" s="665" t="s">
        <v>529</v>
      </c>
      <c r="I115" s="665" t="s">
        <v>1927</v>
      </c>
      <c r="J115" s="665" t="s">
        <v>1928</v>
      </c>
      <c r="K115" s="665" t="s">
        <v>3436</v>
      </c>
      <c r="L115" s="666">
        <v>78.33</v>
      </c>
      <c r="M115" s="666">
        <v>156.66</v>
      </c>
      <c r="N115" s="665">
        <v>2</v>
      </c>
      <c r="O115" s="748">
        <v>0.5</v>
      </c>
      <c r="P115" s="666">
        <v>156.66</v>
      </c>
      <c r="Q115" s="681">
        <v>1</v>
      </c>
      <c r="R115" s="665">
        <v>2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21</v>
      </c>
      <c r="B116" s="665" t="s">
        <v>528</v>
      </c>
      <c r="C116" s="665" t="s">
        <v>3364</v>
      </c>
      <c r="D116" s="746" t="s">
        <v>4908</v>
      </c>
      <c r="E116" s="747" t="s">
        <v>3387</v>
      </c>
      <c r="F116" s="665" t="s">
        <v>3361</v>
      </c>
      <c r="G116" s="665" t="s">
        <v>3406</v>
      </c>
      <c r="H116" s="665" t="s">
        <v>529</v>
      </c>
      <c r="I116" s="665" t="s">
        <v>3462</v>
      </c>
      <c r="J116" s="665" t="s">
        <v>1113</v>
      </c>
      <c r="K116" s="665" t="s">
        <v>1715</v>
      </c>
      <c r="L116" s="666">
        <v>0</v>
      </c>
      <c r="M116" s="666">
        <v>0</v>
      </c>
      <c r="N116" s="665">
        <v>2</v>
      </c>
      <c r="O116" s="748">
        <v>1</v>
      </c>
      <c r="P116" s="666">
        <v>0</v>
      </c>
      <c r="Q116" s="681"/>
      <c r="R116" s="665">
        <v>1</v>
      </c>
      <c r="S116" s="681">
        <v>0.5</v>
      </c>
      <c r="T116" s="748">
        <v>0.5</v>
      </c>
      <c r="U116" s="704">
        <v>0.5</v>
      </c>
    </row>
    <row r="117" spans="1:21" ht="14.4" customHeight="1" x14ac:dyDescent="0.3">
      <c r="A117" s="664">
        <v>21</v>
      </c>
      <c r="B117" s="665" t="s">
        <v>528</v>
      </c>
      <c r="C117" s="665" t="s">
        <v>3364</v>
      </c>
      <c r="D117" s="746" t="s">
        <v>4908</v>
      </c>
      <c r="E117" s="747" t="s">
        <v>3387</v>
      </c>
      <c r="F117" s="665" t="s">
        <v>3361</v>
      </c>
      <c r="G117" s="665" t="s">
        <v>3463</v>
      </c>
      <c r="H117" s="665" t="s">
        <v>529</v>
      </c>
      <c r="I117" s="665" t="s">
        <v>662</v>
      </c>
      <c r="J117" s="665" t="s">
        <v>3581</v>
      </c>
      <c r="K117" s="665" t="s">
        <v>3582</v>
      </c>
      <c r="L117" s="666">
        <v>37.61</v>
      </c>
      <c r="M117" s="666">
        <v>37.61</v>
      </c>
      <c r="N117" s="665">
        <v>1</v>
      </c>
      <c r="O117" s="748">
        <v>1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21</v>
      </c>
      <c r="B118" s="665" t="s">
        <v>528</v>
      </c>
      <c r="C118" s="665" t="s">
        <v>3364</v>
      </c>
      <c r="D118" s="746" t="s">
        <v>4908</v>
      </c>
      <c r="E118" s="747" t="s">
        <v>3387</v>
      </c>
      <c r="F118" s="665" t="s">
        <v>3361</v>
      </c>
      <c r="G118" s="665" t="s">
        <v>3463</v>
      </c>
      <c r="H118" s="665" t="s">
        <v>529</v>
      </c>
      <c r="I118" s="665" t="s">
        <v>3464</v>
      </c>
      <c r="J118" s="665" t="s">
        <v>3465</v>
      </c>
      <c r="K118" s="665" t="s">
        <v>3466</v>
      </c>
      <c r="L118" s="666">
        <v>181.53</v>
      </c>
      <c r="M118" s="666">
        <v>181.53</v>
      </c>
      <c r="N118" s="665">
        <v>1</v>
      </c>
      <c r="O118" s="748"/>
      <c r="P118" s="666">
        <v>181.53</v>
      </c>
      <c r="Q118" s="681">
        <v>1</v>
      </c>
      <c r="R118" s="665">
        <v>1</v>
      </c>
      <c r="S118" s="681">
        <v>1</v>
      </c>
      <c r="T118" s="748"/>
      <c r="U118" s="704"/>
    </row>
    <row r="119" spans="1:21" ht="14.4" customHeight="1" x14ac:dyDescent="0.3">
      <c r="A119" s="664">
        <v>21</v>
      </c>
      <c r="B119" s="665" t="s">
        <v>528</v>
      </c>
      <c r="C119" s="665" t="s">
        <v>3364</v>
      </c>
      <c r="D119" s="746" t="s">
        <v>4908</v>
      </c>
      <c r="E119" s="747" t="s">
        <v>3387</v>
      </c>
      <c r="F119" s="665" t="s">
        <v>3361</v>
      </c>
      <c r="G119" s="665" t="s">
        <v>3475</v>
      </c>
      <c r="H119" s="665" t="s">
        <v>529</v>
      </c>
      <c r="I119" s="665" t="s">
        <v>2302</v>
      </c>
      <c r="J119" s="665" t="s">
        <v>2303</v>
      </c>
      <c r="K119" s="665" t="s">
        <v>2304</v>
      </c>
      <c r="L119" s="666">
        <v>5322.08</v>
      </c>
      <c r="M119" s="666">
        <v>5322.08</v>
      </c>
      <c r="N119" s="665">
        <v>1</v>
      </c>
      <c r="O119" s="748">
        <v>1</v>
      </c>
      <c r="P119" s="666">
        <v>5322.08</v>
      </c>
      <c r="Q119" s="681">
        <v>1</v>
      </c>
      <c r="R119" s="665">
        <v>1</v>
      </c>
      <c r="S119" s="681">
        <v>1</v>
      </c>
      <c r="T119" s="748">
        <v>1</v>
      </c>
      <c r="U119" s="704">
        <v>1</v>
      </c>
    </row>
    <row r="120" spans="1:21" ht="14.4" customHeight="1" x14ac:dyDescent="0.3">
      <c r="A120" s="664">
        <v>21</v>
      </c>
      <c r="B120" s="665" t="s">
        <v>528</v>
      </c>
      <c r="C120" s="665" t="s">
        <v>3364</v>
      </c>
      <c r="D120" s="746" t="s">
        <v>4908</v>
      </c>
      <c r="E120" s="747" t="s">
        <v>3387</v>
      </c>
      <c r="F120" s="665" t="s">
        <v>3361</v>
      </c>
      <c r="G120" s="665" t="s">
        <v>3475</v>
      </c>
      <c r="H120" s="665" t="s">
        <v>529</v>
      </c>
      <c r="I120" s="665" t="s">
        <v>1337</v>
      </c>
      <c r="J120" s="665" t="s">
        <v>3583</v>
      </c>
      <c r="K120" s="665" t="s">
        <v>3584</v>
      </c>
      <c r="L120" s="666">
        <v>1938.97</v>
      </c>
      <c r="M120" s="666">
        <v>7755.88</v>
      </c>
      <c r="N120" s="665">
        <v>4</v>
      </c>
      <c r="O120" s="748">
        <v>2</v>
      </c>
      <c r="P120" s="666">
        <v>7755.88</v>
      </c>
      <c r="Q120" s="681">
        <v>1</v>
      </c>
      <c r="R120" s="665">
        <v>4</v>
      </c>
      <c r="S120" s="681">
        <v>1</v>
      </c>
      <c r="T120" s="748">
        <v>2</v>
      </c>
      <c r="U120" s="704">
        <v>1</v>
      </c>
    </row>
    <row r="121" spans="1:21" ht="14.4" customHeight="1" x14ac:dyDescent="0.3">
      <c r="A121" s="664">
        <v>21</v>
      </c>
      <c r="B121" s="665" t="s">
        <v>528</v>
      </c>
      <c r="C121" s="665" t="s">
        <v>3364</v>
      </c>
      <c r="D121" s="746" t="s">
        <v>4908</v>
      </c>
      <c r="E121" s="747" t="s">
        <v>3387</v>
      </c>
      <c r="F121" s="665" t="s">
        <v>3361</v>
      </c>
      <c r="G121" s="665" t="s">
        <v>3475</v>
      </c>
      <c r="H121" s="665" t="s">
        <v>529</v>
      </c>
      <c r="I121" s="665" t="s">
        <v>996</v>
      </c>
      <c r="J121" s="665" t="s">
        <v>3585</v>
      </c>
      <c r="K121" s="665" t="s">
        <v>3586</v>
      </c>
      <c r="L121" s="666">
        <v>484.75</v>
      </c>
      <c r="M121" s="666">
        <v>484.75</v>
      </c>
      <c r="N121" s="665">
        <v>1</v>
      </c>
      <c r="O121" s="748">
        <v>1</v>
      </c>
      <c r="P121" s="666">
        <v>484.75</v>
      </c>
      <c r="Q121" s="681">
        <v>1</v>
      </c>
      <c r="R121" s="665">
        <v>1</v>
      </c>
      <c r="S121" s="681">
        <v>1</v>
      </c>
      <c r="T121" s="748">
        <v>1</v>
      </c>
      <c r="U121" s="704">
        <v>1</v>
      </c>
    </row>
    <row r="122" spans="1:21" ht="14.4" customHeight="1" x14ac:dyDescent="0.3">
      <c r="A122" s="664">
        <v>21</v>
      </c>
      <c r="B122" s="665" t="s">
        <v>528</v>
      </c>
      <c r="C122" s="665" t="s">
        <v>3364</v>
      </c>
      <c r="D122" s="746" t="s">
        <v>4908</v>
      </c>
      <c r="E122" s="747" t="s">
        <v>3387</v>
      </c>
      <c r="F122" s="665" t="s">
        <v>3361</v>
      </c>
      <c r="G122" s="665" t="s">
        <v>3587</v>
      </c>
      <c r="H122" s="665" t="s">
        <v>529</v>
      </c>
      <c r="I122" s="665" t="s">
        <v>3588</v>
      </c>
      <c r="J122" s="665" t="s">
        <v>2507</v>
      </c>
      <c r="K122" s="665" t="s">
        <v>3589</v>
      </c>
      <c r="L122" s="666">
        <v>138.31</v>
      </c>
      <c r="M122" s="666">
        <v>138.31</v>
      </c>
      <c r="N122" s="665">
        <v>1</v>
      </c>
      <c r="O122" s="748">
        <v>0.5</v>
      </c>
      <c r="P122" s="666">
        <v>138.31</v>
      </c>
      <c r="Q122" s="681">
        <v>1</v>
      </c>
      <c r="R122" s="665">
        <v>1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21</v>
      </c>
      <c r="B123" s="665" t="s">
        <v>528</v>
      </c>
      <c r="C123" s="665" t="s">
        <v>3364</v>
      </c>
      <c r="D123" s="746" t="s">
        <v>4908</v>
      </c>
      <c r="E123" s="747" t="s">
        <v>3387</v>
      </c>
      <c r="F123" s="665" t="s">
        <v>3361</v>
      </c>
      <c r="G123" s="665" t="s">
        <v>3478</v>
      </c>
      <c r="H123" s="665" t="s">
        <v>529</v>
      </c>
      <c r="I123" s="665" t="s">
        <v>3551</v>
      </c>
      <c r="J123" s="665" t="s">
        <v>3552</v>
      </c>
      <c r="K123" s="665" t="s">
        <v>3553</v>
      </c>
      <c r="L123" s="666">
        <v>0</v>
      </c>
      <c r="M123" s="666">
        <v>0</v>
      </c>
      <c r="N123" s="665">
        <v>3</v>
      </c>
      <c r="O123" s="748">
        <v>1.5</v>
      </c>
      <c r="P123" s="666">
        <v>0</v>
      </c>
      <c r="Q123" s="681"/>
      <c r="R123" s="665">
        <v>1</v>
      </c>
      <c r="S123" s="681">
        <v>0.33333333333333331</v>
      </c>
      <c r="T123" s="748">
        <v>0.5</v>
      </c>
      <c r="U123" s="704">
        <v>0.33333333333333331</v>
      </c>
    </row>
    <row r="124" spans="1:21" ht="14.4" customHeight="1" x14ac:dyDescent="0.3">
      <c r="A124" s="664">
        <v>21</v>
      </c>
      <c r="B124" s="665" t="s">
        <v>528</v>
      </c>
      <c r="C124" s="665" t="s">
        <v>3364</v>
      </c>
      <c r="D124" s="746" t="s">
        <v>4908</v>
      </c>
      <c r="E124" s="747" t="s">
        <v>3387</v>
      </c>
      <c r="F124" s="665" t="s">
        <v>3361</v>
      </c>
      <c r="G124" s="665" t="s">
        <v>3482</v>
      </c>
      <c r="H124" s="665" t="s">
        <v>529</v>
      </c>
      <c r="I124" s="665" t="s">
        <v>619</v>
      </c>
      <c r="J124" s="665" t="s">
        <v>620</v>
      </c>
      <c r="K124" s="665" t="s">
        <v>3483</v>
      </c>
      <c r="L124" s="666">
        <v>106.54</v>
      </c>
      <c r="M124" s="666">
        <v>426.16</v>
      </c>
      <c r="N124" s="665">
        <v>4</v>
      </c>
      <c r="O124" s="748">
        <v>3.5</v>
      </c>
      <c r="P124" s="666">
        <v>106.54</v>
      </c>
      <c r="Q124" s="681">
        <v>0.25</v>
      </c>
      <c r="R124" s="665">
        <v>1</v>
      </c>
      <c r="S124" s="681">
        <v>0.25</v>
      </c>
      <c r="T124" s="748">
        <v>1</v>
      </c>
      <c r="U124" s="704">
        <v>0.2857142857142857</v>
      </c>
    </row>
    <row r="125" spans="1:21" ht="14.4" customHeight="1" x14ac:dyDescent="0.3">
      <c r="A125" s="664">
        <v>21</v>
      </c>
      <c r="B125" s="665" t="s">
        <v>528</v>
      </c>
      <c r="C125" s="665" t="s">
        <v>3364</v>
      </c>
      <c r="D125" s="746" t="s">
        <v>4908</v>
      </c>
      <c r="E125" s="747" t="s">
        <v>3387</v>
      </c>
      <c r="F125" s="665" t="s">
        <v>3361</v>
      </c>
      <c r="G125" s="665" t="s">
        <v>3484</v>
      </c>
      <c r="H125" s="665" t="s">
        <v>1606</v>
      </c>
      <c r="I125" s="665" t="s">
        <v>2594</v>
      </c>
      <c r="J125" s="665" t="s">
        <v>3311</v>
      </c>
      <c r="K125" s="665" t="s">
        <v>3313</v>
      </c>
      <c r="L125" s="666">
        <v>537.12</v>
      </c>
      <c r="M125" s="666">
        <v>537.12</v>
      </c>
      <c r="N125" s="665">
        <v>1</v>
      </c>
      <c r="O125" s="748">
        <v>1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21</v>
      </c>
      <c r="B126" s="665" t="s">
        <v>528</v>
      </c>
      <c r="C126" s="665" t="s">
        <v>3364</v>
      </c>
      <c r="D126" s="746" t="s">
        <v>4908</v>
      </c>
      <c r="E126" s="747" t="s">
        <v>3387</v>
      </c>
      <c r="F126" s="665" t="s">
        <v>3361</v>
      </c>
      <c r="G126" s="665" t="s">
        <v>3590</v>
      </c>
      <c r="H126" s="665" t="s">
        <v>529</v>
      </c>
      <c r="I126" s="665" t="s">
        <v>676</v>
      </c>
      <c r="J126" s="665" t="s">
        <v>3591</v>
      </c>
      <c r="K126" s="665" t="s">
        <v>3592</v>
      </c>
      <c r="L126" s="666">
        <v>0</v>
      </c>
      <c r="M126" s="666">
        <v>0</v>
      </c>
      <c r="N126" s="665">
        <v>1</v>
      </c>
      <c r="O126" s="748">
        <v>1</v>
      </c>
      <c r="P126" s="666">
        <v>0</v>
      </c>
      <c r="Q126" s="681"/>
      <c r="R126" s="665">
        <v>1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21</v>
      </c>
      <c r="B127" s="665" t="s">
        <v>528</v>
      </c>
      <c r="C127" s="665" t="s">
        <v>3364</v>
      </c>
      <c r="D127" s="746" t="s">
        <v>4908</v>
      </c>
      <c r="E127" s="747" t="s">
        <v>3387</v>
      </c>
      <c r="F127" s="665" t="s">
        <v>3361</v>
      </c>
      <c r="G127" s="665" t="s">
        <v>3407</v>
      </c>
      <c r="H127" s="665" t="s">
        <v>529</v>
      </c>
      <c r="I127" s="665" t="s">
        <v>797</v>
      </c>
      <c r="J127" s="665" t="s">
        <v>798</v>
      </c>
      <c r="K127" s="665" t="s">
        <v>3409</v>
      </c>
      <c r="L127" s="666">
        <v>107.27</v>
      </c>
      <c r="M127" s="666">
        <v>107.27</v>
      </c>
      <c r="N127" s="665">
        <v>1</v>
      </c>
      <c r="O127" s="748">
        <v>0.5</v>
      </c>
      <c r="P127" s="666">
        <v>107.27</v>
      </c>
      <c r="Q127" s="681">
        <v>1</v>
      </c>
      <c r="R127" s="665">
        <v>1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21</v>
      </c>
      <c r="B128" s="665" t="s">
        <v>528</v>
      </c>
      <c r="C128" s="665" t="s">
        <v>3364</v>
      </c>
      <c r="D128" s="746" t="s">
        <v>4908</v>
      </c>
      <c r="E128" s="747" t="s">
        <v>3387</v>
      </c>
      <c r="F128" s="665" t="s">
        <v>3361</v>
      </c>
      <c r="G128" s="665" t="s">
        <v>3593</v>
      </c>
      <c r="H128" s="665" t="s">
        <v>529</v>
      </c>
      <c r="I128" s="665" t="s">
        <v>2216</v>
      </c>
      <c r="J128" s="665" t="s">
        <v>2217</v>
      </c>
      <c r="K128" s="665" t="s">
        <v>3594</v>
      </c>
      <c r="L128" s="666">
        <v>0</v>
      </c>
      <c r="M128" s="666">
        <v>0</v>
      </c>
      <c r="N128" s="665">
        <v>1</v>
      </c>
      <c r="O128" s="748">
        <v>0.5</v>
      </c>
      <c r="P128" s="666">
        <v>0</v>
      </c>
      <c r="Q128" s="681"/>
      <c r="R128" s="665">
        <v>1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21</v>
      </c>
      <c r="B129" s="665" t="s">
        <v>528</v>
      </c>
      <c r="C129" s="665" t="s">
        <v>3364</v>
      </c>
      <c r="D129" s="746" t="s">
        <v>4908</v>
      </c>
      <c r="E129" s="747" t="s">
        <v>3387</v>
      </c>
      <c r="F129" s="665" t="s">
        <v>3361</v>
      </c>
      <c r="G129" s="665" t="s">
        <v>3410</v>
      </c>
      <c r="H129" s="665" t="s">
        <v>529</v>
      </c>
      <c r="I129" s="665" t="s">
        <v>915</v>
      </c>
      <c r="J129" s="665" t="s">
        <v>916</v>
      </c>
      <c r="K129" s="665" t="s">
        <v>917</v>
      </c>
      <c r="L129" s="666">
        <v>33</v>
      </c>
      <c r="M129" s="666">
        <v>66</v>
      </c>
      <c r="N129" s="665">
        <v>2</v>
      </c>
      <c r="O129" s="748">
        <v>1</v>
      </c>
      <c r="P129" s="666">
        <v>66</v>
      </c>
      <c r="Q129" s="681">
        <v>1</v>
      </c>
      <c r="R129" s="665">
        <v>2</v>
      </c>
      <c r="S129" s="681">
        <v>1</v>
      </c>
      <c r="T129" s="748">
        <v>1</v>
      </c>
      <c r="U129" s="704">
        <v>1</v>
      </c>
    </row>
    <row r="130" spans="1:21" ht="14.4" customHeight="1" x14ac:dyDescent="0.3">
      <c r="A130" s="664">
        <v>21</v>
      </c>
      <c r="B130" s="665" t="s">
        <v>528</v>
      </c>
      <c r="C130" s="665" t="s">
        <v>3364</v>
      </c>
      <c r="D130" s="746" t="s">
        <v>4908</v>
      </c>
      <c r="E130" s="747" t="s">
        <v>3387</v>
      </c>
      <c r="F130" s="665" t="s">
        <v>3361</v>
      </c>
      <c r="G130" s="665" t="s">
        <v>3595</v>
      </c>
      <c r="H130" s="665" t="s">
        <v>529</v>
      </c>
      <c r="I130" s="665" t="s">
        <v>665</v>
      </c>
      <c r="J130" s="665" t="s">
        <v>666</v>
      </c>
      <c r="K130" s="665" t="s">
        <v>3596</v>
      </c>
      <c r="L130" s="666">
        <v>27.28</v>
      </c>
      <c r="M130" s="666">
        <v>27.28</v>
      </c>
      <c r="N130" s="665">
        <v>1</v>
      </c>
      <c r="O130" s="748">
        <v>1</v>
      </c>
      <c r="P130" s="666">
        <v>27.28</v>
      </c>
      <c r="Q130" s="681">
        <v>1</v>
      </c>
      <c r="R130" s="665">
        <v>1</v>
      </c>
      <c r="S130" s="681">
        <v>1</v>
      </c>
      <c r="T130" s="748">
        <v>1</v>
      </c>
      <c r="U130" s="704">
        <v>1</v>
      </c>
    </row>
    <row r="131" spans="1:21" ht="14.4" customHeight="1" x14ac:dyDescent="0.3">
      <c r="A131" s="664">
        <v>21</v>
      </c>
      <c r="B131" s="665" t="s">
        <v>528</v>
      </c>
      <c r="C131" s="665" t="s">
        <v>3364</v>
      </c>
      <c r="D131" s="746" t="s">
        <v>4908</v>
      </c>
      <c r="E131" s="747" t="s">
        <v>3387</v>
      </c>
      <c r="F131" s="665" t="s">
        <v>3361</v>
      </c>
      <c r="G131" s="665" t="s">
        <v>3597</v>
      </c>
      <c r="H131" s="665" t="s">
        <v>529</v>
      </c>
      <c r="I131" s="665" t="s">
        <v>3598</v>
      </c>
      <c r="J131" s="665" t="s">
        <v>904</v>
      </c>
      <c r="K131" s="665" t="s">
        <v>3599</v>
      </c>
      <c r="L131" s="666">
        <v>0</v>
      </c>
      <c r="M131" s="666">
        <v>0</v>
      </c>
      <c r="N131" s="665">
        <v>3</v>
      </c>
      <c r="O131" s="748">
        <v>2</v>
      </c>
      <c r="P131" s="666">
        <v>0</v>
      </c>
      <c r="Q131" s="681"/>
      <c r="R131" s="665">
        <v>1</v>
      </c>
      <c r="S131" s="681">
        <v>0.33333333333333331</v>
      </c>
      <c r="T131" s="748">
        <v>0.5</v>
      </c>
      <c r="U131" s="704">
        <v>0.25</v>
      </c>
    </row>
    <row r="132" spans="1:21" ht="14.4" customHeight="1" x14ac:dyDescent="0.3">
      <c r="A132" s="664">
        <v>21</v>
      </c>
      <c r="B132" s="665" t="s">
        <v>528</v>
      </c>
      <c r="C132" s="665" t="s">
        <v>3364</v>
      </c>
      <c r="D132" s="746" t="s">
        <v>4908</v>
      </c>
      <c r="E132" s="747" t="s">
        <v>3387</v>
      </c>
      <c r="F132" s="665" t="s">
        <v>3361</v>
      </c>
      <c r="G132" s="665" t="s">
        <v>3554</v>
      </c>
      <c r="H132" s="665" t="s">
        <v>529</v>
      </c>
      <c r="I132" s="665" t="s">
        <v>3600</v>
      </c>
      <c r="J132" s="665" t="s">
        <v>3601</v>
      </c>
      <c r="K132" s="665" t="s">
        <v>3602</v>
      </c>
      <c r="L132" s="666">
        <v>0</v>
      </c>
      <c r="M132" s="666">
        <v>0</v>
      </c>
      <c r="N132" s="665">
        <v>1</v>
      </c>
      <c r="O132" s="748">
        <v>0.5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21</v>
      </c>
      <c r="B133" s="665" t="s">
        <v>528</v>
      </c>
      <c r="C133" s="665" t="s">
        <v>3364</v>
      </c>
      <c r="D133" s="746" t="s">
        <v>4908</v>
      </c>
      <c r="E133" s="747" t="s">
        <v>3387</v>
      </c>
      <c r="F133" s="665" t="s">
        <v>3361</v>
      </c>
      <c r="G133" s="665" t="s">
        <v>3490</v>
      </c>
      <c r="H133" s="665" t="s">
        <v>529</v>
      </c>
      <c r="I133" s="665" t="s">
        <v>3491</v>
      </c>
      <c r="J133" s="665" t="s">
        <v>1142</v>
      </c>
      <c r="K133" s="665" t="s">
        <v>3492</v>
      </c>
      <c r="L133" s="666">
        <v>111.07</v>
      </c>
      <c r="M133" s="666">
        <v>333.21</v>
      </c>
      <c r="N133" s="665">
        <v>3</v>
      </c>
      <c r="O133" s="748">
        <v>0.5</v>
      </c>
      <c r="P133" s="666">
        <v>333.21</v>
      </c>
      <c r="Q133" s="681">
        <v>1</v>
      </c>
      <c r="R133" s="665">
        <v>3</v>
      </c>
      <c r="S133" s="681">
        <v>1</v>
      </c>
      <c r="T133" s="748">
        <v>0.5</v>
      </c>
      <c r="U133" s="704">
        <v>1</v>
      </c>
    </row>
    <row r="134" spans="1:21" ht="14.4" customHeight="1" x14ac:dyDescent="0.3">
      <c r="A134" s="664">
        <v>21</v>
      </c>
      <c r="B134" s="665" t="s">
        <v>528</v>
      </c>
      <c r="C134" s="665" t="s">
        <v>3364</v>
      </c>
      <c r="D134" s="746" t="s">
        <v>4908</v>
      </c>
      <c r="E134" s="747" t="s">
        <v>3387</v>
      </c>
      <c r="F134" s="665" t="s">
        <v>3361</v>
      </c>
      <c r="G134" s="665" t="s">
        <v>3490</v>
      </c>
      <c r="H134" s="665" t="s">
        <v>529</v>
      </c>
      <c r="I134" s="665" t="s">
        <v>3603</v>
      </c>
      <c r="J134" s="665" t="s">
        <v>1142</v>
      </c>
      <c r="K134" s="665" t="s">
        <v>3481</v>
      </c>
      <c r="L134" s="666">
        <v>0</v>
      </c>
      <c r="M134" s="666">
        <v>0</v>
      </c>
      <c r="N134" s="665">
        <v>9</v>
      </c>
      <c r="O134" s="748">
        <v>2.5</v>
      </c>
      <c r="P134" s="666">
        <v>0</v>
      </c>
      <c r="Q134" s="681"/>
      <c r="R134" s="665">
        <v>6</v>
      </c>
      <c r="S134" s="681">
        <v>0.66666666666666663</v>
      </c>
      <c r="T134" s="748">
        <v>2</v>
      </c>
      <c r="U134" s="704">
        <v>0.8</v>
      </c>
    </row>
    <row r="135" spans="1:21" ht="14.4" customHeight="1" x14ac:dyDescent="0.3">
      <c r="A135" s="664">
        <v>21</v>
      </c>
      <c r="B135" s="665" t="s">
        <v>528</v>
      </c>
      <c r="C135" s="665" t="s">
        <v>3364</v>
      </c>
      <c r="D135" s="746" t="s">
        <v>4908</v>
      </c>
      <c r="E135" s="747" t="s">
        <v>3387</v>
      </c>
      <c r="F135" s="665" t="s">
        <v>3361</v>
      </c>
      <c r="G135" s="665" t="s">
        <v>3604</v>
      </c>
      <c r="H135" s="665" t="s">
        <v>529</v>
      </c>
      <c r="I135" s="665" t="s">
        <v>801</v>
      </c>
      <c r="J135" s="665" t="s">
        <v>3605</v>
      </c>
      <c r="K135" s="665" t="s">
        <v>3606</v>
      </c>
      <c r="L135" s="666">
        <v>88.76</v>
      </c>
      <c r="M135" s="666">
        <v>177.52</v>
      </c>
      <c r="N135" s="665">
        <v>2</v>
      </c>
      <c r="O135" s="748">
        <v>0.5</v>
      </c>
      <c r="P135" s="666">
        <v>177.52</v>
      </c>
      <c r="Q135" s="681">
        <v>1</v>
      </c>
      <c r="R135" s="665">
        <v>2</v>
      </c>
      <c r="S135" s="681">
        <v>1</v>
      </c>
      <c r="T135" s="748">
        <v>0.5</v>
      </c>
      <c r="U135" s="704">
        <v>1</v>
      </c>
    </row>
    <row r="136" spans="1:21" ht="14.4" customHeight="1" x14ac:dyDescent="0.3">
      <c r="A136" s="664">
        <v>21</v>
      </c>
      <c r="B136" s="665" t="s">
        <v>528</v>
      </c>
      <c r="C136" s="665" t="s">
        <v>3364</v>
      </c>
      <c r="D136" s="746" t="s">
        <v>4908</v>
      </c>
      <c r="E136" s="747" t="s">
        <v>3387</v>
      </c>
      <c r="F136" s="665" t="s">
        <v>3361</v>
      </c>
      <c r="G136" s="665" t="s">
        <v>3607</v>
      </c>
      <c r="H136" s="665" t="s">
        <v>529</v>
      </c>
      <c r="I136" s="665" t="s">
        <v>1997</v>
      </c>
      <c r="J136" s="665" t="s">
        <v>1565</v>
      </c>
      <c r="K136" s="665" t="s">
        <v>3608</v>
      </c>
      <c r="L136" s="666">
        <v>760.22</v>
      </c>
      <c r="M136" s="666">
        <v>1520.44</v>
      </c>
      <c r="N136" s="665">
        <v>2</v>
      </c>
      <c r="O136" s="748">
        <v>1</v>
      </c>
      <c r="P136" s="666">
        <v>760.22</v>
      </c>
      <c r="Q136" s="681">
        <v>0.5</v>
      </c>
      <c r="R136" s="665">
        <v>1</v>
      </c>
      <c r="S136" s="681">
        <v>0.5</v>
      </c>
      <c r="T136" s="748">
        <v>0.5</v>
      </c>
      <c r="U136" s="704">
        <v>0.5</v>
      </c>
    </row>
    <row r="137" spans="1:21" ht="14.4" customHeight="1" x14ac:dyDescent="0.3">
      <c r="A137" s="664">
        <v>21</v>
      </c>
      <c r="B137" s="665" t="s">
        <v>528</v>
      </c>
      <c r="C137" s="665" t="s">
        <v>3364</v>
      </c>
      <c r="D137" s="746" t="s">
        <v>4908</v>
      </c>
      <c r="E137" s="747" t="s">
        <v>3387</v>
      </c>
      <c r="F137" s="665" t="s">
        <v>3361</v>
      </c>
      <c r="G137" s="665" t="s">
        <v>3609</v>
      </c>
      <c r="H137" s="665" t="s">
        <v>529</v>
      </c>
      <c r="I137" s="665" t="s">
        <v>2176</v>
      </c>
      <c r="J137" s="665" t="s">
        <v>2177</v>
      </c>
      <c r="K137" s="665" t="s">
        <v>2178</v>
      </c>
      <c r="L137" s="666">
        <v>0</v>
      </c>
      <c r="M137" s="666">
        <v>0</v>
      </c>
      <c r="N137" s="665">
        <v>2</v>
      </c>
      <c r="O137" s="748">
        <v>1</v>
      </c>
      <c r="P137" s="666">
        <v>0</v>
      </c>
      <c r="Q137" s="681"/>
      <c r="R137" s="665">
        <v>1</v>
      </c>
      <c r="S137" s="681">
        <v>0.5</v>
      </c>
      <c r="T137" s="748">
        <v>0.5</v>
      </c>
      <c r="U137" s="704">
        <v>0.5</v>
      </c>
    </row>
    <row r="138" spans="1:21" ht="14.4" customHeight="1" x14ac:dyDescent="0.3">
      <c r="A138" s="664">
        <v>21</v>
      </c>
      <c r="B138" s="665" t="s">
        <v>528</v>
      </c>
      <c r="C138" s="665" t="s">
        <v>3364</v>
      </c>
      <c r="D138" s="746" t="s">
        <v>4908</v>
      </c>
      <c r="E138" s="747" t="s">
        <v>3387</v>
      </c>
      <c r="F138" s="665" t="s">
        <v>3361</v>
      </c>
      <c r="G138" s="665" t="s">
        <v>3494</v>
      </c>
      <c r="H138" s="665" t="s">
        <v>529</v>
      </c>
      <c r="I138" s="665" t="s">
        <v>708</v>
      </c>
      <c r="J138" s="665" t="s">
        <v>3496</v>
      </c>
      <c r="K138" s="665" t="s">
        <v>3610</v>
      </c>
      <c r="L138" s="666">
        <v>0</v>
      </c>
      <c r="M138" s="666">
        <v>0</v>
      </c>
      <c r="N138" s="665">
        <v>1</v>
      </c>
      <c r="O138" s="748">
        <v>1</v>
      </c>
      <c r="P138" s="666">
        <v>0</v>
      </c>
      <c r="Q138" s="681"/>
      <c r="R138" s="665">
        <v>1</v>
      </c>
      <c r="S138" s="681">
        <v>1</v>
      </c>
      <c r="T138" s="748">
        <v>1</v>
      </c>
      <c r="U138" s="704">
        <v>1</v>
      </c>
    </row>
    <row r="139" spans="1:21" ht="14.4" customHeight="1" x14ac:dyDescent="0.3">
      <c r="A139" s="664">
        <v>21</v>
      </c>
      <c r="B139" s="665" t="s">
        <v>528</v>
      </c>
      <c r="C139" s="665" t="s">
        <v>3364</v>
      </c>
      <c r="D139" s="746" t="s">
        <v>4908</v>
      </c>
      <c r="E139" s="747" t="s">
        <v>3387</v>
      </c>
      <c r="F139" s="665" t="s">
        <v>3361</v>
      </c>
      <c r="G139" s="665" t="s">
        <v>3611</v>
      </c>
      <c r="H139" s="665" t="s">
        <v>529</v>
      </c>
      <c r="I139" s="665" t="s">
        <v>3612</v>
      </c>
      <c r="J139" s="665" t="s">
        <v>3613</v>
      </c>
      <c r="K139" s="665" t="s">
        <v>3614</v>
      </c>
      <c r="L139" s="666">
        <v>0</v>
      </c>
      <c r="M139" s="666">
        <v>0</v>
      </c>
      <c r="N139" s="665">
        <v>1</v>
      </c>
      <c r="O139" s="748">
        <v>0.5</v>
      </c>
      <c r="P139" s="666">
        <v>0</v>
      </c>
      <c r="Q139" s="681"/>
      <c r="R139" s="665">
        <v>1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21</v>
      </c>
      <c r="B140" s="665" t="s">
        <v>528</v>
      </c>
      <c r="C140" s="665" t="s">
        <v>3364</v>
      </c>
      <c r="D140" s="746" t="s">
        <v>4908</v>
      </c>
      <c r="E140" s="747" t="s">
        <v>3387</v>
      </c>
      <c r="F140" s="665" t="s">
        <v>3361</v>
      </c>
      <c r="G140" s="665" t="s">
        <v>3615</v>
      </c>
      <c r="H140" s="665" t="s">
        <v>529</v>
      </c>
      <c r="I140" s="665" t="s">
        <v>3616</v>
      </c>
      <c r="J140" s="665" t="s">
        <v>2165</v>
      </c>
      <c r="K140" s="665" t="s">
        <v>3486</v>
      </c>
      <c r="L140" s="666">
        <v>0</v>
      </c>
      <c r="M140" s="666">
        <v>0</v>
      </c>
      <c r="N140" s="665">
        <v>1</v>
      </c>
      <c r="O140" s="748">
        <v>1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21</v>
      </c>
      <c r="B141" s="665" t="s">
        <v>528</v>
      </c>
      <c r="C141" s="665" t="s">
        <v>3364</v>
      </c>
      <c r="D141" s="746" t="s">
        <v>4908</v>
      </c>
      <c r="E141" s="747" t="s">
        <v>3387</v>
      </c>
      <c r="F141" s="665" t="s">
        <v>3361</v>
      </c>
      <c r="G141" s="665" t="s">
        <v>3419</v>
      </c>
      <c r="H141" s="665" t="s">
        <v>529</v>
      </c>
      <c r="I141" s="665" t="s">
        <v>842</v>
      </c>
      <c r="J141" s="665" t="s">
        <v>3420</v>
      </c>
      <c r="K141" s="665" t="s">
        <v>3421</v>
      </c>
      <c r="L141" s="666">
        <v>53.57</v>
      </c>
      <c r="M141" s="666">
        <v>160.71</v>
      </c>
      <c r="N141" s="665">
        <v>3</v>
      </c>
      <c r="O141" s="748">
        <v>2</v>
      </c>
      <c r="P141" s="666">
        <v>107.14</v>
      </c>
      <c r="Q141" s="681">
        <v>0.66666666666666663</v>
      </c>
      <c r="R141" s="665">
        <v>2</v>
      </c>
      <c r="S141" s="681">
        <v>0.66666666666666663</v>
      </c>
      <c r="T141" s="748">
        <v>1</v>
      </c>
      <c r="U141" s="704">
        <v>0.5</v>
      </c>
    </row>
    <row r="142" spans="1:21" ht="14.4" customHeight="1" x14ac:dyDescent="0.3">
      <c r="A142" s="664">
        <v>21</v>
      </c>
      <c r="B142" s="665" t="s">
        <v>528</v>
      </c>
      <c r="C142" s="665" t="s">
        <v>3364</v>
      </c>
      <c r="D142" s="746" t="s">
        <v>4908</v>
      </c>
      <c r="E142" s="747" t="s">
        <v>3387</v>
      </c>
      <c r="F142" s="665" t="s">
        <v>3361</v>
      </c>
      <c r="G142" s="665" t="s">
        <v>3419</v>
      </c>
      <c r="H142" s="665" t="s">
        <v>529</v>
      </c>
      <c r="I142" s="665" t="s">
        <v>1574</v>
      </c>
      <c r="J142" s="665" t="s">
        <v>1575</v>
      </c>
      <c r="K142" s="665" t="s">
        <v>1576</v>
      </c>
      <c r="L142" s="666">
        <v>66.97</v>
      </c>
      <c r="M142" s="666">
        <v>334.85</v>
      </c>
      <c r="N142" s="665">
        <v>5</v>
      </c>
      <c r="O142" s="748">
        <v>3</v>
      </c>
      <c r="P142" s="666">
        <v>200.91</v>
      </c>
      <c r="Q142" s="681">
        <v>0.6</v>
      </c>
      <c r="R142" s="665">
        <v>3</v>
      </c>
      <c r="S142" s="681">
        <v>0.6</v>
      </c>
      <c r="T142" s="748">
        <v>2</v>
      </c>
      <c r="U142" s="704">
        <v>0.66666666666666663</v>
      </c>
    </row>
    <row r="143" spans="1:21" ht="14.4" customHeight="1" x14ac:dyDescent="0.3">
      <c r="A143" s="664">
        <v>21</v>
      </c>
      <c r="B143" s="665" t="s">
        <v>528</v>
      </c>
      <c r="C143" s="665" t="s">
        <v>3364</v>
      </c>
      <c r="D143" s="746" t="s">
        <v>4908</v>
      </c>
      <c r="E143" s="747" t="s">
        <v>3387</v>
      </c>
      <c r="F143" s="665" t="s">
        <v>3361</v>
      </c>
      <c r="G143" s="665" t="s">
        <v>3500</v>
      </c>
      <c r="H143" s="665" t="s">
        <v>529</v>
      </c>
      <c r="I143" s="665" t="s">
        <v>3617</v>
      </c>
      <c r="J143" s="665" t="s">
        <v>3618</v>
      </c>
      <c r="K143" s="665" t="s">
        <v>3619</v>
      </c>
      <c r="L143" s="666">
        <v>0</v>
      </c>
      <c r="M143" s="666">
        <v>0</v>
      </c>
      <c r="N143" s="665">
        <v>1</v>
      </c>
      <c r="O143" s="748">
        <v>1</v>
      </c>
      <c r="P143" s="666"/>
      <c r="Q143" s="681"/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21</v>
      </c>
      <c r="B144" s="665" t="s">
        <v>528</v>
      </c>
      <c r="C144" s="665" t="s">
        <v>3364</v>
      </c>
      <c r="D144" s="746" t="s">
        <v>4908</v>
      </c>
      <c r="E144" s="747" t="s">
        <v>3387</v>
      </c>
      <c r="F144" s="665" t="s">
        <v>3361</v>
      </c>
      <c r="G144" s="665" t="s">
        <v>3620</v>
      </c>
      <c r="H144" s="665" t="s">
        <v>1606</v>
      </c>
      <c r="I144" s="665" t="s">
        <v>3621</v>
      </c>
      <c r="J144" s="665" t="s">
        <v>3622</v>
      </c>
      <c r="K144" s="665" t="s">
        <v>3623</v>
      </c>
      <c r="L144" s="666">
        <v>0</v>
      </c>
      <c r="M144" s="666">
        <v>0</v>
      </c>
      <c r="N144" s="665">
        <v>2</v>
      </c>
      <c r="O144" s="748">
        <v>1</v>
      </c>
      <c r="P144" s="666">
        <v>0</v>
      </c>
      <c r="Q144" s="681"/>
      <c r="R144" s="665">
        <v>2</v>
      </c>
      <c r="S144" s="681">
        <v>1</v>
      </c>
      <c r="T144" s="748">
        <v>1</v>
      </c>
      <c r="U144" s="704">
        <v>1</v>
      </c>
    </row>
    <row r="145" spans="1:21" ht="14.4" customHeight="1" x14ac:dyDescent="0.3">
      <c r="A145" s="664">
        <v>21</v>
      </c>
      <c r="B145" s="665" t="s">
        <v>528</v>
      </c>
      <c r="C145" s="665" t="s">
        <v>3364</v>
      </c>
      <c r="D145" s="746" t="s">
        <v>4908</v>
      </c>
      <c r="E145" s="747" t="s">
        <v>3387</v>
      </c>
      <c r="F145" s="665" t="s">
        <v>3361</v>
      </c>
      <c r="G145" s="665" t="s">
        <v>3620</v>
      </c>
      <c r="H145" s="665" t="s">
        <v>1606</v>
      </c>
      <c r="I145" s="665" t="s">
        <v>2557</v>
      </c>
      <c r="J145" s="665" t="s">
        <v>3314</v>
      </c>
      <c r="K145" s="665" t="s">
        <v>2459</v>
      </c>
      <c r="L145" s="666">
        <v>0</v>
      </c>
      <c r="M145" s="666">
        <v>0</v>
      </c>
      <c r="N145" s="665">
        <v>2</v>
      </c>
      <c r="O145" s="748">
        <v>1</v>
      </c>
      <c r="P145" s="666">
        <v>0</v>
      </c>
      <c r="Q145" s="681"/>
      <c r="R145" s="665">
        <v>1</v>
      </c>
      <c r="S145" s="681">
        <v>0.5</v>
      </c>
      <c r="T145" s="748">
        <v>0.5</v>
      </c>
      <c r="U145" s="704">
        <v>0.5</v>
      </c>
    </row>
    <row r="146" spans="1:21" ht="14.4" customHeight="1" x14ac:dyDescent="0.3">
      <c r="A146" s="664">
        <v>21</v>
      </c>
      <c r="B146" s="665" t="s">
        <v>528</v>
      </c>
      <c r="C146" s="665" t="s">
        <v>3364</v>
      </c>
      <c r="D146" s="746" t="s">
        <v>4908</v>
      </c>
      <c r="E146" s="747" t="s">
        <v>3387</v>
      </c>
      <c r="F146" s="665" t="s">
        <v>3361</v>
      </c>
      <c r="G146" s="665" t="s">
        <v>3505</v>
      </c>
      <c r="H146" s="665" t="s">
        <v>529</v>
      </c>
      <c r="I146" s="665" t="s">
        <v>3506</v>
      </c>
      <c r="J146" s="665" t="s">
        <v>1528</v>
      </c>
      <c r="K146" s="665" t="s">
        <v>3507</v>
      </c>
      <c r="L146" s="666">
        <v>374.79</v>
      </c>
      <c r="M146" s="666">
        <v>374.79</v>
      </c>
      <c r="N146" s="665">
        <v>1</v>
      </c>
      <c r="O146" s="748">
        <v>0.5</v>
      </c>
      <c r="P146" s="666">
        <v>374.79</v>
      </c>
      <c r="Q146" s="681">
        <v>1</v>
      </c>
      <c r="R146" s="665">
        <v>1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21</v>
      </c>
      <c r="B147" s="665" t="s">
        <v>528</v>
      </c>
      <c r="C147" s="665" t="s">
        <v>3364</v>
      </c>
      <c r="D147" s="746" t="s">
        <v>4908</v>
      </c>
      <c r="E147" s="747" t="s">
        <v>3387</v>
      </c>
      <c r="F147" s="665" t="s">
        <v>3361</v>
      </c>
      <c r="G147" s="665" t="s">
        <v>3505</v>
      </c>
      <c r="H147" s="665" t="s">
        <v>529</v>
      </c>
      <c r="I147" s="665" t="s">
        <v>3624</v>
      </c>
      <c r="J147" s="665" t="s">
        <v>1528</v>
      </c>
      <c r="K147" s="665" t="s">
        <v>3625</v>
      </c>
      <c r="L147" s="666">
        <v>0</v>
      </c>
      <c r="M147" s="666">
        <v>0</v>
      </c>
      <c r="N147" s="665">
        <v>1</v>
      </c>
      <c r="O147" s="748">
        <v>0.5</v>
      </c>
      <c r="P147" s="666">
        <v>0</v>
      </c>
      <c r="Q147" s="681"/>
      <c r="R147" s="665">
        <v>1</v>
      </c>
      <c r="S147" s="681">
        <v>1</v>
      </c>
      <c r="T147" s="748">
        <v>0.5</v>
      </c>
      <c r="U147" s="704">
        <v>1</v>
      </c>
    </row>
    <row r="148" spans="1:21" ht="14.4" customHeight="1" x14ac:dyDescent="0.3">
      <c r="A148" s="664">
        <v>21</v>
      </c>
      <c r="B148" s="665" t="s">
        <v>528</v>
      </c>
      <c r="C148" s="665" t="s">
        <v>3364</v>
      </c>
      <c r="D148" s="746" t="s">
        <v>4908</v>
      </c>
      <c r="E148" s="747" t="s">
        <v>3387</v>
      </c>
      <c r="F148" s="665" t="s">
        <v>3361</v>
      </c>
      <c r="G148" s="665" t="s">
        <v>3505</v>
      </c>
      <c r="H148" s="665" t="s">
        <v>529</v>
      </c>
      <c r="I148" s="665" t="s">
        <v>1527</v>
      </c>
      <c r="J148" s="665" t="s">
        <v>1528</v>
      </c>
      <c r="K148" s="665" t="s">
        <v>3507</v>
      </c>
      <c r="L148" s="666">
        <v>374.79</v>
      </c>
      <c r="M148" s="666">
        <v>374.79</v>
      </c>
      <c r="N148" s="665">
        <v>1</v>
      </c>
      <c r="O148" s="748">
        <v>0.5</v>
      </c>
      <c r="P148" s="666">
        <v>374.79</v>
      </c>
      <c r="Q148" s="681">
        <v>1</v>
      </c>
      <c r="R148" s="665">
        <v>1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21</v>
      </c>
      <c r="B149" s="665" t="s">
        <v>528</v>
      </c>
      <c r="C149" s="665" t="s">
        <v>3364</v>
      </c>
      <c r="D149" s="746" t="s">
        <v>4908</v>
      </c>
      <c r="E149" s="747" t="s">
        <v>3387</v>
      </c>
      <c r="F149" s="665" t="s">
        <v>3361</v>
      </c>
      <c r="G149" s="665" t="s">
        <v>3422</v>
      </c>
      <c r="H149" s="665" t="s">
        <v>1606</v>
      </c>
      <c r="I149" s="665" t="s">
        <v>3626</v>
      </c>
      <c r="J149" s="665" t="s">
        <v>1666</v>
      </c>
      <c r="K149" s="665" t="s">
        <v>3191</v>
      </c>
      <c r="L149" s="666">
        <v>1385.62</v>
      </c>
      <c r="M149" s="666">
        <v>2771.24</v>
      </c>
      <c r="N149" s="665">
        <v>2</v>
      </c>
      <c r="O149" s="748">
        <v>0.5</v>
      </c>
      <c r="P149" s="666">
        <v>2771.24</v>
      </c>
      <c r="Q149" s="681">
        <v>1</v>
      </c>
      <c r="R149" s="665">
        <v>2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21</v>
      </c>
      <c r="B150" s="665" t="s">
        <v>528</v>
      </c>
      <c r="C150" s="665" t="s">
        <v>3364</v>
      </c>
      <c r="D150" s="746" t="s">
        <v>4908</v>
      </c>
      <c r="E150" s="747" t="s">
        <v>3387</v>
      </c>
      <c r="F150" s="665" t="s">
        <v>3361</v>
      </c>
      <c r="G150" s="665" t="s">
        <v>3424</v>
      </c>
      <c r="H150" s="665" t="s">
        <v>529</v>
      </c>
      <c r="I150" s="665" t="s">
        <v>2751</v>
      </c>
      <c r="J150" s="665" t="s">
        <v>2752</v>
      </c>
      <c r="K150" s="665" t="s">
        <v>2498</v>
      </c>
      <c r="L150" s="666">
        <v>146.84</v>
      </c>
      <c r="M150" s="666">
        <v>146.84</v>
      </c>
      <c r="N150" s="665">
        <v>1</v>
      </c>
      <c r="O150" s="748">
        <v>1</v>
      </c>
      <c r="P150" s="666">
        <v>146.84</v>
      </c>
      <c r="Q150" s="681">
        <v>1</v>
      </c>
      <c r="R150" s="665">
        <v>1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21</v>
      </c>
      <c r="B151" s="665" t="s">
        <v>528</v>
      </c>
      <c r="C151" s="665" t="s">
        <v>3364</v>
      </c>
      <c r="D151" s="746" t="s">
        <v>4908</v>
      </c>
      <c r="E151" s="747" t="s">
        <v>3387</v>
      </c>
      <c r="F151" s="665" t="s">
        <v>3361</v>
      </c>
      <c r="G151" s="665" t="s">
        <v>3627</v>
      </c>
      <c r="H151" s="665" t="s">
        <v>529</v>
      </c>
      <c r="I151" s="665" t="s">
        <v>3628</v>
      </c>
      <c r="J151" s="665" t="s">
        <v>2744</v>
      </c>
      <c r="K151" s="665" t="s">
        <v>3629</v>
      </c>
      <c r="L151" s="666">
        <v>0</v>
      </c>
      <c r="M151" s="666">
        <v>0</v>
      </c>
      <c r="N151" s="665">
        <v>1</v>
      </c>
      <c r="O151" s="748">
        <v>0.5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21</v>
      </c>
      <c r="B152" s="665" t="s">
        <v>528</v>
      </c>
      <c r="C152" s="665" t="s">
        <v>3364</v>
      </c>
      <c r="D152" s="746" t="s">
        <v>4908</v>
      </c>
      <c r="E152" s="747" t="s">
        <v>3387</v>
      </c>
      <c r="F152" s="665" t="s">
        <v>3361</v>
      </c>
      <c r="G152" s="665" t="s">
        <v>3627</v>
      </c>
      <c r="H152" s="665" t="s">
        <v>529</v>
      </c>
      <c r="I152" s="665" t="s">
        <v>3630</v>
      </c>
      <c r="J152" s="665" t="s">
        <v>2744</v>
      </c>
      <c r="K152" s="665" t="s">
        <v>3631</v>
      </c>
      <c r="L152" s="666">
        <v>0</v>
      </c>
      <c r="M152" s="666">
        <v>0</v>
      </c>
      <c r="N152" s="665">
        <v>1</v>
      </c>
      <c r="O152" s="748">
        <v>1</v>
      </c>
      <c r="P152" s="666"/>
      <c r="Q152" s="681"/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21</v>
      </c>
      <c r="B153" s="665" t="s">
        <v>528</v>
      </c>
      <c r="C153" s="665" t="s">
        <v>3364</v>
      </c>
      <c r="D153" s="746" t="s">
        <v>4908</v>
      </c>
      <c r="E153" s="747" t="s">
        <v>3387</v>
      </c>
      <c r="F153" s="665" t="s">
        <v>3361</v>
      </c>
      <c r="G153" s="665" t="s">
        <v>3425</v>
      </c>
      <c r="H153" s="665" t="s">
        <v>529</v>
      </c>
      <c r="I153" s="665" t="s">
        <v>2659</v>
      </c>
      <c r="J153" s="665" t="s">
        <v>1553</v>
      </c>
      <c r="K153" s="665" t="s">
        <v>3515</v>
      </c>
      <c r="L153" s="666">
        <v>93.71</v>
      </c>
      <c r="M153" s="666">
        <v>93.71</v>
      </c>
      <c r="N153" s="665">
        <v>1</v>
      </c>
      <c r="O153" s="748">
        <v>0.5</v>
      </c>
      <c r="P153" s="666">
        <v>93.71</v>
      </c>
      <c r="Q153" s="681">
        <v>1</v>
      </c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21</v>
      </c>
      <c r="B154" s="665" t="s">
        <v>528</v>
      </c>
      <c r="C154" s="665" t="s">
        <v>3364</v>
      </c>
      <c r="D154" s="746" t="s">
        <v>4908</v>
      </c>
      <c r="E154" s="747" t="s">
        <v>3387</v>
      </c>
      <c r="F154" s="665" t="s">
        <v>3361</v>
      </c>
      <c r="G154" s="665" t="s">
        <v>3425</v>
      </c>
      <c r="H154" s="665" t="s">
        <v>529</v>
      </c>
      <c r="I154" s="665" t="s">
        <v>1552</v>
      </c>
      <c r="J154" s="665" t="s">
        <v>1553</v>
      </c>
      <c r="K154" s="665" t="s">
        <v>1554</v>
      </c>
      <c r="L154" s="666">
        <v>301.2</v>
      </c>
      <c r="M154" s="666">
        <v>301.2</v>
      </c>
      <c r="N154" s="665">
        <v>1</v>
      </c>
      <c r="O154" s="748">
        <v>1</v>
      </c>
      <c r="P154" s="666">
        <v>301.2</v>
      </c>
      <c r="Q154" s="681">
        <v>1</v>
      </c>
      <c r="R154" s="665">
        <v>1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21</v>
      </c>
      <c r="B155" s="665" t="s">
        <v>528</v>
      </c>
      <c r="C155" s="665" t="s">
        <v>3364</v>
      </c>
      <c r="D155" s="746" t="s">
        <v>4908</v>
      </c>
      <c r="E155" s="747" t="s">
        <v>3387</v>
      </c>
      <c r="F155" s="665" t="s">
        <v>3361</v>
      </c>
      <c r="G155" s="665" t="s">
        <v>3425</v>
      </c>
      <c r="H155" s="665" t="s">
        <v>529</v>
      </c>
      <c r="I155" s="665" t="s">
        <v>3516</v>
      </c>
      <c r="J155" s="665" t="s">
        <v>1553</v>
      </c>
      <c r="K155" s="665" t="s">
        <v>3515</v>
      </c>
      <c r="L155" s="666">
        <v>57.64</v>
      </c>
      <c r="M155" s="666">
        <v>230.56</v>
      </c>
      <c r="N155" s="665">
        <v>4</v>
      </c>
      <c r="O155" s="748">
        <v>2</v>
      </c>
      <c r="P155" s="666">
        <v>115.28</v>
      </c>
      <c r="Q155" s="681">
        <v>0.5</v>
      </c>
      <c r="R155" s="665">
        <v>2</v>
      </c>
      <c r="S155" s="681">
        <v>0.5</v>
      </c>
      <c r="T155" s="748">
        <v>1</v>
      </c>
      <c r="U155" s="704">
        <v>0.5</v>
      </c>
    </row>
    <row r="156" spans="1:21" ht="14.4" customHeight="1" x14ac:dyDescent="0.3">
      <c r="A156" s="664">
        <v>21</v>
      </c>
      <c r="B156" s="665" t="s">
        <v>528</v>
      </c>
      <c r="C156" s="665" t="s">
        <v>3364</v>
      </c>
      <c r="D156" s="746" t="s">
        <v>4908</v>
      </c>
      <c r="E156" s="747" t="s">
        <v>3387</v>
      </c>
      <c r="F156" s="665" t="s">
        <v>3361</v>
      </c>
      <c r="G156" s="665" t="s">
        <v>3425</v>
      </c>
      <c r="H156" s="665" t="s">
        <v>529</v>
      </c>
      <c r="I156" s="665" t="s">
        <v>3632</v>
      </c>
      <c r="J156" s="665" t="s">
        <v>1553</v>
      </c>
      <c r="K156" s="665" t="s">
        <v>1554</v>
      </c>
      <c r="L156" s="666">
        <v>185.26</v>
      </c>
      <c r="M156" s="666">
        <v>370.52</v>
      </c>
      <c r="N156" s="665">
        <v>2</v>
      </c>
      <c r="O156" s="748">
        <v>1</v>
      </c>
      <c r="P156" s="666">
        <v>370.52</v>
      </c>
      <c r="Q156" s="681">
        <v>1</v>
      </c>
      <c r="R156" s="665">
        <v>2</v>
      </c>
      <c r="S156" s="681">
        <v>1</v>
      </c>
      <c r="T156" s="748">
        <v>1</v>
      </c>
      <c r="U156" s="704">
        <v>1</v>
      </c>
    </row>
    <row r="157" spans="1:21" ht="14.4" customHeight="1" x14ac:dyDescent="0.3">
      <c r="A157" s="664">
        <v>21</v>
      </c>
      <c r="B157" s="665" t="s">
        <v>528</v>
      </c>
      <c r="C157" s="665" t="s">
        <v>3364</v>
      </c>
      <c r="D157" s="746" t="s">
        <v>4908</v>
      </c>
      <c r="E157" s="747" t="s">
        <v>3387</v>
      </c>
      <c r="F157" s="665" t="s">
        <v>3361</v>
      </c>
      <c r="G157" s="665" t="s">
        <v>3425</v>
      </c>
      <c r="H157" s="665" t="s">
        <v>529</v>
      </c>
      <c r="I157" s="665" t="s">
        <v>1601</v>
      </c>
      <c r="J157" s="665" t="s">
        <v>1553</v>
      </c>
      <c r="K157" s="665" t="s">
        <v>1554</v>
      </c>
      <c r="L157" s="666">
        <v>301.2</v>
      </c>
      <c r="M157" s="666">
        <v>301.2</v>
      </c>
      <c r="N157" s="665">
        <v>1</v>
      </c>
      <c r="O157" s="748">
        <v>0.5</v>
      </c>
      <c r="P157" s="666">
        <v>301.2</v>
      </c>
      <c r="Q157" s="681">
        <v>1</v>
      </c>
      <c r="R157" s="665">
        <v>1</v>
      </c>
      <c r="S157" s="681">
        <v>1</v>
      </c>
      <c r="T157" s="748">
        <v>0.5</v>
      </c>
      <c r="U157" s="704">
        <v>1</v>
      </c>
    </row>
    <row r="158" spans="1:21" ht="14.4" customHeight="1" x14ac:dyDescent="0.3">
      <c r="A158" s="664">
        <v>21</v>
      </c>
      <c r="B158" s="665" t="s">
        <v>528</v>
      </c>
      <c r="C158" s="665" t="s">
        <v>3364</v>
      </c>
      <c r="D158" s="746" t="s">
        <v>4908</v>
      </c>
      <c r="E158" s="747" t="s">
        <v>3387</v>
      </c>
      <c r="F158" s="665" t="s">
        <v>3361</v>
      </c>
      <c r="G158" s="665" t="s">
        <v>3426</v>
      </c>
      <c r="H158" s="665" t="s">
        <v>1606</v>
      </c>
      <c r="I158" s="665" t="s">
        <v>3427</v>
      </c>
      <c r="J158" s="665" t="s">
        <v>3428</v>
      </c>
      <c r="K158" s="665" t="s">
        <v>3429</v>
      </c>
      <c r="L158" s="666">
        <v>668.54</v>
      </c>
      <c r="M158" s="666">
        <v>2674.16</v>
      </c>
      <c r="N158" s="665">
        <v>4</v>
      </c>
      <c r="O158" s="748">
        <v>2</v>
      </c>
      <c r="P158" s="666">
        <v>2674.16</v>
      </c>
      <c r="Q158" s="681">
        <v>1</v>
      </c>
      <c r="R158" s="665">
        <v>4</v>
      </c>
      <c r="S158" s="681">
        <v>1</v>
      </c>
      <c r="T158" s="748">
        <v>2</v>
      </c>
      <c r="U158" s="704">
        <v>1</v>
      </c>
    </row>
    <row r="159" spans="1:21" ht="14.4" customHeight="1" x14ac:dyDescent="0.3">
      <c r="A159" s="664">
        <v>21</v>
      </c>
      <c r="B159" s="665" t="s">
        <v>528</v>
      </c>
      <c r="C159" s="665" t="s">
        <v>3364</v>
      </c>
      <c r="D159" s="746" t="s">
        <v>4908</v>
      </c>
      <c r="E159" s="747" t="s">
        <v>3387</v>
      </c>
      <c r="F159" s="665" t="s">
        <v>3361</v>
      </c>
      <c r="G159" s="665" t="s">
        <v>3426</v>
      </c>
      <c r="H159" s="665" t="s">
        <v>529</v>
      </c>
      <c r="I159" s="665" t="s">
        <v>3633</v>
      </c>
      <c r="J159" s="665" t="s">
        <v>3428</v>
      </c>
      <c r="K159" s="665" t="s">
        <v>3634</v>
      </c>
      <c r="L159" s="666">
        <v>0</v>
      </c>
      <c r="M159" s="666">
        <v>0</v>
      </c>
      <c r="N159" s="665">
        <v>1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21</v>
      </c>
      <c r="B160" s="665" t="s">
        <v>528</v>
      </c>
      <c r="C160" s="665" t="s">
        <v>3364</v>
      </c>
      <c r="D160" s="746" t="s">
        <v>4908</v>
      </c>
      <c r="E160" s="747" t="s">
        <v>3387</v>
      </c>
      <c r="F160" s="665" t="s">
        <v>3361</v>
      </c>
      <c r="G160" s="665" t="s">
        <v>3520</v>
      </c>
      <c r="H160" s="665" t="s">
        <v>529</v>
      </c>
      <c r="I160" s="665" t="s">
        <v>684</v>
      </c>
      <c r="J160" s="665" t="s">
        <v>685</v>
      </c>
      <c r="K160" s="665" t="s">
        <v>3635</v>
      </c>
      <c r="L160" s="666">
        <v>0</v>
      </c>
      <c r="M160" s="666">
        <v>0</v>
      </c>
      <c r="N160" s="665">
        <v>2</v>
      </c>
      <c r="O160" s="748">
        <v>1</v>
      </c>
      <c r="P160" s="666"/>
      <c r="Q160" s="681"/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21</v>
      </c>
      <c r="B161" s="665" t="s">
        <v>528</v>
      </c>
      <c r="C161" s="665" t="s">
        <v>3364</v>
      </c>
      <c r="D161" s="746" t="s">
        <v>4908</v>
      </c>
      <c r="E161" s="747" t="s">
        <v>3387</v>
      </c>
      <c r="F161" s="665" t="s">
        <v>3361</v>
      </c>
      <c r="G161" s="665" t="s">
        <v>3636</v>
      </c>
      <c r="H161" s="665" t="s">
        <v>529</v>
      </c>
      <c r="I161" s="665" t="s">
        <v>3637</v>
      </c>
      <c r="J161" s="665" t="s">
        <v>1163</v>
      </c>
      <c r="K161" s="665" t="s">
        <v>3638</v>
      </c>
      <c r="L161" s="666">
        <v>0</v>
      </c>
      <c r="M161" s="666">
        <v>0</v>
      </c>
      <c r="N161" s="665">
        <v>1</v>
      </c>
      <c r="O161" s="748">
        <v>1</v>
      </c>
      <c r="P161" s="666">
        <v>0</v>
      </c>
      <c r="Q161" s="681"/>
      <c r="R161" s="665">
        <v>1</v>
      </c>
      <c r="S161" s="681">
        <v>1</v>
      </c>
      <c r="T161" s="748">
        <v>1</v>
      </c>
      <c r="U161" s="704">
        <v>1</v>
      </c>
    </row>
    <row r="162" spans="1:21" ht="14.4" customHeight="1" x14ac:dyDescent="0.3">
      <c r="A162" s="664">
        <v>21</v>
      </c>
      <c r="B162" s="665" t="s">
        <v>528</v>
      </c>
      <c r="C162" s="665" t="s">
        <v>3364</v>
      </c>
      <c r="D162" s="746" t="s">
        <v>4908</v>
      </c>
      <c r="E162" s="747" t="s">
        <v>3387</v>
      </c>
      <c r="F162" s="665" t="s">
        <v>3361</v>
      </c>
      <c r="G162" s="665" t="s">
        <v>3639</v>
      </c>
      <c r="H162" s="665" t="s">
        <v>529</v>
      </c>
      <c r="I162" s="665" t="s">
        <v>3640</v>
      </c>
      <c r="J162" s="665" t="s">
        <v>3641</v>
      </c>
      <c r="K162" s="665" t="s">
        <v>3642</v>
      </c>
      <c r="L162" s="666">
        <v>0</v>
      </c>
      <c r="M162" s="666">
        <v>0</v>
      </c>
      <c r="N162" s="665">
        <v>1</v>
      </c>
      <c r="O162" s="748">
        <v>1</v>
      </c>
      <c r="P162" s="666">
        <v>0</v>
      </c>
      <c r="Q162" s="681"/>
      <c r="R162" s="665">
        <v>1</v>
      </c>
      <c r="S162" s="681">
        <v>1</v>
      </c>
      <c r="T162" s="748">
        <v>1</v>
      </c>
      <c r="U162" s="704">
        <v>1</v>
      </c>
    </row>
    <row r="163" spans="1:21" ht="14.4" customHeight="1" x14ac:dyDescent="0.3">
      <c r="A163" s="664">
        <v>21</v>
      </c>
      <c r="B163" s="665" t="s">
        <v>528</v>
      </c>
      <c r="C163" s="665" t="s">
        <v>3364</v>
      </c>
      <c r="D163" s="746" t="s">
        <v>4908</v>
      </c>
      <c r="E163" s="747" t="s">
        <v>3387</v>
      </c>
      <c r="F163" s="665" t="s">
        <v>3361</v>
      </c>
      <c r="G163" s="665" t="s">
        <v>3643</v>
      </c>
      <c r="H163" s="665" t="s">
        <v>1606</v>
      </c>
      <c r="I163" s="665" t="s">
        <v>3644</v>
      </c>
      <c r="J163" s="665" t="s">
        <v>1831</v>
      </c>
      <c r="K163" s="665" t="s">
        <v>3645</v>
      </c>
      <c r="L163" s="666">
        <v>28.81</v>
      </c>
      <c r="M163" s="666">
        <v>28.81</v>
      </c>
      <c r="N163" s="665">
        <v>1</v>
      </c>
      <c r="O163" s="748">
        <v>1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21</v>
      </c>
      <c r="B164" s="665" t="s">
        <v>528</v>
      </c>
      <c r="C164" s="665" t="s">
        <v>3364</v>
      </c>
      <c r="D164" s="746" t="s">
        <v>4908</v>
      </c>
      <c r="E164" s="747" t="s">
        <v>3387</v>
      </c>
      <c r="F164" s="665" t="s">
        <v>3361</v>
      </c>
      <c r="G164" s="665" t="s">
        <v>3570</v>
      </c>
      <c r="H164" s="665" t="s">
        <v>1606</v>
      </c>
      <c r="I164" s="665" t="s">
        <v>1691</v>
      </c>
      <c r="J164" s="665" t="s">
        <v>1692</v>
      </c>
      <c r="K164" s="665" t="s">
        <v>560</v>
      </c>
      <c r="L164" s="666">
        <v>48.27</v>
      </c>
      <c r="M164" s="666">
        <v>48.27</v>
      </c>
      <c r="N164" s="665">
        <v>1</v>
      </c>
      <c r="O164" s="748">
        <v>1</v>
      </c>
      <c r="P164" s="666">
        <v>48.27</v>
      </c>
      <c r="Q164" s="681">
        <v>1</v>
      </c>
      <c r="R164" s="665">
        <v>1</v>
      </c>
      <c r="S164" s="681">
        <v>1</v>
      </c>
      <c r="T164" s="748">
        <v>1</v>
      </c>
      <c r="U164" s="704">
        <v>1</v>
      </c>
    </row>
    <row r="165" spans="1:21" ht="14.4" customHeight="1" x14ac:dyDescent="0.3">
      <c r="A165" s="664">
        <v>21</v>
      </c>
      <c r="B165" s="665" t="s">
        <v>528</v>
      </c>
      <c r="C165" s="665" t="s">
        <v>3364</v>
      </c>
      <c r="D165" s="746" t="s">
        <v>4908</v>
      </c>
      <c r="E165" s="747" t="s">
        <v>3387</v>
      </c>
      <c r="F165" s="665" t="s">
        <v>3361</v>
      </c>
      <c r="G165" s="665" t="s">
        <v>3570</v>
      </c>
      <c r="H165" s="665" t="s">
        <v>1606</v>
      </c>
      <c r="I165" s="665" t="s">
        <v>3646</v>
      </c>
      <c r="J165" s="665" t="s">
        <v>1692</v>
      </c>
      <c r="K165" s="665" t="s">
        <v>571</v>
      </c>
      <c r="L165" s="666">
        <v>144.81</v>
      </c>
      <c r="M165" s="666">
        <v>144.81</v>
      </c>
      <c r="N165" s="665">
        <v>1</v>
      </c>
      <c r="O165" s="748">
        <v>0.5</v>
      </c>
      <c r="P165" s="666">
        <v>144.81</v>
      </c>
      <c r="Q165" s="681">
        <v>1</v>
      </c>
      <c r="R165" s="665">
        <v>1</v>
      </c>
      <c r="S165" s="681">
        <v>1</v>
      </c>
      <c r="T165" s="748">
        <v>0.5</v>
      </c>
      <c r="U165" s="704">
        <v>1</v>
      </c>
    </row>
    <row r="166" spans="1:21" ht="14.4" customHeight="1" x14ac:dyDescent="0.3">
      <c r="A166" s="664">
        <v>21</v>
      </c>
      <c r="B166" s="665" t="s">
        <v>528</v>
      </c>
      <c r="C166" s="665" t="s">
        <v>3364</v>
      </c>
      <c r="D166" s="746" t="s">
        <v>4908</v>
      </c>
      <c r="E166" s="747" t="s">
        <v>3387</v>
      </c>
      <c r="F166" s="665" t="s">
        <v>3361</v>
      </c>
      <c r="G166" s="665" t="s">
        <v>3523</v>
      </c>
      <c r="H166" s="665" t="s">
        <v>529</v>
      </c>
      <c r="I166" s="665" t="s">
        <v>1432</v>
      </c>
      <c r="J166" s="665" t="s">
        <v>1433</v>
      </c>
      <c r="K166" s="665" t="s">
        <v>1324</v>
      </c>
      <c r="L166" s="666">
        <v>108.44</v>
      </c>
      <c r="M166" s="666">
        <v>433.76</v>
      </c>
      <c r="N166" s="665">
        <v>4</v>
      </c>
      <c r="O166" s="748">
        <v>3</v>
      </c>
      <c r="P166" s="666">
        <v>325.32</v>
      </c>
      <c r="Q166" s="681">
        <v>0.75</v>
      </c>
      <c r="R166" s="665">
        <v>3</v>
      </c>
      <c r="S166" s="681">
        <v>0.75</v>
      </c>
      <c r="T166" s="748">
        <v>2</v>
      </c>
      <c r="U166" s="704">
        <v>0.66666666666666663</v>
      </c>
    </row>
    <row r="167" spans="1:21" ht="14.4" customHeight="1" x14ac:dyDescent="0.3">
      <c r="A167" s="664">
        <v>21</v>
      </c>
      <c r="B167" s="665" t="s">
        <v>528</v>
      </c>
      <c r="C167" s="665" t="s">
        <v>3364</v>
      </c>
      <c r="D167" s="746" t="s">
        <v>4908</v>
      </c>
      <c r="E167" s="747" t="s">
        <v>3387</v>
      </c>
      <c r="F167" s="665" t="s">
        <v>3361</v>
      </c>
      <c r="G167" s="665" t="s">
        <v>3572</v>
      </c>
      <c r="H167" s="665" t="s">
        <v>529</v>
      </c>
      <c r="I167" s="665" t="s">
        <v>2197</v>
      </c>
      <c r="J167" s="665" t="s">
        <v>3573</v>
      </c>
      <c r="K167" s="665" t="s">
        <v>3574</v>
      </c>
      <c r="L167" s="666">
        <v>99.11</v>
      </c>
      <c r="M167" s="666">
        <v>396.44</v>
      </c>
      <c r="N167" s="665">
        <v>4</v>
      </c>
      <c r="O167" s="748">
        <v>0.5</v>
      </c>
      <c r="P167" s="666">
        <v>396.44</v>
      </c>
      <c r="Q167" s="681">
        <v>1</v>
      </c>
      <c r="R167" s="665">
        <v>4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21</v>
      </c>
      <c r="B168" s="665" t="s">
        <v>528</v>
      </c>
      <c r="C168" s="665" t="s">
        <v>3364</v>
      </c>
      <c r="D168" s="746" t="s">
        <v>4908</v>
      </c>
      <c r="E168" s="747" t="s">
        <v>3387</v>
      </c>
      <c r="F168" s="665" t="s">
        <v>3361</v>
      </c>
      <c r="G168" s="665" t="s">
        <v>3647</v>
      </c>
      <c r="H168" s="665" t="s">
        <v>1606</v>
      </c>
      <c r="I168" s="665" t="s">
        <v>2590</v>
      </c>
      <c r="J168" s="665" t="s">
        <v>2591</v>
      </c>
      <c r="K168" s="665" t="s">
        <v>3322</v>
      </c>
      <c r="L168" s="666">
        <v>25.5</v>
      </c>
      <c r="M168" s="666">
        <v>51</v>
      </c>
      <c r="N168" s="665">
        <v>2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21</v>
      </c>
      <c r="B169" s="665" t="s">
        <v>528</v>
      </c>
      <c r="C169" s="665" t="s">
        <v>3364</v>
      </c>
      <c r="D169" s="746" t="s">
        <v>4908</v>
      </c>
      <c r="E169" s="747" t="s">
        <v>3387</v>
      </c>
      <c r="F169" s="665" t="s">
        <v>3361</v>
      </c>
      <c r="G169" s="665" t="s">
        <v>3648</v>
      </c>
      <c r="H169" s="665" t="s">
        <v>529</v>
      </c>
      <c r="I169" s="665" t="s">
        <v>785</v>
      </c>
      <c r="J169" s="665" t="s">
        <v>786</v>
      </c>
      <c r="K169" s="665" t="s">
        <v>3649</v>
      </c>
      <c r="L169" s="666">
        <v>0</v>
      </c>
      <c r="M169" s="666">
        <v>0</v>
      </c>
      <c r="N169" s="665">
        <v>1</v>
      </c>
      <c r="O169" s="748">
        <v>0.5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21</v>
      </c>
      <c r="B170" s="665" t="s">
        <v>528</v>
      </c>
      <c r="C170" s="665" t="s">
        <v>3364</v>
      </c>
      <c r="D170" s="746" t="s">
        <v>4908</v>
      </c>
      <c r="E170" s="747" t="s">
        <v>3387</v>
      </c>
      <c r="F170" s="665" t="s">
        <v>3361</v>
      </c>
      <c r="G170" s="665" t="s">
        <v>3650</v>
      </c>
      <c r="H170" s="665" t="s">
        <v>529</v>
      </c>
      <c r="I170" s="665" t="s">
        <v>3651</v>
      </c>
      <c r="J170" s="665" t="s">
        <v>3652</v>
      </c>
      <c r="K170" s="665" t="s">
        <v>3653</v>
      </c>
      <c r="L170" s="666">
        <v>698.19</v>
      </c>
      <c r="M170" s="666">
        <v>698.19</v>
      </c>
      <c r="N170" s="665">
        <v>1</v>
      </c>
      <c r="O170" s="748">
        <v>1</v>
      </c>
      <c r="P170" s="666">
        <v>698.19</v>
      </c>
      <c r="Q170" s="681">
        <v>1</v>
      </c>
      <c r="R170" s="665">
        <v>1</v>
      </c>
      <c r="S170" s="681">
        <v>1</v>
      </c>
      <c r="T170" s="748">
        <v>1</v>
      </c>
      <c r="U170" s="704">
        <v>1</v>
      </c>
    </row>
    <row r="171" spans="1:21" ht="14.4" customHeight="1" x14ac:dyDescent="0.3">
      <c r="A171" s="664">
        <v>21</v>
      </c>
      <c r="B171" s="665" t="s">
        <v>528</v>
      </c>
      <c r="C171" s="665" t="s">
        <v>3364</v>
      </c>
      <c r="D171" s="746" t="s">
        <v>4908</v>
      </c>
      <c r="E171" s="747" t="s">
        <v>3387</v>
      </c>
      <c r="F171" s="665" t="s">
        <v>3361</v>
      </c>
      <c r="G171" s="665" t="s">
        <v>3525</v>
      </c>
      <c r="H171" s="665" t="s">
        <v>529</v>
      </c>
      <c r="I171" s="665" t="s">
        <v>758</v>
      </c>
      <c r="J171" s="665" t="s">
        <v>3526</v>
      </c>
      <c r="K171" s="665" t="s">
        <v>3527</v>
      </c>
      <c r="L171" s="666">
        <v>0</v>
      </c>
      <c r="M171" s="666">
        <v>0</v>
      </c>
      <c r="N171" s="665">
        <v>10</v>
      </c>
      <c r="O171" s="748">
        <v>3.5</v>
      </c>
      <c r="P171" s="666">
        <v>0</v>
      </c>
      <c r="Q171" s="681"/>
      <c r="R171" s="665">
        <v>6</v>
      </c>
      <c r="S171" s="681">
        <v>0.6</v>
      </c>
      <c r="T171" s="748">
        <v>2</v>
      </c>
      <c r="U171" s="704">
        <v>0.5714285714285714</v>
      </c>
    </row>
    <row r="172" spans="1:21" ht="14.4" customHeight="1" x14ac:dyDescent="0.3">
      <c r="A172" s="664">
        <v>21</v>
      </c>
      <c r="B172" s="665" t="s">
        <v>528</v>
      </c>
      <c r="C172" s="665" t="s">
        <v>3364</v>
      </c>
      <c r="D172" s="746" t="s">
        <v>4908</v>
      </c>
      <c r="E172" s="747" t="s">
        <v>3387</v>
      </c>
      <c r="F172" s="665" t="s">
        <v>3361</v>
      </c>
      <c r="G172" s="665" t="s">
        <v>3528</v>
      </c>
      <c r="H172" s="665" t="s">
        <v>529</v>
      </c>
      <c r="I172" s="665" t="s">
        <v>1995</v>
      </c>
      <c r="J172" s="665" t="s">
        <v>716</v>
      </c>
      <c r="K172" s="665" t="s">
        <v>3529</v>
      </c>
      <c r="L172" s="666">
        <v>42.08</v>
      </c>
      <c r="M172" s="666">
        <v>42.08</v>
      </c>
      <c r="N172" s="665">
        <v>1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21</v>
      </c>
      <c r="B173" s="665" t="s">
        <v>528</v>
      </c>
      <c r="C173" s="665" t="s">
        <v>3364</v>
      </c>
      <c r="D173" s="746" t="s">
        <v>4908</v>
      </c>
      <c r="E173" s="747" t="s">
        <v>3387</v>
      </c>
      <c r="F173" s="665" t="s">
        <v>3361</v>
      </c>
      <c r="G173" s="665" t="s">
        <v>3530</v>
      </c>
      <c r="H173" s="665" t="s">
        <v>529</v>
      </c>
      <c r="I173" s="665" t="s">
        <v>3654</v>
      </c>
      <c r="J173" s="665" t="s">
        <v>3655</v>
      </c>
      <c r="K173" s="665" t="s">
        <v>3656</v>
      </c>
      <c r="L173" s="666">
        <v>51.21</v>
      </c>
      <c r="M173" s="666">
        <v>51.21</v>
      </c>
      <c r="N173" s="665">
        <v>1</v>
      </c>
      <c r="O173" s="748">
        <v>0.5</v>
      </c>
      <c r="P173" s="666">
        <v>51.21</v>
      </c>
      <c r="Q173" s="681">
        <v>1</v>
      </c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21</v>
      </c>
      <c r="B174" s="665" t="s">
        <v>528</v>
      </c>
      <c r="C174" s="665" t="s">
        <v>3364</v>
      </c>
      <c r="D174" s="746" t="s">
        <v>4908</v>
      </c>
      <c r="E174" s="747" t="s">
        <v>3387</v>
      </c>
      <c r="F174" s="665" t="s">
        <v>3361</v>
      </c>
      <c r="G174" s="665" t="s">
        <v>3657</v>
      </c>
      <c r="H174" s="665" t="s">
        <v>1606</v>
      </c>
      <c r="I174" s="665" t="s">
        <v>1612</v>
      </c>
      <c r="J174" s="665" t="s">
        <v>1613</v>
      </c>
      <c r="K174" s="665" t="s">
        <v>3208</v>
      </c>
      <c r="L174" s="666">
        <v>131.54</v>
      </c>
      <c r="M174" s="666">
        <v>131.54</v>
      </c>
      <c r="N174" s="665">
        <v>1</v>
      </c>
      <c r="O174" s="748">
        <v>0.5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21</v>
      </c>
      <c r="B175" s="665" t="s">
        <v>528</v>
      </c>
      <c r="C175" s="665" t="s">
        <v>3364</v>
      </c>
      <c r="D175" s="746" t="s">
        <v>4908</v>
      </c>
      <c r="E175" s="747" t="s">
        <v>3387</v>
      </c>
      <c r="F175" s="665" t="s">
        <v>3361</v>
      </c>
      <c r="G175" s="665" t="s">
        <v>3658</v>
      </c>
      <c r="H175" s="665" t="s">
        <v>529</v>
      </c>
      <c r="I175" s="665" t="s">
        <v>3659</v>
      </c>
      <c r="J175" s="665" t="s">
        <v>1543</v>
      </c>
      <c r="K175" s="665" t="s">
        <v>1544</v>
      </c>
      <c r="L175" s="666">
        <v>80.959999999999994</v>
      </c>
      <c r="M175" s="666">
        <v>161.91999999999999</v>
      </c>
      <c r="N175" s="665">
        <v>2</v>
      </c>
      <c r="O175" s="748">
        <v>1</v>
      </c>
      <c r="P175" s="666">
        <v>80.959999999999994</v>
      </c>
      <c r="Q175" s="681">
        <v>0.5</v>
      </c>
      <c r="R175" s="665">
        <v>1</v>
      </c>
      <c r="S175" s="681">
        <v>0.5</v>
      </c>
      <c r="T175" s="748">
        <v>0.5</v>
      </c>
      <c r="U175" s="704">
        <v>0.5</v>
      </c>
    </row>
    <row r="176" spans="1:21" ht="14.4" customHeight="1" x14ac:dyDescent="0.3">
      <c r="A176" s="664">
        <v>21</v>
      </c>
      <c r="B176" s="665" t="s">
        <v>528</v>
      </c>
      <c r="C176" s="665" t="s">
        <v>3364</v>
      </c>
      <c r="D176" s="746" t="s">
        <v>4908</v>
      </c>
      <c r="E176" s="747" t="s">
        <v>3387</v>
      </c>
      <c r="F176" s="665" t="s">
        <v>3361</v>
      </c>
      <c r="G176" s="665" t="s">
        <v>3531</v>
      </c>
      <c r="H176" s="665" t="s">
        <v>529</v>
      </c>
      <c r="I176" s="665" t="s">
        <v>3532</v>
      </c>
      <c r="J176" s="665" t="s">
        <v>689</v>
      </c>
      <c r="K176" s="665" t="s">
        <v>3533</v>
      </c>
      <c r="L176" s="666">
        <v>85.76</v>
      </c>
      <c r="M176" s="666">
        <v>85.76</v>
      </c>
      <c r="N176" s="665">
        <v>1</v>
      </c>
      <c r="O176" s="748">
        <v>0.5</v>
      </c>
      <c r="P176" s="666">
        <v>85.76</v>
      </c>
      <c r="Q176" s="681">
        <v>1</v>
      </c>
      <c r="R176" s="665">
        <v>1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21</v>
      </c>
      <c r="B177" s="665" t="s">
        <v>528</v>
      </c>
      <c r="C177" s="665" t="s">
        <v>3364</v>
      </c>
      <c r="D177" s="746" t="s">
        <v>4908</v>
      </c>
      <c r="E177" s="747" t="s">
        <v>3387</v>
      </c>
      <c r="F177" s="665" t="s">
        <v>3361</v>
      </c>
      <c r="G177" s="665" t="s">
        <v>3534</v>
      </c>
      <c r="H177" s="665" t="s">
        <v>529</v>
      </c>
      <c r="I177" s="665" t="s">
        <v>742</v>
      </c>
      <c r="J177" s="665" t="s">
        <v>743</v>
      </c>
      <c r="K177" s="665" t="s">
        <v>3441</v>
      </c>
      <c r="L177" s="666">
        <v>122.73</v>
      </c>
      <c r="M177" s="666">
        <v>122.73</v>
      </c>
      <c r="N177" s="665">
        <v>1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21</v>
      </c>
      <c r="B178" s="665" t="s">
        <v>528</v>
      </c>
      <c r="C178" s="665" t="s">
        <v>3364</v>
      </c>
      <c r="D178" s="746" t="s">
        <v>4908</v>
      </c>
      <c r="E178" s="747" t="s">
        <v>3387</v>
      </c>
      <c r="F178" s="665" t="s">
        <v>3361</v>
      </c>
      <c r="G178" s="665" t="s">
        <v>3535</v>
      </c>
      <c r="H178" s="665" t="s">
        <v>1606</v>
      </c>
      <c r="I178" s="665" t="s">
        <v>2568</v>
      </c>
      <c r="J178" s="665" t="s">
        <v>2569</v>
      </c>
      <c r="K178" s="665" t="s">
        <v>3310</v>
      </c>
      <c r="L178" s="666">
        <v>140.94999999999999</v>
      </c>
      <c r="M178" s="666">
        <v>281.89999999999998</v>
      </c>
      <c r="N178" s="665">
        <v>2</v>
      </c>
      <c r="O178" s="748">
        <v>1.5</v>
      </c>
      <c r="P178" s="666">
        <v>140.94999999999999</v>
      </c>
      <c r="Q178" s="681">
        <v>0.5</v>
      </c>
      <c r="R178" s="665">
        <v>1</v>
      </c>
      <c r="S178" s="681">
        <v>0.5</v>
      </c>
      <c r="T178" s="748">
        <v>1</v>
      </c>
      <c r="U178" s="704">
        <v>0.66666666666666663</v>
      </c>
    </row>
    <row r="179" spans="1:21" ht="14.4" customHeight="1" x14ac:dyDescent="0.3">
      <c r="A179" s="664">
        <v>21</v>
      </c>
      <c r="B179" s="665" t="s">
        <v>528</v>
      </c>
      <c r="C179" s="665" t="s">
        <v>3364</v>
      </c>
      <c r="D179" s="746" t="s">
        <v>4908</v>
      </c>
      <c r="E179" s="747" t="s">
        <v>3387</v>
      </c>
      <c r="F179" s="665" t="s">
        <v>3361</v>
      </c>
      <c r="G179" s="665" t="s">
        <v>3536</v>
      </c>
      <c r="H179" s="665" t="s">
        <v>529</v>
      </c>
      <c r="I179" s="665" t="s">
        <v>3660</v>
      </c>
      <c r="J179" s="665" t="s">
        <v>1450</v>
      </c>
      <c r="K179" s="665" t="s">
        <v>3661</v>
      </c>
      <c r="L179" s="666">
        <v>0</v>
      </c>
      <c r="M179" s="666">
        <v>0</v>
      </c>
      <c r="N179" s="665">
        <v>1</v>
      </c>
      <c r="O179" s="748">
        <v>1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21</v>
      </c>
      <c r="B180" s="665" t="s">
        <v>528</v>
      </c>
      <c r="C180" s="665" t="s">
        <v>3364</v>
      </c>
      <c r="D180" s="746" t="s">
        <v>4908</v>
      </c>
      <c r="E180" s="747" t="s">
        <v>3387</v>
      </c>
      <c r="F180" s="665" t="s">
        <v>3361</v>
      </c>
      <c r="G180" s="665" t="s">
        <v>3662</v>
      </c>
      <c r="H180" s="665" t="s">
        <v>529</v>
      </c>
      <c r="I180" s="665" t="s">
        <v>3663</v>
      </c>
      <c r="J180" s="665" t="s">
        <v>3664</v>
      </c>
      <c r="K180" s="665" t="s">
        <v>3665</v>
      </c>
      <c r="L180" s="666">
        <v>0</v>
      </c>
      <c r="M180" s="666">
        <v>0</v>
      </c>
      <c r="N180" s="665">
        <v>1</v>
      </c>
      <c r="O180" s="748">
        <v>1</v>
      </c>
      <c r="P180" s="666">
        <v>0</v>
      </c>
      <c r="Q180" s="681"/>
      <c r="R180" s="665">
        <v>1</v>
      </c>
      <c r="S180" s="681">
        <v>1</v>
      </c>
      <c r="T180" s="748">
        <v>1</v>
      </c>
      <c r="U180" s="704">
        <v>1</v>
      </c>
    </row>
    <row r="181" spans="1:21" ht="14.4" customHeight="1" x14ac:dyDescent="0.3">
      <c r="A181" s="664">
        <v>21</v>
      </c>
      <c r="B181" s="665" t="s">
        <v>528</v>
      </c>
      <c r="C181" s="665" t="s">
        <v>3364</v>
      </c>
      <c r="D181" s="746" t="s">
        <v>4908</v>
      </c>
      <c r="E181" s="747" t="s">
        <v>3387</v>
      </c>
      <c r="F181" s="665" t="s">
        <v>3361</v>
      </c>
      <c r="G181" s="665" t="s">
        <v>3432</v>
      </c>
      <c r="H181" s="665" t="s">
        <v>529</v>
      </c>
      <c r="I181" s="665" t="s">
        <v>1460</v>
      </c>
      <c r="J181" s="665" t="s">
        <v>1461</v>
      </c>
      <c r="K181" s="665" t="s">
        <v>1462</v>
      </c>
      <c r="L181" s="666">
        <v>0</v>
      </c>
      <c r="M181" s="666">
        <v>0</v>
      </c>
      <c r="N181" s="665">
        <v>1</v>
      </c>
      <c r="O181" s="748">
        <v>1</v>
      </c>
      <c r="P181" s="666">
        <v>0</v>
      </c>
      <c r="Q181" s="681"/>
      <c r="R181" s="665">
        <v>1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21</v>
      </c>
      <c r="B182" s="665" t="s">
        <v>528</v>
      </c>
      <c r="C182" s="665" t="s">
        <v>3364</v>
      </c>
      <c r="D182" s="746" t="s">
        <v>4908</v>
      </c>
      <c r="E182" s="747" t="s">
        <v>3387</v>
      </c>
      <c r="F182" s="665" t="s">
        <v>3362</v>
      </c>
      <c r="G182" s="665" t="s">
        <v>3544</v>
      </c>
      <c r="H182" s="665" t="s">
        <v>529</v>
      </c>
      <c r="I182" s="665" t="s">
        <v>3545</v>
      </c>
      <c r="J182" s="665" t="s">
        <v>3546</v>
      </c>
      <c r="K182" s="665"/>
      <c r="L182" s="666">
        <v>0</v>
      </c>
      <c r="M182" s="666">
        <v>0</v>
      </c>
      <c r="N182" s="665">
        <v>1</v>
      </c>
      <c r="O182" s="748">
        <v>1</v>
      </c>
      <c r="P182" s="666">
        <v>0</v>
      </c>
      <c r="Q182" s="681"/>
      <c r="R182" s="665">
        <v>1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21</v>
      </c>
      <c r="B183" s="665" t="s">
        <v>528</v>
      </c>
      <c r="C183" s="665" t="s">
        <v>3364</v>
      </c>
      <c r="D183" s="746" t="s">
        <v>4908</v>
      </c>
      <c r="E183" s="747" t="s">
        <v>3392</v>
      </c>
      <c r="F183" s="665" t="s">
        <v>3361</v>
      </c>
      <c r="G183" s="665" t="s">
        <v>3422</v>
      </c>
      <c r="H183" s="665" t="s">
        <v>1606</v>
      </c>
      <c r="I183" s="665" t="s">
        <v>3423</v>
      </c>
      <c r="J183" s="665" t="s">
        <v>1666</v>
      </c>
      <c r="K183" s="665" t="s">
        <v>3192</v>
      </c>
      <c r="L183" s="666">
        <v>2309.36</v>
      </c>
      <c r="M183" s="666">
        <v>6928.08</v>
      </c>
      <c r="N183" s="665">
        <v>3</v>
      </c>
      <c r="O183" s="748">
        <v>1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21</v>
      </c>
      <c r="B184" s="665" t="s">
        <v>528</v>
      </c>
      <c r="C184" s="665" t="s">
        <v>3364</v>
      </c>
      <c r="D184" s="746" t="s">
        <v>4908</v>
      </c>
      <c r="E184" s="747" t="s">
        <v>3392</v>
      </c>
      <c r="F184" s="665" t="s">
        <v>3361</v>
      </c>
      <c r="G184" s="665" t="s">
        <v>3426</v>
      </c>
      <c r="H184" s="665" t="s">
        <v>1606</v>
      </c>
      <c r="I184" s="665" t="s">
        <v>3427</v>
      </c>
      <c r="J184" s="665" t="s">
        <v>3428</v>
      </c>
      <c r="K184" s="665" t="s">
        <v>3429</v>
      </c>
      <c r="L184" s="666">
        <v>668.54</v>
      </c>
      <c r="M184" s="666">
        <v>668.54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21</v>
      </c>
      <c r="B185" s="665" t="s">
        <v>528</v>
      </c>
      <c r="C185" s="665" t="s">
        <v>3364</v>
      </c>
      <c r="D185" s="746" t="s">
        <v>4908</v>
      </c>
      <c r="E185" s="747" t="s">
        <v>3392</v>
      </c>
      <c r="F185" s="665" t="s">
        <v>3361</v>
      </c>
      <c r="G185" s="665" t="s">
        <v>3525</v>
      </c>
      <c r="H185" s="665" t="s">
        <v>529</v>
      </c>
      <c r="I185" s="665" t="s">
        <v>758</v>
      </c>
      <c r="J185" s="665" t="s">
        <v>3526</v>
      </c>
      <c r="K185" s="665" t="s">
        <v>3527</v>
      </c>
      <c r="L185" s="666">
        <v>0</v>
      </c>
      <c r="M185" s="666">
        <v>0</v>
      </c>
      <c r="N185" s="665">
        <v>3</v>
      </c>
      <c r="O185" s="748">
        <v>1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21</v>
      </c>
      <c r="B186" s="665" t="s">
        <v>528</v>
      </c>
      <c r="C186" s="665" t="s">
        <v>3364</v>
      </c>
      <c r="D186" s="746" t="s">
        <v>4908</v>
      </c>
      <c r="E186" s="747" t="s">
        <v>3392</v>
      </c>
      <c r="F186" s="665" t="s">
        <v>3361</v>
      </c>
      <c r="G186" s="665" t="s">
        <v>3531</v>
      </c>
      <c r="H186" s="665" t="s">
        <v>529</v>
      </c>
      <c r="I186" s="665" t="s">
        <v>3532</v>
      </c>
      <c r="J186" s="665" t="s">
        <v>689</v>
      </c>
      <c r="K186" s="665" t="s">
        <v>3533</v>
      </c>
      <c r="L186" s="666">
        <v>85.76</v>
      </c>
      <c r="M186" s="666">
        <v>85.76</v>
      </c>
      <c r="N186" s="665">
        <v>1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21</v>
      </c>
      <c r="B187" s="665" t="s">
        <v>528</v>
      </c>
      <c r="C187" s="665" t="s">
        <v>3364</v>
      </c>
      <c r="D187" s="746" t="s">
        <v>4908</v>
      </c>
      <c r="E187" s="747" t="s">
        <v>3393</v>
      </c>
      <c r="F187" s="665" t="s">
        <v>3361</v>
      </c>
      <c r="G187" s="665" t="s">
        <v>3475</v>
      </c>
      <c r="H187" s="665" t="s">
        <v>529</v>
      </c>
      <c r="I187" s="665" t="s">
        <v>996</v>
      </c>
      <c r="J187" s="665" t="s">
        <v>3585</v>
      </c>
      <c r="K187" s="665" t="s">
        <v>3586</v>
      </c>
      <c r="L187" s="666">
        <v>484.75</v>
      </c>
      <c r="M187" s="666">
        <v>484.75</v>
      </c>
      <c r="N187" s="665">
        <v>1</v>
      </c>
      <c r="O187" s="748">
        <v>1</v>
      </c>
      <c r="P187" s="666">
        <v>484.75</v>
      </c>
      <c r="Q187" s="681">
        <v>1</v>
      </c>
      <c r="R187" s="665">
        <v>1</v>
      </c>
      <c r="S187" s="681">
        <v>1</v>
      </c>
      <c r="T187" s="748">
        <v>1</v>
      </c>
      <c r="U187" s="704">
        <v>1</v>
      </c>
    </row>
    <row r="188" spans="1:21" ht="14.4" customHeight="1" x14ac:dyDescent="0.3">
      <c r="A188" s="664">
        <v>21</v>
      </c>
      <c r="B188" s="665" t="s">
        <v>528</v>
      </c>
      <c r="C188" s="665" t="s">
        <v>3364</v>
      </c>
      <c r="D188" s="746" t="s">
        <v>4908</v>
      </c>
      <c r="E188" s="747" t="s">
        <v>3394</v>
      </c>
      <c r="F188" s="665" t="s">
        <v>3361</v>
      </c>
      <c r="G188" s="665" t="s">
        <v>3426</v>
      </c>
      <c r="H188" s="665" t="s">
        <v>1606</v>
      </c>
      <c r="I188" s="665" t="s">
        <v>3666</v>
      </c>
      <c r="J188" s="665" t="s">
        <v>3667</v>
      </c>
      <c r="K188" s="665" t="s">
        <v>3668</v>
      </c>
      <c r="L188" s="666">
        <v>668.54</v>
      </c>
      <c r="M188" s="666">
        <v>668.54</v>
      </c>
      <c r="N188" s="665">
        <v>1</v>
      </c>
      <c r="O188" s="748">
        <v>1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21</v>
      </c>
      <c r="B189" s="665" t="s">
        <v>528</v>
      </c>
      <c r="C189" s="665" t="s">
        <v>3364</v>
      </c>
      <c r="D189" s="746" t="s">
        <v>4908</v>
      </c>
      <c r="E189" s="747" t="s">
        <v>3396</v>
      </c>
      <c r="F189" s="665" t="s">
        <v>3361</v>
      </c>
      <c r="G189" s="665" t="s">
        <v>3402</v>
      </c>
      <c r="H189" s="665" t="s">
        <v>529</v>
      </c>
      <c r="I189" s="665" t="s">
        <v>647</v>
      </c>
      <c r="J189" s="665" t="s">
        <v>648</v>
      </c>
      <c r="K189" s="665" t="s">
        <v>3439</v>
      </c>
      <c r="L189" s="666">
        <v>65.28</v>
      </c>
      <c r="M189" s="666">
        <v>522.24</v>
      </c>
      <c r="N189" s="665">
        <v>8</v>
      </c>
      <c r="O189" s="748">
        <v>4.5</v>
      </c>
      <c r="P189" s="666">
        <v>326.39999999999998</v>
      </c>
      <c r="Q189" s="681">
        <v>0.625</v>
      </c>
      <c r="R189" s="665">
        <v>5</v>
      </c>
      <c r="S189" s="681">
        <v>0.625</v>
      </c>
      <c r="T189" s="748">
        <v>3</v>
      </c>
      <c r="U189" s="704">
        <v>0.66666666666666663</v>
      </c>
    </row>
    <row r="190" spans="1:21" ht="14.4" customHeight="1" x14ac:dyDescent="0.3">
      <c r="A190" s="664">
        <v>21</v>
      </c>
      <c r="B190" s="665" t="s">
        <v>528</v>
      </c>
      <c r="C190" s="665" t="s">
        <v>3364</v>
      </c>
      <c r="D190" s="746" t="s">
        <v>4908</v>
      </c>
      <c r="E190" s="747" t="s">
        <v>3396</v>
      </c>
      <c r="F190" s="665" t="s">
        <v>3361</v>
      </c>
      <c r="G190" s="665" t="s">
        <v>3402</v>
      </c>
      <c r="H190" s="665" t="s">
        <v>529</v>
      </c>
      <c r="I190" s="665" t="s">
        <v>669</v>
      </c>
      <c r="J190" s="665" t="s">
        <v>3440</v>
      </c>
      <c r="K190" s="665" t="s">
        <v>3441</v>
      </c>
      <c r="L190" s="666">
        <v>36.270000000000003</v>
      </c>
      <c r="M190" s="666">
        <v>36.270000000000003</v>
      </c>
      <c r="N190" s="665">
        <v>1</v>
      </c>
      <c r="O190" s="748">
        <v>0.5</v>
      </c>
      <c r="P190" s="666">
        <v>36.270000000000003</v>
      </c>
      <c r="Q190" s="681">
        <v>1</v>
      </c>
      <c r="R190" s="665">
        <v>1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21</v>
      </c>
      <c r="B191" s="665" t="s">
        <v>528</v>
      </c>
      <c r="C191" s="665" t="s">
        <v>3364</v>
      </c>
      <c r="D191" s="746" t="s">
        <v>4908</v>
      </c>
      <c r="E191" s="747" t="s">
        <v>3396</v>
      </c>
      <c r="F191" s="665" t="s">
        <v>3361</v>
      </c>
      <c r="G191" s="665" t="s">
        <v>3442</v>
      </c>
      <c r="H191" s="665" t="s">
        <v>1606</v>
      </c>
      <c r="I191" s="665" t="s">
        <v>1680</v>
      </c>
      <c r="J191" s="665" t="s">
        <v>3249</v>
      </c>
      <c r="K191" s="665" t="s">
        <v>3250</v>
      </c>
      <c r="L191" s="666">
        <v>4.7</v>
      </c>
      <c r="M191" s="666">
        <v>4.7</v>
      </c>
      <c r="N191" s="665">
        <v>1</v>
      </c>
      <c r="O191" s="748">
        <v>1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21</v>
      </c>
      <c r="B192" s="665" t="s">
        <v>528</v>
      </c>
      <c r="C192" s="665" t="s">
        <v>3364</v>
      </c>
      <c r="D192" s="746" t="s">
        <v>4908</v>
      </c>
      <c r="E192" s="747" t="s">
        <v>3396</v>
      </c>
      <c r="F192" s="665" t="s">
        <v>3361</v>
      </c>
      <c r="G192" s="665" t="s">
        <v>3447</v>
      </c>
      <c r="H192" s="665" t="s">
        <v>1606</v>
      </c>
      <c r="I192" s="665" t="s">
        <v>1939</v>
      </c>
      <c r="J192" s="665" t="s">
        <v>3221</v>
      </c>
      <c r="K192" s="665" t="s">
        <v>3218</v>
      </c>
      <c r="L192" s="666">
        <v>149.52000000000001</v>
      </c>
      <c r="M192" s="666">
        <v>149.52000000000001</v>
      </c>
      <c r="N192" s="665">
        <v>1</v>
      </c>
      <c r="O192" s="748">
        <v>0.5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21</v>
      </c>
      <c r="B193" s="665" t="s">
        <v>528</v>
      </c>
      <c r="C193" s="665" t="s">
        <v>3364</v>
      </c>
      <c r="D193" s="746" t="s">
        <v>4908</v>
      </c>
      <c r="E193" s="747" t="s">
        <v>3396</v>
      </c>
      <c r="F193" s="665" t="s">
        <v>3361</v>
      </c>
      <c r="G193" s="665" t="s">
        <v>3669</v>
      </c>
      <c r="H193" s="665" t="s">
        <v>1606</v>
      </c>
      <c r="I193" s="665" t="s">
        <v>1639</v>
      </c>
      <c r="J193" s="665" t="s">
        <v>1640</v>
      </c>
      <c r="K193" s="665" t="s">
        <v>560</v>
      </c>
      <c r="L193" s="666">
        <v>35.11</v>
      </c>
      <c r="M193" s="666">
        <v>35.11</v>
      </c>
      <c r="N193" s="665">
        <v>1</v>
      </c>
      <c r="O193" s="748">
        <v>0.5</v>
      </c>
      <c r="P193" s="666">
        <v>35.11</v>
      </c>
      <c r="Q193" s="681">
        <v>1</v>
      </c>
      <c r="R193" s="665">
        <v>1</v>
      </c>
      <c r="S193" s="681">
        <v>1</v>
      </c>
      <c r="T193" s="748">
        <v>0.5</v>
      </c>
      <c r="U193" s="704">
        <v>1</v>
      </c>
    </row>
    <row r="194" spans="1:21" ht="14.4" customHeight="1" x14ac:dyDescent="0.3">
      <c r="A194" s="664">
        <v>21</v>
      </c>
      <c r="B194" s="665" t="s">
        <v>528</v>
      </c>
      <c r="C194" s="665" t="s">
        <v>3364</v>
      </c>
      <c r="D194" s="746" t="s">
        <v>4908</v>
      </c>
      <c r="E194" s="747" t="s">
        <v>3396</v>
      </c>
      <c r="F194" s="665" t="s">
        <v>3361</v>
      </c>
      <c r="G194" s="665" t="s">
        <v>3457</v>
      </c>
      <c r="H194" s="665" t="s">
        <v>529</v>
      </c>
      <c r="I194" s="665" t="s">
        <v>825</v>
      </c>
      <c r="J194" s="665" t="s">
        <v>3670</v>
      </c>
      <c r="K194" s="665" t="s">
        <v>3671</v>
      </c>
      <c r="L194" s="666">
        <v>0</v>
      </c>
      <c r="M194" s="666">
        <v>0</v>
      </c>
      <c r="N194" s="665">
        <v>1</v>
      </c>
      <c r="O194" s="748">
        <v>0.5</v>
      </c>
      <c r="P194" s="666"/>
      <c r="Q194" s="681"/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21</v>
      </c>
      <c r="B195" s="665" t="s">
        <v>528</v>
      </c>
      <c r="C195" s="665" t="s">
        <v>3364</v>
      </c>
      <c r="D195" s="746" t="s">
        <v>4908</v>
      </c>
      <c r="E195" s="747" t="s">
        <v>3396</v>
      </c>
      <c r="F195" s="665" t="s">
        <v>3361</v>
      </c>
      <c r="G195" s="665" t="s">
        <v>3457</v>
      </c>
      <c r="H195" s="665" t="s">
        <v>529</v>
      </c>
      <c r="I195" s="665" t="s">
        <v>3672</v>
      </c>
      <c r="J195" s="665" t="s">
        <v>3670</v>
      </c>
      <c r="K195" s="665" t="s">
        <v>3671</v>
      </c>
      <c r="L195" s="666">
        <v>0</v>
      </c>
      <c r="M195" s="666">
        <v>0</v>
      </c>
      <c r="N195" s="665">
        <v>1</v>
      </c>
      <c r="O195" s="748">
        <v>0.5</v>
      </c>
      <c r="P195" s="666">
        <v>0</v>
      </c>
      <c r="Q195" s="681"/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21</v>
      </c>
      <c r="B196" s="665" t="s">
        <v>528</v>
      </c>
      <c r="C196" s="665" t="s">
        <v>3364</v>
      </c>
      <c r="D196" s="746" t="s">
        <v>4908</v>
      </c>
      <c r="E196" s="747" t="s">
        <v>3396</v>
      </c>
      <c r="F196" s="665" t="s">
        <v>3361</v>
      </c>
      <c r="G196" s="665" t="s">
        <v>3457</v>
      </c>
      <c r="H196" s="665" t="s">
        <v>529</v>
      </c>
      <c r="I196" s="665" t="s">
        <v>3673</v>
      </c>
      <c r="J196" s="665" t="s">
        <v>3670</v>
      </c>
      <c r="K196" s="665" t="s">
        <v>3671</v>
      </c>
      <c r="L196" s="666">
        <v>0</v>
      </c>
      <c r="M196" s="666">
        <v>0</v>
      </c>
      <c r="N196" s="665">
        <v>1</v>
      </c>
      <c r="O196" s="748">
        <v>0.5</v>
      </c>
      <c r="P196" s="666"/>
      <c r="Q196" s="681"/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21</v>
      </c>
      <c r="B197" s="665" t="s">
        <v>528</v>
      </c>
      <c r="C197" s="665" t="s">
        <v>3364</v>
      </c>
      <c r="D197" s="746" t="s">
        <v>4908</v>
      </c>
      <c r="E197" s="747" t="s">
        <v>3396</v>
      </c>
      <c r="F197" s="665" t="s">
        <v>3361</v>
      </c>
      <c r="G197" s="665" t="s">
        <v>3457</v>
      </c>
      <c r="H197" s="665" t="s">
        <v>529</v>
      </c>
      <c r="I197" s="665" t="s">
        <v>3674</v>
      </c>
      <c r="J197" s="665" t="s">
        <v>3459</v>
      </c>
      <c r="K197" s="665" t="s">
        <v>2613</v>
      </c>
      <c r="L197" s="666">
        <v>0</v>
      </c>
      <c r="M197" s="666">
        <v>0</v>
      </c>
      <c r="N197" s="665">
        <v>1</v>
      </c>
      <c r="O197" s="748">
        <v>0.5</v>
      </c>
      <c r="P197" s="666">
        <v>0</v>
      </c>
      <c r="Q197" s="681"/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21</v>
      </c>
      <c r="B198" s="665" t="s">
        <v>528</v>
      </c>
      <c r="C198" s="665" t="s">
        <v>3364</v>
      </c>
      <c r="D198" s="746" t="s">
        <v>4908</v>
      </c>
      <c r="E198" s="747" t="s">
        <v>3396</v>
      </c>
      <c r="F198" s="665" t="s">
        <v>3361</v>
      </c>
      <c r="G198" s="665" t="s">
        <v>3457</v>
      </c>
      <c r="H198" s="665" t="s">
        <v>529</v>
      </c>
      <c r="I198" s="665" t="s">
        <v>3675</v>
      </c>
      <c r="J198" s="665" t="s">
        <v>3670</v>
      </c>
      <c r="K198" s="665" t="s">
        <v>3671</v>
      </c>
      <c r="L198" s="666">
        <v>0</v>
      </c>
      <c r="M198" s="666">
        <v>0</v>
      </c>
      <c r="N198" s="665">
        <v>1</v>
      </c>
      <c r="O198" s="748">
        <v>0.5</v>
      </c>
      <c r="P198" s="666"/>
      <c r="Q198" s="681"/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21</v>
      </c>
      <c r="B199" s="665" t="s">
        <v>528</v>
      </c>
      <c r="C199" s="665" t="s">
        <v>3364</v>
      </c>
      <c r="D199" s="746" t="s">
        <v>4908</v>
      </c>
      <c r="E199" s="747" t="s">
        <v>3396</v>
      </c>
      <c r="F199" s="665" t="s">
        <v>3361</v>
      </c>
      <c r="G199" s="665" t="s">
        <v>3676</v>
      </c>
      <c r="H199" s="665" t="s">
        <v>1606</v>
      </c>
      <c r="I199" s="665" t="s">
        <v>1723</v>
      </c>
      <c r="J199" s="665" t="s">
        <v>1724</v>
      </c>
      <c r="K199" s="665" t="s">
        <v>1696</v>
      </c>
      <c r="L199" s="666">
        <v>65.989999999999995</v>
      </c>
      <c r="M199" s="666">
        <v>65.989999999999995</v>
      </c>
      <c r="N199" s="665">
        <v>1</v>
      </c>
      <c r="O199" s="748">
        <v>0.5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21</v>
      </c>
      <c r="B200" s="665" t="s">
        <v>528</v>
      </c>
      <c r="C200" s="665" t="s">
        <v>3364</v>
      </c>
      <c r="D200" s="746" t="s">
        <v>4908</v>
      </c>
      <c r="E200" s="747" t="s">
        <v>3396</v>
      </c>
      <c r="F200" s="665" t="s">
        <v>3361</v>
      </c>
      <c r="G200" s="665" t="s">
        <v>3406</v>
      </c>
      <c r="H200" s="665" t="s">
        <v>529</v>
      </c>
      <c r="I200" s="665" t="s">
        <v>1112</v>
      </c>
      <c r="J200" s="665" t="s">
        <v>1113</v>
      </c>
      <c r="K200" s="665" t="s">
        <v>1114</v>
      </c>
      <c r="L200" s="666">
        <v>344</v>
      </c>
      <c r="M200" s="666">
        <v>1376</v>
      </c>
      <c r="N200" s="665">
        <v>4</v>
      </c>
      <c r="O200" s="748">
        <v>1.5</v>
      </c>
      <c r="P200" s="666">
        <v>688</v>
      </c>
      <c r="Q200" s="681">
        <v>0.5</v>
      </c>
      <c r="R200" s="665">
        <v>2</v>
      </c>
      <c r="S200" s="681">
        <v>0.5</v>
      </c>
      <c r="T200" s="748">
        <v>0.5</v>
      </c>
      <c r="U200" s="704">
        <v>0.33333333333333331</v>
      </c>
    </row>
    <row r="201" spans="1:21" ht="14.4" customHeight="1" x14ac:dyDescent="0.3">
      <c r="A201" s="664">
        <v>21</v>
      </c>
      <c r="B201" s="665" t="s">
        <v>528</v>
      </c>
      <c r="C201" s="665" t="s">
        <v>3364</v>
      </c>
      <c r="D201" s="746" t="s">
        <v>4908</v>
      </c>
      <c r="E201" s="747" t="s">
        <v>3396</v>
      </c>
      <c r="F201" s="665" t="s">
        <v>3361</v>
      </c>
      <c r="G201" s="665" t="s">
        <v>3549</v>
      </c>
      <c r="H201" s="665" t="s">
        <v>529</v>
      </c>
      <c r="I201" s="665" t="s">
        <v>793</v>
      </c>
      <c r="J201" s="665" t="s">
        <v>794</v>
      </c>
      <c r="K201" s="665" t="s">
        <v>3550</v>
      </c>
      <c r="L201" s="666">
        <v>36.54</v>
      </c>
      <c r="M201" s="666">
        <v>219.24</v>
      </c>
      <c r="N201" s="665">
        <v>6</v>
      </c>
      <c r="O201" s="748">
        <v>4.5</v>
      </c>
      <c r="P201" s="666">
        <v>73.08</v>
      </c>
      <c r="Q201" s="681">
        <v>0.33333333333333331</v>
      </c>
      <c r="R201" s="665">
        <v>2</v>
      </c>
      <c r="S201" s="681">
        <v>0.33333333333333331</v>
      </c>
      <c r="T201" s="748">
        <v>1.5</v>
      </c>
      <c r="U201" s="704">
        <v>0.33333333333333331</v>
      </c>
    </row>
    <row r="202" spans="1:21" ht="14.4" customHeight="1" x14ac:dyDescent="0.3">
      <c r="A202" s="664">
        <v>21</v>
      </c>
      <c r="B202" s="665" t="s">
        <v>528</v>
      </c>
      <c r="C202" s="665" t="s">
        <v>3364</v>
      </c>
      <c r="D202" s="746" t="s">
        <v>4908</v>
      </c>
      <c r="E202" s="747" t="s">
        <v>3396</v>
      </c>
      <c r="F202" s="665" t="s">
        <v>3361</v>
      </c>
      <c r="G202" s="665" t="s">
        <v>3549</v>
      </c>
      <c r="H202" s="665" t="s">
        <v>529</v>
      </c>
      <c r="I202" s="665" t="s">
        <v>2258</v>
      </c>
      <c r="J202" s="665" t="s">
        <v>2259</v>
      </c>
      <c r="K202" s="665" t="s">
        <v>2260</v>
      </c>
      <c r="L202" s="666">
        <v>48.72</v>
      </c>
      <c r="M202" s="666">
        <v>97.44</v>
      </c>
      <c r="N202" s="665">
        <v>2</v>
      </c>
      <c r="O202" s="748">
        <v>1.5</v>
      </c>
      <c r="P202" s="666">
        <v>97.44</v>
      </c>
      <c r="Q202" s="681">
        <v>1</v>
      </c>
      <c r="R202" s="665">
        <v>2</v>
      </c>
      <c r="S202" s="681">
        <v>1</v>
      </c>
      <c r="T202" s="748">
        <v>1.5</v>
      </c>
      <c r="U202" s="704">
        <v>1</v>
      </c>
    </row>
    <row r="203" spans="1:21" ht="14.4" customHeight="1" x14ac:dyDescent="0.3">
      <c r="A203" s="664">
        <v>21</v>
      </c>
      <c r="B203" s="665" t="s">
        <v>528</v>
      </c>
      <c r="C203" s="665" t="s">
        <v>3364</v>
      </c>
      <c r="D203" s="746" t="s">
        <v>4908</v>
      </c>
      <c r="E203" s="747" t="s">
        <v>3396</v>
      </c>
      <c r="F203" s="665" t="s">
        <v>3361</v>
      </c>
      <c r="G203" s="665" t="s">
        <v>3677</v>
      </c>
      <c r="H203" s="665" t="s">
        <v>529</v>
      </c>
      <c r="I203" s="665" t="s">
        <v>1093</v>
      </c>
      <c r="J203" s="665" t="s">
        <v>3678</v>
      </c>
      <c r="K203" s="665" t="s">
        <v>3679</v>
      </c>
      <c r="L203" s="666">
        <v>24.68</v>
      </c>
      <c r="M203" s="666">
        <v>24.68</v>
      </c>
      <c r="N203" s="665">
        <v>1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21</v>
      </c>
      <c r="B204" s="665" t="s">
        <v>528</v>
      </c>
      <c r="C204" s="665" t="s">
        <v>3364</v>
      </c>
      <c r="D204" s="746" t="s">
        <v>4908</v>
      </c>
      <c r="E204" s="747" t="s">
        <v>3396</v>
      </c>
      <c r="F204" s="665" t="s">
        <v>3361</v>
      </c>
      <c r="G204" s="665" t="s">
        <v>3475</v>
      </c>
      <c r="H204" s="665" t="s">
        <v>529</v>
      </c>
      <c r="I204" s="665" t="s">
        <v>1337</v>
      </c>
      <c r="J204" s="665" t="s">
        <v>3583</v>
      </c>
      <c r="K204" s="665" t="s">
        <v>3584</v>
      </c>
      <c r="L204" s="666">
        <v>1938.97</v>
      </c>
      <c r="M204" s="666">
        <v>1938.97</v>
      </c>
      <c r="N204" s="665">
        <v>1</v>
      </c>
      <c r="O204" s="748">
        <v>1</v>
      </c>
      <c r="P204" s="666">
        <v>1938.97</v>
      </c>
      <c r="Q204" s="681">
        <v>1</v>
      </c>
      <c r="R204" s="665">
        <v>1</v>
      </c>
      <c r="S204" s="681">
        <v>1</v>
      </c>
      <c r="T204" s="748">
        <v>1</v>
      </c>
      <c r="U204" s="704">
        <v>1</v>
      </c>
    </row>
    <row r="205" spans="1:21" ht="14.4" customHeight="1" x14ac:dyDescent="0.3">
      <c r="A205" s="664">
        <v>21</v>
      </c>
      <c r="B205" s="665" t="s">
        <v>528</v>
      </c>
      <c r="C205" s="665" t="s">
        <v>3364</v>
      </c>
      <c r="D205" s="746" t="s">
        <v>4908</v>
      </c>
      <c r="E205" s="747" t="s">
        <v>3396</v>
      </c>
      <c r="F205" s="665" t="s">
        <v>3361</v>
      </c>
      <c r="G205" s="665" t="s">
        <v>3475</v>
      </c>
      <c r="H205" s="665" t="s">
        <v>529</v>
      </c>
      <c r="I205" s="665" t="s">
        <v>996</v>
      </c>
      <c r="J205" s="665" t="s">
        <v>3585</v>
      </c>
      <c r="K205" s="665" t="s">
        <v>3586</v>
      </c>
      <c r="L205" s="666">
        <v>484.75</v>
      </c>
      <c r="M205" s="666">
        <v>484.75</v>
      </c>
      <c r="N205" s="665">
        <v>1</v>
      </c>
      <c r="O205" s="748">
        <v>1</v>
      </c>
      <c r="P205" s="666">
        <v>484.75</v>
      </c>
      <c r="Q205" s="681">
        <v>1</v>
      </c>
      <c r="R205" s="665">
        <v>1</v>
      </c>
      <c r="S205" s="681">
        <v>1</v>
      </c>
      <c r="T205" s="748">
        <v>1</v>
      </c>
      <c r="U205" s="704">
        <v>1</v>
      </c>
    </row>
    <row r="206" spans="1:21" ht="14.4" customHeight="1" x14ac:dyDescent="0.3">
      <c r="A206" s="664">
        <v>21</v>
      </c>
      <c r="B206" s="665" t="s">
        <v>528</v>
      </c>
      <c r="C206" s="665" t="s">
        <v>3364</v>
      </c>
      <c r="D206" s="746" t="s">
        <v>4908</v>
      </c>
      <c r="E206" s="747" t="s">
        <v>3396</v>
      </c>
      <c r="F206" s="665" t="s">
        <v>3361</v>
      </c>
      <c r="G206" s="665" t="s">
        <v>3475</v>
      </c>
      <c r="H206" s="665" t="s">
        <v>529</v>
      </c>
      <c r="I206" s="665" t="s">
        <v>1120</v>
      </c>
      <c r="J206" s="665" t="s">
        <v>3476</v>
      </c>
      <c r="K206" s="665" t="s">
        <v>3477</v>
      </c>
      <c r="L206" s="666">
        <v>969.48</v>
      </c>
      <c r="M206" s="666">
        <v>3877.92</v>
      </c>
      <c r="N206" s="665">
        <v>4</v>
      </c>
      <c r="O206" s="748">
        <v>4</v>
      </c>
      <c r="P206" s="666">
        <v>1938.96</v>
      </c>
      <c r="Q206" s="681">
        <v>0.5</v>
      </c>
      <c r="R206" s="665">
        <v>2</v>
      </c>
      <c r="S206" s="681">
        <v>0.5</v>
      </c>
      <c r="T206" s="748">
        <v>2</v>
      </c>
      <c r="U206" s="704">
        <v>0.5</v>
      </c>
    </row>
    <row r="207" spans="1:21" ht="14.4" customHeight="1" x14ac:dyDescent="0.3">
      <c r="A207" s="664">
        <v>21</v>
      </c>
      <c r="B207" s="665" t="s">
        <v>528</v>
      </c>
      <c r="C207" s="665" t="s">
        <v>3364</v>
      </c>
      <c r="D207" s="746" t="s">
        <v>4908</v>
      </c>
      <c r="E207" s="747" t="s">
        <v>3396</v>
      </c>
      <c r="F207" s="665" t="s">
        <v>3361</v>
      </c>
      <c r="G207" s="665" t="s">
        <v>3478</v>
      </c>
      <c r="H207" s="665" t="s">
        <v>529</v>
      </c>
      <c r="I207" s="665" t="s">
        <v>3551</v>
      </c>
      <c r="J207" s="665" t="s">
        <v>3552</v>
      </c>
      <c r="K207" s="665" t="s">
        <v>3553</v>
      </c>
      <c r="L207" s="666">
        <v>0</v>
      </c>
      <c r="M207" s="666">
        <v>0</v>
      </c>
      <c r="N207" s="665">
        <v>1</v>
      </c>
      <c r="O207" s="748">
        <v>0.5</v>
      </c>
      <c r="P207" s="666"/>
      <c r="Q207" s="681"/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21</v>
      </c>
      <c r="B208" s="665" t="s">
        <v>528</v>
      </c>
      <c r="C208" s="665" t="s">
        <v>3364</v>
      </c>
      <c r="D208" s="746" t="s">
        <v>4908</v>
      </c>
      <c r="E208" s="747" t="s">
        <v>3396</v>
      </c>
      <c r="F208" s="665" t="s">
        <v>3361</v>
      </c>
      <c r="G208" s="665" t="s">
        <v>3482</v>
      </c>
      <c r="H208" s="665" t="s">
        <v>529</v>
      </c>
      <c r="I208" s="665" t="s">
        <v>619</v>
      </c>
      <c r="J208" s="665" t="s">
        <v>620</v>
      </c>
      <c r="K208" s="665" t="s">
        <v>3483</v>
      </c>
      <c r="L208" s="666">
        <v>106.54</v>
      </c>
      <c r="M208" s="666">
        <v>106.54</v>
      </c>
      <c r="N208" s="665">
        <v>1</v>
      </c>
      <c r="O208" s="748">
        <v>0.5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21</v>
      </c>
      <c r="B209" s="665" t="s">
        <v>528</v>
      </c>
      <c r="C209" s="665" t="s">
        <v>3364</v>
      </c>
      <c r="D209" s="746" t="s">
        <v>4908</v>
      </c>
      <c r="E209" s="747" t="s">
        <v>3396</v>
      </c>
      <c r="F209" s="665" t="s">
        <v>3361</v>
      </c>
      <c r="G209" s="665" t="s">
        <v>3410</v>
      </c>
      <c r="H209" s="665" t="s">
        <v>529</v>
      </c>
      <c r="I209" s="665" t="s">
        <v>3485</v>
      </c>
      <c r="J209" s="665" t="s">
        <v>705</v>
      </c>
      <c r="K209" s="665" t="s">
        <v>3486</v>
      </c>
      <c r="L209" s="666">
        <v>0</v>
      </c>
      <c r="M209" s="666">
        <v>0</v>
      </c>
      <c r="N209" s="665">
        <v>2</v>
      </c>
      <c r="O209" s="748">
        <v>1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21</v>
      </c>
      <c r="B210" s="665" t="s">
        <v>528</v>
      </c>
      <c r="C210" s="665" t="s">
        <v>3364</v>
      </c>
      <c r="D210" s="746" t="s">
        <v>4908</v>
      </c>
      <c r="E210" s="747" t="s">
        <v>3396</v>
      </c>
      <c r="F210" s="665" t="s">
        <v>3361</v>
      </c>
      <c r="G210" s="665" t="s">
        <v>3554</v>
      </c>
      <c r="H210" s="665" t="s">
        <v>529</v>
      </c>
      <c r="I210" s="665" t="s">
        <v>773</v>
      </c>
      <c r="J210" s="665" t="s">
        <v>3601</v>
      </c>
      <c r="K210" s="665" t="s">
        <v>3602</v>
      </c>
      <c r="L210" s="666">
        <v>38.5</v>
      </c>
      <c r="M210" s="666">
        <v>38.5</v>
      </c>
      <c r="N210" s="665">
        <v>1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21</v>
      </c>
      <c r="B211" s="665" t="s">
        <v>528</v>
      </c>
      <c r="C211" s="665" t="s">
        <v>3364</v>
      </c>
      <c r="D211" s="746" t="s">
        <v>4908</v>
      </c>
      <c r="E211" s="747" t="s">
        <v>3396</v>
      </c>
      <c r="F211" s="665" t="s">
        <v>3361</v>
      </c>
      <c r="G211" s="665" t="s">
        <v>3490</v>
      </c>
      <c r="H211" s="665" t="s">
        <v>529</v>
      </c>
      <c r="I211" s="665" t="s">
        <v>1540</v>
      </c>
      <c r="J211" s="665" t="s">
        <v>1142</v>
      </c>
      <c r="K211" s="665" t="s">
        <v>3492</v>
      </c>
      <c r="L211" s="666">
        <v>111.07</v>
      </c>
      <c r="M211" s="666">
        <v>222.14</v>
      </c>
      <c r="N211" s="665">
        <v>2</v>
      </c>
      <c r="O211" s="748">
        <v>0.5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21</v>
      </c>
      <c r="B212" s="665" t="s">
        <v>528</v>
      </c>
      <c r="C212" s="665" t="s">
        <v>3364</v>
      </c>
      <c r="D212" s="746" t="s">
        <v>4908</v>
      </c>
      <c r="E212" s="747" t="s">
        <v>3396</v>
      </c>
      <c r="F212" s="665" t="s">
        <v>3361</v>
      </c>
      <c r="G212" s="665" t="s">
        <v>3419</v>
      </c>
      <c r="H212" s="665" t="s">
        <v>529</v>
      </c>
      <c r="I212" s="665" t="s">
        <v>842</v>
      </c>
      <c r="J212" s="665" t="s">
        <v>3420</v>
      </c>
      <c r="K212" s="665" t="s">
        <v>3421</v>
      </c>
      <c r="L212" s="666">
        <v>53.57</v>
      </c>
      <c r="M212" s="666">
        <v>321.42</v>
      </c>
      <c r="N212" s="665">
        <v>6</v>
      </c>
      <c r="O212" s="748">
        <v>3.5</v>
      </c>
      <c r="P212" s="666">
        <v>53.57</v>
      </c>
      <c r="Q212" s="681">
        <v>0.16666666666666666</v>
      </c>
      <c r="R212" s="665">
        <v>1</v>
      </c>
      <c r="S212" s="681">
        <v>0.16666666666666666</v>
      </c>
      <c r="T212" s="748">
        <v>1</v>
      </c>
      <c r="U212" s="704">
        <v>0.2857142857142857</v>
      </c>
    </row>
    <row r="213" spans="1:21" ht="14.4" customHeight="1" x14ac:dyDescent="0.3">
      <c r="A213" s="664">
        <v>21</v>
      </c>
      <c r="B213" s="665" t="s">
        <v>528</v>
      </c>
      <c r="C213" s="665" t="s">
        <v>3364</v>
      </c>
      <c r="D213" s="746" t="s">
        <v>4908</v>
      </c>
      <c r="E213" s="747" t="s">
        <v>3396</v>
      </c>
      <c r="F213" s="665" t="s">
        <v>3361</v>
      </c>
      <c r="G213" s="665" t="s">
        <v>3680</v>
      </c>
      <c r="H213" s="665" t="s">
        <v>529</v>
      </c>
      <c r="I213" s="665" t="s">
        <v>635</v>
      </c>
      <c r="J213" s="665" t="s">
        <v>636</v>
      </c>
      <c r="K213" s="665" t="s">
        <v>1826</v>
      </c>
      <c r="L213" s="666">
        <v>53.18</v>
      </c>
      <c r="M213" s="666">
        <v>53.18</v>
      </c>
      <c r="N213" s="665">
        <v>1</v>
      </c>
      <c r="O213" s="748">
        <v>1</v>
      </c>
      <c r="P213" s="666">
        <v>53.18</v>
      </c>
      <c r="Q213" s="681">
        <v>1</v>
      </c>
      <c r="R213" s="665">
        <v>1</v>
      </c>
      <c r="S213" s="681">
        <v>1</v>
      </c>
      <c r="T213" s="748">
        <v>1</v>
      </c>
      <c r="U213" s="704">
        <v>1</v>
      </c>
    </row>
    <row r="214" spans="1:21" ht="14.4" customHeight="1" x14ac:dyDescent="0.3">
      <c r="A214" s="664">
        <v>21</v>
      </c>
      <c r="B214" s="665" t="s">
        <v>528</v>
      </c>
      <c r="C214" s="665" t="s">
        <v>3364</v>
      </c>
      <c r="D214" s="746" t="s">
        <v>4908</v>
      </c>
      <c r="E214" s="747" t="s">
        <v>3396</v>
      </c>
      <c r="F214" s="665" t="s">
        <v>3361</v>
      </c>
      <c r="G214" s="665" t="s">
        <v>3422</v>
      </c>
      <c r="H214" s="665" t="s">
        <v>1606</v>
      </c>
      <c r="I214" s="665" t="s">
        <v>1665</v>
      </c>
      <c r="J214" s="665" t="s">
        <v>1666</v>
      </c>
      <c r="K214" s="665" t="s">
        <v>3193</v>
      </c>
      <c r="L214" s="666">
        <v>1847.49</v>
      </c>
      <c r="M214" s="666">
        <v>7389.96</v>
      </c>
      <c r="N214" s="665">
        <v>4</v>
      </c>
      <c r="O214" s="748">
        <v>1.5</v>
      </c>
      <c r="P214" s="666">
        <v>7389.96</v>
      </c>
      <c r="Q214" s="681">
        <v>1</v>
      </c>
      <c r="R214" s="665">
        <v>4</v>
      </c>
      <c r="S214" s="681">
        <v>1</v>
      </c>
      <c r="T214" s="748">
        <v>1.5</v>
      </c>
      <c r="U214" s="704">
        <v>1</v>
      </c>
    </row>
    <row r="215" spans="1:21" ht="14.4" customHeight="1" x14ac:dyDescent="0.3">
      <c r="A215" s="664">
        <v>21</v>
      </c>
      <c r="B215" s="665" t="s">
        <v>528</v>
      </c>
      <c r="C215" s="665" t="s">
        <v>3364</v>
      </c>
      <c r="D215" s="746" t="s">
        <v>4908</v>
      </c>
      <c r="E215" s="747" t="s">
        <v>3396</v>
      </c>
      <c r="F215" s="665" t="s">
        <v>3361</v>
      </c>
      <c r="G215" s="665" t="s">
        <v>3422</v>
      </c>
      <c r="H215" s="665" t="s">
        <v>1606</v>
      </c>
      <c r="I215" s="665" t="s">
        <v>3423</v>
      </c>
      <c r="J215" s="665" t="s">
        <v>1666</v>
      </c>
      <c r="K215" s="665" t="s">
        <v>3192</v>
      </c>
      <c r="L215" s="666">
        <v>2309.36</v>
      </c>
      <c r="M215" s="666">
        <v>2309.36</v>
      </c>
      <c r="N215" s="665">
        <v>1</v>
      </c>
      <c r="O215" s="748">
        <v>0.5</v>
      </c>
      <c r="P215" s="666">
        <v>2309.36</v>
      </c>
      <c r="Q215" s="681">
        <v>1</v>
      </c>
      <c r="R215" s="665">
        <v>1</v>
      </c>
      <c r="S215" s="681">
        <v>1</v>
      </c>
      <c r="T215" s="748">
        <v>0.5</v>
      </c>
      <c r="U215" s="704">
        <v>1</v>
      </c>
    </row>
    <row r="216" spans="1:21" ht="14.4" customHeight="1" x14ac:dyDescent="0.3">
      <c r="A216" s="664">
        <v>21</v>
      </c>
      <c r="B216" s="665" t="s">
        <v>528</v>
      </c>
      <c r="C216" s="665" t="s">
        <v>3364</v>
      </c>
      <c r="D216" s="746" t="s">
        <v>4908</v>
      </c>
      <c r="E216" s="747" t="s">
        <v>3396</v>
      </c>
      <c r="F216" s="665" t="s">
        <v>3361</v>
      </c>
      <c r="G216" s="665" t="s">
        <v>3425</v>
      </c>
      <c r="H216" s="665" t="s">
        <v>529</v>
      </c>
      <c r="I216" s="665" t="s">
        <v>2659</v>
      </c>
      <c r="J216" s="665" t="s">
        <v>1553</v>
      </c>
      <c r="K216" s="665" t="s">
        <v>3515</v>
      </c>
      <c r="L216" s="666">
        <v>93.71</v>
      </c>
      <c r="M216" s="666">
        <v>93.71</v>
      </c>
      <c r="N216" s="665">
        <v>1</v>
      </c>
      <c r="O216" s="748">
        <v>0.5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21</v>
      </c>
      <c r="B217" s="665" t="s">
        <v>528</v>
      </c>
      <c r="C217" s="665" t="s">
        <v>3364</v>
      </c>
      <c r="D217" s="746" t="s">
        <v>4908</v>
      </c>
      <c r="E217" s="747" t="s">
        <v>3396</v>
      </c>
      <c r="F217" s="665" t="s">
        <v>3361</v>
      </c>
      <c r="G217" s="665" t="s">
        <v>3425</v>
      </c>
      <c r="H217" s="665" t="s">
        <v>529</v>
      </c>
      <c r="I217" s="665" t="s">
        <v>3516</v>
      </c>
      <c r="J217" s="665" t="s">
        <v>1553</v>
      </c>
      <c r="K217" s="665" t="s">
        <v>3515</v>
      </c>
      <c r="L217" s="666">
        <v>57.64</v>
      </c>
      <c r="M217" s="666">
        <v>403.48</v>
      </c>
      <c r="N217" s="665">
        <v>7</v>
      </c>
      <c r="O217" s="748">
        <v>3</v>
      </c>
      <c r="P217" s="666">
        <v>172.92000000000002</v>
      </c>
      <c r="Q217" s="681">
        <v>0.4285714285714286</v>
      </c>
      <c r="R217" s="665">
        <v>3</v>
      </c>
      <c r="S217" s="681">
        <v>0.42857142857142855</v>
      </c>
      <c r="T217" s="748">
        <v>1</v>
      </c>
      <c r="U217" s="704">
        <v>0.33333333333333331</v>
      </c>
    </row>
    <row r="218" spans="1:21" ht="14.4" customHeight="1" x14ac:dyDescent="0.3">
      <c r="A218" s="664">
        <v>21</v>
      </c>
      <c r="B218" s="665" t="s">
        <v>528</v>
      </c>
      <c r="C218" s="665" t="s">
        <v>3364</v>
      </c>
      <c r="D218" s="746" t="s">
        <v>4908</v>
      </c>
      <c r="E218" s="747" t="s">
        <v>3396</v>
      </c>
      <c r="F218" s="665" t="s">
        <v>3361</v>
      </c>
      <c r="G218" s="665" t="s">
        <v>3426</v>
      </c>
      <c r="H218" s="665" t="s">
        <v>529</v>
      </c>
      <c r="I218" s="665" t="s">
        <v>3681</v>
      </c>
      <c r="J218" s="665" t="s">
        <v>3682</v>
      </c>
      <c r="K218" s="665" t="s">
        <v>3683</v>
      </c>
      <c r="L218" s="666">
        <v>668.54</v>
      </c>
      <c r="M218" s="666">
        <v>668.54</v>
      </c>
      <c r="N218" s="665">
        <v>1</v>
      </c>
      <c r="O218" s="748">
        <v>1</v>
      </c>
      <c r="P218" s="666">
        <v>668.54</v>
      </c>
      <c r="Q218" s="681">
        <v>1</v>
      </c>
      <c r="R218" s="665">
        <v>1</v>
      </c>
      <c r="S218" s="681">
        <v>1</v>
      </c>
      <c r="T218" s="748">
        <v>1</v>
      </c>
      <c r="U218" s="704">
        <v>1</v>
      </c>
    </row>
    <row r="219" spans="1:21" ht="14.4" customHeight="1" x14ac:dyDescent="0.3">
      <c r="A219" s="664">
        <v>21</v>
      </c>
      <c r="B219" s="665" t="s">
        <v>528</v>
      </c>
      <c r="C219" s="665" t="s">
        <v>3364</v>
      </c>
      <c r="D219" s="746" t="s">
        <v>4908</v>
      </c>
      <c r="E219" s="747" t="s">
        <v>3396</v>
      </c>
      <c r="F219" s="665" t="s">
        <v>3361</v>
      </c>
      <c r="G219" s="665" t="s">
        <v>3426</v>
      </c>
      <c r="H219" s="665" t="s">
        <v>1606</v>
      </c>
      <c r="I219" s="665" t="s">
        <v>3666</v>
      </c>
      <c r="J219" s="665" t="s">
        <v>3667</v>
      </c>
      <c r="K219" s="665" t="s">
        <v>3668</v>
      </c>
      <c r="L219" s="666">
        <v>668.54</v>
      </c>
      <c r="M219" s="666">
        <v>668.54</v>
      </c>
      <c r="N219" s="665">
        <v>1</v>
      </c>
      <c r="O219" s="748">
        <v>0.5</v>
      </c>
      <c r="P219" s="666">
        <v>668.54</v>
      </c>
      <c r="Q219" s="681">
        <v>1</v>
      </c>
      <c r="R219" s="665">
        <v>1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21</v>
      </c>
      <c r="B220" s="665" t="s">
        <v>528</v>
      </c>
      <c r="C220" s="665" t="s">
        <v>3364</v>
      </c>
      <c r="D220" s="746" t="s">
        <v>4908</v>
      </c>
      <c r="E220" s="747" t="s">
        <v>3396</v>
      </c>
      <c r="F220" s="665" t="s">
        <v>3361</v>
      </c>
      <c r="G220" s="665" t="s">
        <v>3426</v>
      </c>
      <c r="H220" s="665" t="s">
        <v>1606</v>
      </c>
      <c r="I220" s="665" t="s">
        <v>3684</v>
      </c>
      <c r="J220" s="665" t="s">
        <v>3428</v>
      </c>
      <c r="K220" s="665" t="s">
        <v>3429</v>
      </c>
      <c r="L220" s="666">
        <v>668.54</v>
      </c>
      <c r="M220" s="666">
        <v>668.54</v>
      </c>
      <c r="N220" s="665">
        <v>1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21</v>
      </c>
      <c r="B221" s="665" t="s">
        <v>528</v>
      </c>
      <c r="C221" s="665" t="s">
        <v>3364</v>
      </c>
      <c r="D221" s="746" t="s">
        <v>4908</v>
      </c>
      <c r="E221" s="747" t="s">
        <v>3396</v>
      </c>
      <c r="F221" s="665" t="s">
        <v>3361</v>
      </c>
      <c r="G221" s="665" t="s">
        <v>3426</v>
      </c>
      <c r="H221" s="665" t="s">
        <v>1606</v>
      </c>
      <c r="I221" s="665" t="s">
        <v>3427</v>
      </c>
      <c r="J221" s="665" t="s">
        <v>3428</v>
      </c>
      <c r="K221" s="665" t="s">
        <v>3429</v>
      </c>
      <c r="L221" s="666">
        <v>668.54</v>
      </c>
      <c r="M221" s="666">
        <v>668.54</v>
      </c>
      <c r="N221" s="665">
        <v>1</v>
      </c>
      <c r="O221" s="748">
        <v>1</v>
      </c>
      <c r="P221" s="666">
        <v>668.54</v>
      </c>
      <c r="Q221" s="681">
        <v>1</v>
      </c>
      <c r="R221" s="665">
        <v>1</v>
      </c>
      <c r="S221" s="681">
        <v>1</v>
      </c>
      <c r="T221" s="748">
        <v>1</v>
      </c>
      <c r="U221" s="704">
        <v>1</v>
      </c>
    </row>
    <row r="222" spans="1:21" ht="14.4" customHeight="1" x14ac:dyDescent="0.3">
      <c r="A222" s="664">
        <v>21</v>
      </c>
      <c r="B222" s="665" t="s">
        <v>528</v>
      </c>
      <c r="C222" s="665" t="s">
        <v>3364</v>
      </c>
      <c r="D222" s="746" t="s">
        <v>4908</v>
      </c>
      <c r="E222" s="747" t="s">
        <v>3396</v>
      </c>
      <c r="F222" s="665" t="s">
        <v>3361</v>
      </c>
      <c r="G222" s="665" t="s">
        <v>3636</v>
      </c>
      <c r="H222" s="665" t="s">
        <v>529</v>
      </c>
      <c r="I222" s="665" t="s">
        <v>1588</v>
      </c>
      <c r="J222" s="665" t="s">
        <v>1163</v>
      </c>
      <c r="K222" s="665" t="s">
        <v>1589</v>
      </c>
      <c r="L222" s="666">
        <v>908.53</v>
      </c>
      <c r="M222" s="666">
        <v>908.53</v>
      </c>
      <c r="N222" s="665">
        <v>1</v>
      </c>
      <c r="O222" s="748">
        <v>1</v>
      </c>
      <c r="P222" s="666">
        <v>908.53</v>
      </c>
      <c r="Q222" s="681">
        <v>1</v>
      </c>
      <c r="R222" s="665">
        <v>1</v>
      </c>
      <c r="S222" s="681">
        <v>1</v>
      </c>
      <c r="T222" s="748">
        <v>1</v>
      </c>
      <c r="U222" s="704">
        <v>1</v>
      </c>
    </row>
    <row r="223" spans="1:21" ht="14.4" customHeight="1" x14ac:dyDescent="0.3">
      <c r="A223" s="664">
        <v>21</v>
      </c>
      <c r="B223" s="665" t="s">
        <v>528</v>
      </c>
      <c r="C223" s="665" t="s">
        <v>3364</v>
      </c>
      <c r="D223" s="746" t="s">
        <v>4908</v>
      </c>
      <c r="E223" s="747" t="s">
        <v>3396</v>
      </c>
      <c r="F223" s="665" t="s">
        <v>3361</v>
      </c>
      <c r="G223" s="665" t="s">
        <v>3570</v>
      </c>
      <c r="H223" s="665" t="s">
        <v>1606</v>
      </c>
      <c r="I223" s="665" t="s">
        <v>1691</v>
      </c>
      <c r="J223" s="665" t="s">
        <v>1692</v>
      </c>
      <c r="K223" s="665" t="s">
        <v>560</v>
      </c>
      <c r="L223" s="666">
        <v>48.27</v>
      </c>
      <c r="M223" s="666">
        <v>144.81</v>
      </c>
      <c r="N223" s="665">
        <v>3</v>
      </c>
      <c r="O223" s="748">
        <v>3</v>
      </c>
      <c r="P223" s="666">
        <v>48.27</v>
      </c>
      <c r="Q223" s="681">
        <v>0.33333333333333337</v>
      </c>
      <c r="R223" s="665">
        <v>1</v>
      </c>
      <c r="S223" s="681">
        <v>0.33333333333333331</v>
      </c>
      <c r="T223" s="748">
        <v>1</v>
      </c>
      <c r="U223" s="704">
        <v>0.33333333333333331</v>
      </c>
    </row>
    <row r="224" spans="1:21" ht="14.4" customHeight="1" x14ac:dyDescent="0.3">
      <c r="A224" s="664">
        <v>21</v>
      </c>
      <c r="B224" s="665" t="s">
        <v>528</v>
      </c>
      <c r="C224" s="665" t="s">
        <v>3364</v>
      </c>
      <c r="D224" s="746" t="s">
        <v>4908</v>
      </c>
      <c r="E224" s="747" t="s">
        <v>3396</v>
      </c>
      <c r="F224" s="665" t="s">
        <v>3361</v>
      </c>
      <c r="G224" s="665" t="s">
        <v>3570</v>
      </c>
      <c r="H224" s="665" t="s">
        <v>1606</v>
      </c>
      <c r="I224" s="665" t="s">
        <v>1713</v>
      </c>
      <c r="J224" s="665" t="s">
        <v>1714</v>
      </c>
      <c r="K224" s="665" t="s">
        <v>1715</v>
      </c>
      <c r="L224" s="666">
        <v>48.27</v>
      </c>
      <c r="M224" s="666">
        <v>48.27</v>
      </c>
      <c r="N224" s="665">
        <v>1</v>
      </c>
      <c r="O224" s="748">
        <v>0.5</v>
      </c>
      <c r="P224" s="666">
        <v>48.27</v>
      </c>
      <c r="Q224" s="681">
        <v>1</v>
      </c>
      <c r="R224" s="665">
        <v>1</v>
      </c>
      <c r="S224" s="681">
        <v>1</v>
      </c>
      <c r="T224" s="748">
        <v>0.5</v>
      </c>
      <c r="U224" s="704">
        <v>1</v>
      </c>
    </row>
    <row r="225" spans="1:21" ht="14.4" customHeight="1" x14ac:dyDescent="0.3">
      <c r="A225" s="664">
        <v>21</v>
      </c>
      <c r="B225" s="665" t="s">
        <v>528</v>
      </c>
      <c r="C225" s="665" t="s">
        <v>3364</v>
      </c>
      <c r="D225" s="746" t="s">
        <v>4908</v>
      </c>
      <c r="E225" s="747" t="s">
        <v>3396</v>
      </c>
      <c r="F225" s="665" t="s">
        <v>3361</v>
      </c>
      <c r="G225" s="665" t="s">
        <v>3523</v>
      </c>
      <c r="H225" s="665" t="s">
        <v>529</v>
      </c>
      <c r="I225" s="665" t="s">
        <v>1432</v>
      </c>
      <c r="J225" s="665" t="s">
        <v>1433</v>
      </c>
      <c r="K225" s="665" t="s">
        <v>1324</v>
      </c>
      <c r="L225" s="666">
        <v>108.44</v>
      </c>
      <c r="M225" s="666">
        <v>325.32</v>
      </c>
      <c r="N225" s="665">
        <v>3</v>
      </c>
      <c r="O225" s="748">
        <v>3</v>
      </c>
      <c r="P225" s="666">
        <v>108.44</v>
      </c>
      <c r="Q225" s="681">
        <v>0.33333333333333331</v>
      </c>
      <c r="R225" s="665">
        <v>1</v>
      </c>
      <c r="S225" s="681">
        <v>0.33333333333333331</v>
      </c>
      <c r="T225" s="748">
        <v>1</v>
      </c>
      <c r="U225" s="704">
        <v>0.33333333333333331</v>
      </c>
    </row>
    <row r="226" spans="1:21" ht="14.4" customHeight="1" x14ac:dyDescent="0.3">
      <c r="A226" s="664">
        <v>21</v>
      </c>
      <c r="B226" s="665" t="s">
        <v>528</v>
      </c>
      <c r="C226" s="665" t="s">
        <v>3364</v>
      </c>
      <c r="D226" s="746" t="s">
        <v>4908</v>
      </c>
      <c r="E226" s="747" t="s">
        <v>3396</v>
      </c>
      <c r="F226" s="665" t="s">
        <v>3361</v>
      </c>
      <c r="G226" s="665" t="s">
        <v>3572</v>
      </c>
      <c r="H226" s="665" t="s">
        <v>529</v>
      </c>
      <c r="I226" s="665" t="s">
        <v>600</v>
      </c>
      <c r="J226" s="665" t="s">
        <v>3685</v>
      </c>
      <c r="K226" s="665" t="s">
        <v>3686</v>
      </c>
      <c r="L226" s="666">
        <v>24.78</v>
      </c>
      <c r="M226" s="666">
        <v>24.78</v>
      </c>
      <c r="N226" s="665">
        <v>1</v>
      </c>
      <c r="O226" s="748">
        <v>0.5</v>
      </c>
      <c r="P226" s="666">
        <v>24.78</v>
      </c>
      <c r="Q226" s="681">
        <v>1</v>
      </c>
      <c r="R226" s="665">
        <v>1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21</v>
      </c>
      <c r="B227" s="665" t="s">
        <v>528</v>
      </c>
      <c r="C227" s="665" t="s">
        <v>3364</v>
      </c>
      <c r="D227" s="746" t="s">
        <v>4908</v>
      </c>
      <c r="E227" s="747" t="s">
        <v>3396</v>
      </c>
      <c r="F227" s="665" t="s">
        <v>3361</v>
      </c>
      <c r="G227" s="665" t="s">
        <v>3687</v>
      </c>
      <c r="H227" s="665" t="s">
        <v>1606</v>
      </c>
      <c r="I227" s="665" t="s">
        <v>1684</v>
      </c>
      <c r="J227" s="665" t="s">
        <v>3168</v>
      </c>
      <c r="K227" s="665" t="s">
        <v>3169</v>
      </c>
      <c r="L227" s="666">
        <v>41.63</v>
      </c>
      <c r="M227" s="666">
        <v>83.26</v>
      </c>
      <c r="N227" s="665">
        <v>2</v>
      </c>
      <c r="O227" s="748">
        <v>1.5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21</v>
      </c>
      <c r="B228" s="665" t="s">
        <v>528</v>
      </c>
      <c r="C228" s="665" t="s">
        <v>3364</v>
      </c>
      <c r="D228" s="746" t="s">
        <v>4908</v>
      </c>
      <c r="E228" s="747" t="s">
        <v>3396</v>
      </c>
      <c r="F228" s="665" t="s">
        <v>3361</v>
      </c>
      <c r="G228" s="665" t="s">
        <v>3525</v>
      </c>
      <c r="H228" s="665" t="s">
        <v>529</v>
      </c>
      <c r="I228" s="665" t="s">
        <v>758</v>
      </c>
      <c r="J228" s="665" t="s">
        <v>3526</v>
      </c>
      <c r="K228" s="665" t="s">
        <v>3527</v>
      </c>
      <c r="L228" s="666">
        <v>0</v>
      </c>
      <c r="M228" s="666">
        <v>0</v>
      </c>
      <c r="N228" s="665">
        <v>7</v>
      </c>
      <c r="O228" s="748">
        <v>4.5</v>
      </c>
      <c r="P228" s="666">
        <v>0</v>
      </c>
      <c r="Q228" s="681"/>
      <c r="R228" s="665">
        <v>2</v>
      </c>
      <c r="S228" s="681">
        <v>0.2857142857142857</v>
      </c>
      <c r="T228" s="748">
        <v>1.5</v>
      </c>
      <c r="U228" s="704">
        <v>0.33333333333333331</v>
      </c>
    </row>
    <row r="229" spans="1:21" ht="14.4" customHeight="1" x14ac:dyDescent="0.3">
      <c r="A229" s="664">
        <v>21</v>
      </c>
      <c r="B229" s="665" t="s">
        <v>528</v>
      </c>
      <c r="C229" s="665" t="s">
        <v>3364</v>
      </c>
      <c r="D229" s="746" t="s">
        <v>4908</v>
      </c>
      <c r="E229" s="747" t="s">
        <v>3396</v>
      </c>
      <c r="F229" s="665" t="s">
        <v>3361</v>
      </c>
      <c r="G229" s="665" t="s">
        <v>3525</v>
      </c>
      <c r="H229" s="665" t="s">
        <v>529</v>
      </c>
      <c r="I229" s="665" t="s">
        <v>680</v>
      </c>
      <c r="J229" s="665" t="s">
        <v>3688</v>
      </c>
      <c r="K229" s="665" t="s">
        <v>3689</v>
      </c>
      <c r="L229" s="666">
        <v>61.49</v>
      </c>
      <c r="M229" s="666">
        <v>61.49</v>
      </c>
      <c r="N229" s="665">
        <v>1</v>
      </c>
      <c r="O229" s="748">
        <v>0.5</v>
      </c>
      <c r="P229" s="666">
        <v>61.49</v>
      </c>
      <c r="Q229" s="681">
        <v>1</v>
      </c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21</v>
      </c>
      <c r="B230" s="665" t="s">
        <v>528</v>
      </c>
      <c r="C230" s="665" t="s">
        <v>3364</v>
      </c>
      <c r="D230" s="746" t="s">
        <v>4908</v>
      </c>
      <c r="E230" s="747" t="s">
        <v>3396</v>
      </c>
      <c r="F230" s="665" t="s">
        <v>3361</v>
      </c>
      <c r="G230" s="665" t="s">
        <v>3528</v>
      </c>
      <c r="H230" s="665" t="s">
        <v>529</v>
      </c>
      <c r="I230" s="665" t="s">
        <v>731</v>
      </c>
      <c r="J230" s="665" t="s">
        <v>3690</v>
      </c>
      <c r="K230" s="665" t="s">
        <v>3003</v>
      </c>
      <c r="L230" s="666">
        <v>126.23</v>
      </c>
      <c r="M230" s="666">
        <v>126.23</v>
      </c>
      <c r="N230" s="665">
        <v>1</v>
      </c>
      <c r="O230" s="748">
        <v>1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21</v>
      </c>
      <c r="B231" s="665" t="s">
        <v>528</v>
      </c>
      <c r="C231" s="665" t="s">
        <v>3364</v>
      </c>
      <c r="D231" s="746" t="s">
        <v>4908</v>
      </c>
      <c r="E231" s="747" t="s">
        <v>3396</v>
      </c>
      <c r="F231" s="665" t="s">
        <v>3361</v>
      </c>
      <c r="G231" s="665" t="s">
        <v>3531</v>
      </c>
      <c r="H231" s="665" t="s">
        <v>529</v>
      </c>
      <c r="I231" s="665" t="s">
        <v>688</v>
      </c>
      <c r="J231" s="665" t="s">
        <v>689</v>
      </c>
      <c r="K231" s="665" t="s">
        <v>3691</v>
      </c>
      <c r="L231" s="666">
        <v>55.16</v>
      </c>
      <c r="M231" s="666">
        <v>55.16</v>
      </c>
      <c r="N231" s="665">
        <v>1</v>
      </c>
      <c r="O231" s="748">
        <v>0.5</v>
      </c>
      <c r="P231" s="666">
        <v>55.16</v>
      </c>
      <c r="Q231" s="681">
        <v>1</v>
      </c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21</v>
      </c>
      <c r="B232" s="665" t="s">
        <v>528</v>
      </c>
      <c r="C232" s="665" t="s">
        <v>3364</v>
      </c>
      <c r="D232" s="746" t="s">
        <v>4908</v>
      </c>
      <c r="E232" s="747" t="s">
        <v>3396</v>
      </c>
      <c r="F232" s="665" t="s">
        <v>3361</v>
      </c>
      <c r="G232" s="665" t="s">
        <v>3534</v>
      </c>
      <c r="H232" s="665" t="s">
        <v>529</v>
      </c>
      <c r="I232" s="665" t="s">
        <v>742</v>
      </c>
      <c r="J232" s="665" t="s">
        <v>743</v>
      </c>
      <c r="K232" s="665" t="s">
        <v>3441</v>
      </c>
      <c r="L232" s="666">
        <v>122.73</v>
      </c>
      <c r="M232" s="666">
        <v>122.73</v>
      </c>
      <c r="N232" s="665">
        <v>1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21</v>
      </c>
      <c r="B233" s="665" t="s">
        <v>528</v>
      </c>
      <c r="C233" s="665" t="s">
        <v>3364</v>
      </c>
      <c r="D233" s="746" t="s">
        <v>4908</v>
      </c>
      <c r="E233" s="747" t="s">
        <v>3396</v>
      </c>
      <c r="F233" s="665" t="s">
        <v>3361</v>
      </c>
      <c r="G233" s="665" t="s">
        <v>3535</v>
      </c>
      <c r="H233" s="665" t="s">
        <v>1606</v>
      </c>
      <c r="I233" s="665" t="s">
        <v>1623</v>
      </c>
      <c r="J233" s="665" t="s">
        <v>1624</v>
      </c>
      <c r="K233" s="665" t="s">
        <v>1625</v>
      </c>
      <c r="L233" s="666">
        <v>31.32</v>
      </c>
      <c r="M233" s="666">
        <v>31.32</v>
      </c>
      <c r="N233" s="665">
        <v>1</v>
      </c>
      <c r="O233" s="748">
        <v>0.5</v>
      </c>
      <c r="P233" s="666">
        <v>31.32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21</v>
      </c>
      <c r="B234" s="665" t="s">
        <v>528</v>
      </c>
      <c r="C234" s="665" t="s">
        <v>3364</v>
      </c>
      <c r="D234" s="746" t="s">
        <v>4908</v>
      </c>
      <c r="E234" s="747" t="s">
        <v>3396</v>
      </c>
      <c r="F234" s="665" t="s">
        <v>3361</v>
      </c>
      <c r="G234" s="665" t="s">
        <v>3535</v>
      </c>
      <c r="H234" s="665" t="s">
        <v>1606</v>
      </c>
      <c r="I234" s="665" t="s">
        <v>1786</v>
      </c>
      <c r="J234" s="665" t="s">
        <v>1787</v>
      </c>
      <c r="K234" s="665" t="s">
        <v>3241</v>
      </c>
      <c r="L234" s="666">
        <v>187.92</v>
      </c>
      <c r="M234" s="666">
        <v>375.84</v>
      </c>
      <c r="N234" s="665">
        <v>2</v>
      </c>
      <c r="O234" s="748">
        <v>0.5</v>
      </c>
      <c r="P234" s="666">
        <v>375.84</v>
      </c>
      <c r="Q234" s="681">
        <v>1</v>
      </c>
      <c r="R234" s="665">
        <v>2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21</v>
      </c>
      <c r="B235" s="665" t="s">
        <v>528</v>
      </c>
      <c r="C235" s="665" t="s">
        <v>3364</v>
      </c>
      <c r="D235" s="746" t="s">
        <v>4908</v>
      </c>
      <c r="E235" s="747" t="s">
        <v>3396</v>
      </c>
      <c r="F235" s="665" t="s">
        <v>3361</v>
      </c>
      <c r="G235" s="665" t="s">
        <v>3535</v>
      </c>
      <c r="H235" s="665" t="s">
        <v>1606</v>
      </c>
      <c r="I235" s="665" t="s">
        <v>1661</v>
      </c>
      <c r="J235" s="665" t="s">
        <v>1662</v>
      </c>
      <c r="K235" s="665" t="s">
        <v>3242</v>
      </c>
      <c r="L235" s="666">
        <v>93.96</v>
      </c>
      <c r="M235" s="666">
        <v>187.92</v>
      </c>
      <c r="N235" s="665">
        <v>2</v>
      </c>
      <c r="O235" s="748">
        <v>1.5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21</v>
      </c>
      <c r="B236" s="665" t="s">
        <v>528</v>
      </c>
      <c r="C236" s="665" t="s">
        <v>3364</v>
      </c>
      <c r="D236" s="746" t="s">
        <v>4908</v>
      </c>
      <c r="E236" s="747" t="s">
        <v>3396</v>
      </c>
      <c r="F236" s="665" t="s">
        <v>3361</v>
      </c>
      <c r="G236" s="665" t="s">
        <v>3536</v>
      </c>
      <c r="H236" s="665" t="s">
        <v>529</v>
      </c>
      <c r="I236" s="665" t="s">
        <v>1040</v>
      </c>
      <c r="J236" s="665" t="s">
        <v>986</v>
      </c>
      <c r="K236" s="665" t="s">
        <v>3692</v>
      </c>
      <c r="L236" s="666">
        <v>50.32</v>
      </c>
      <c r="M236" s="666">
        <v>100.64</v>
      </c>
      <c r="N236" s="665">
        <v>2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21</v>
      </c>
      <c r="B237" s="665" t="s">
        <v>528</v>
      </c>
      <c r="C237" s="665" t="s">
        <v>3364</v>
      </c>
      <c r="D237" s="746" t="s">
        <v>4908</v>
      </c>
      <c r="E237" s="747" t="s">
        <v>3396</v>
      </c>
      <c r="F237" s="665" t="s">
        <v>3361</v>
      </c>
      <c r="G237" s="665" t="s">
        <v>3536</v>
      </c>
      <c r="H237" s="665" t="s">
        <v>529</v>
      </c>
      <c r="I237" s="665" t="s">
        <v>1449</v>
      </c>
      <c r="J237" s="665" t="s">
        <v>1450</v>
      </c>
      <c r="K237" s="665" t="s">
        <v>3693</v>
      </c>
      <c r="L237" s="666">
        <v>99.94</v>
      </c>
      <c r="M237" s="666">
        <v>99.94</v>
      </c>
      <c r="N237" s="665">
        <v>1</v>
      </c>
      <c r="O237" s="748">
        <v>0.5</v>
      </c>
      <c r="P237" s="666">
        <v>99.94</v>
      </c>
      <c r="Q237" s="681">
        <v>1</v>
      </c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21</v>
      </c>
      <c r="B238" s="665" t="s">
        <v>528</v>
      </c>
      <c r="C238" s="665" t="s">
        <v>3364</v>
      </c>
      <c r="D238" s="746" t="s">
        <v>4908</v>
      </c>
      <c r="E238" s="747" t="s">
        <v>3396</v>
      </c>
      <c r="F238" s="665" t="s">
        <v>3361</v>
      </c>
      <c r="G238" s="665" t="s">
        <v>3432</v>
      </c>
      <c r="H238" s="665" t="s">
        <v>529</v>
      </c>
      <c r="I238" s="665" t="s">
        <v>1460</v>
      </c>
      <c r="J238" s="665" t="s">
        <v>1461</v>
      </c>
      <c r="K238" s="665" t="s">
        <v>1462</v>
      </c>
      <c r="L238" s="666">
        <v>0</v>
      </c>
      <c r="M238" s="666">
        <v>0</v>
      </c>
      <c r="N238" s="665">
        <v>1</v>
      </c>
      <c r="O238" s="748">
        <v>1</v>
      </c>
      <c r="P238" s="666">
        <v>0</v>
      </c>
      <c r="Q238" s="681"/>
      <c r="R238" s="665">
        <v>1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21</v>
      </c>
      <c r="B239" s="665" t="s">
        <v>528</v>
      </c>
      <c r="C239" s="665" t="s">
        <v>3364</v>
      </c>
      <c r="D239" s="746" t="s">
        <v>4908</v>
      </c>
      <c r="E239" s="747" t="s">
        <v>3396</v>
      </c>
      <c r="F239" s="665" t="s">
        <v>3361</v>
      </c>
      <c r="G239" s="665" t="s">
        <v>3694</v>
      </c>
      <c r="H239" s="665" t="s">
        <v>1606</v>
      </c>
      <c r="I239" s="665" t="s">
        <v>1672</v>
      </c>
      <c r="J239" s="665" t="s">
        <v>1673</v>
      </c>
      <c r="K239" s="665" t="s">
        <v>1674</v>
      </c>
      <c r="L239" s="666">
        <v>53.57</v>
      </c>
      <c r="M239" s="666">
        <v>53.57</v>
      </c>
      <c r="N239" s="665">
        <v>1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21</v>
      </c>
      <c r="B240" s="665" t="s">
        <v>528</v>
      </c>
      <c r="C240" s="665" t="s">
        <v>3364</v>
      </c>
      <c r="D240" s="746" t="s">
        <v>4908</v>
      </c>
      <c r="E240" s="747" t="s">
        <v>3397</v>
      </c>
      <c r="F240" s="665" t="s">
        <v>3361</v>
      </c>
      <c r="G240" s="665" t="s">
        <v>3484</v>
      </c>
      <c r="H240" s="665" t="s">
        <v>1606</v>
      </c>
      <c r="I240" s="665" t="s">
        <v>2646</v>
      </c>
      <c r="J240" s="665" t="s">
        <v>3311</v>
      </c>
      <c r="K240" s="665" t="s">
        <v>3312</v>
      </c>
      <c r="L240" s="666">
        <v>107.42</v>
      </c>
      <c r="M240" s="666">
        <v>107.42</v>
      </c>
      <c r="N240" s="665">
        <v>1</v>
      </c>
      <c r="O240" s="748">
        <v>0.5</v>
      </c>
      <c r="P240" s="666">
        <v>107.42</v>
      </c>
      <c r="Q240" s="681">
        <v>1</v>
      </c>
      <c r="R240" s="665">
        <v>1</v>
      </c>
      <c r="S240" s="681">
        <v>1</v>
      </c>
      <c r="T240" s="748">
        <v>0.5</v>
      </c>
      <c r="U240" s="704">
        <v>1</v>
      </c>
    </row>
    <row r="241" spans="1:21" ht="14.4" customHeight="1" x14ac:dyDescent="0.3">
      <c r="A241" s="664">
        <v>21</v>
      </c>
      <c r="B241" s="665" t="s">
        <v>528</v>
      </c>
      <c r="C241" s="665" t="s">
        <v>3364</v>
      </c>
      <c r="D241" s="746" t="s">
        <v>4908</v>
      </c>
      <c r="E241" s="747" t="s">
        <v>3397</v>
      </c>
      <c r="F241" s="665" t="s">
        <v>3361</v>
      </c>
      <c r="G241" s="665" t="s">
        <v>3695</v>
      </c>
      <c r="H241" s="665" t="s">
        <v>529</v>
      </c>
      <c r="I241" s="665" t="s">
        <v>3696</v>
      </c>
      <c r="J241" s="665" t="s">
        <v>990</v>
      </c>
      <c r="K241" s="665" t="s">
        <v>840</v>
      </c>
      <c r="L241" s="666">
        <v>0</v>
      </c>
      <c r="M241" s="666">
        <v>0</v>
      </c>
      <c r="N241" s="665">
        <v>1</v>
      </c>
      <c r="O241" s="748">
        <v>0.5</v>
      </c>
      <c r="P241" s="666">
        <v>0</v>
      </c>
      <c r="Q241" s="681"/>
      <c r="R241" s="665">
        <v>1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21</v>
      </c>
      <c r="B242" s="665" t="s">
        <v>528</v>
      </c>
      <c r="C242" s="665" t="s">
        <v>3364</v>
      </c>
      <c r="D242" s="746" t="s">
        <v>4908</v>
      </c>
      <c r="E242" s="747" t="s">
        <v>3397</v>
      </c>
      <c r="F242" s="665" t="s">
        <v>3361</v>
      </c>
      <c r="G242" s="665" t="s">
        <v>3494</v>
      </c>
      <c r="H242" s="665" t="s">
        <v>529</v>
      </c>
      <c r="I242" s="665" t="s">
        <v>708</v>
      </c>
      <c r="J242" s="665" t="s">
        <v>3496</v>
      </c>
      <c r="K242" s="665" t="s">
        <v>3610</v>
      </c>
      <c r="L242" s="666">
        <v>0</v>
      </c>
      <c r="M242" s="666">
        <v>0</v>
      </c>
      <c r="N242" s="665">
        <v>1</v>
      </c>
      <c r="O242" s="748">
        <v>0.5</v>
      </c>
      <c r="P242" s="666">
        <v>0</v>
      </c>
      <c r="Q242" s="681"/>
      <c r="R242" s="665">
        <v>1</v>
      </c>
      <c r="S242" s="681">
        <v>1</v>
      </c>
      <c r="T242" s="748">
        <v>0.5</v>
      </c>
      <c r="U242" s="704">
        <v>1</v>
      </c>
    </row>
    <row r="243" spans="1:21" ht="14.4" customHeight="1" x14ac:dyDescent="0.3">
      <c r="A243" s="664">
        <v>21</v>
      </c>
      <c r="B243" s="665" t="s">
        <v>528</v>
      </c>
      <c r="C243" s="665" t="s">
        <v>3364</v>
      </c>
      <c r="D243" s="746" t="s">
        <v>4908</v>
      </c>
      <c r="E243" s="747" t="s">
        <v>3397</v>
      </c>
      <c r="F243" s="665" t="s">
        <v>3361</v>
      </c>
      <c r="G243" s="665" t="s">
        <v>3419</v>
      </c>
      <c r="H243" s="665" t="s">
        <v>529</v>
      </c>
      <c r="I243" s="665" t="s">
        <v>842</v>
      </c>
      <c r="J243" s="665" t="s">
        <v>3420</v>
      </c>
      <c r="K243" s="665" t="s">
        <v>3421</v>
      </c>
      <c r="L243" s="666">
        <v>53.57</v>
      </c>
      <c r="M243" s="666">
        <v>107.14</v>
      </c>
      <c r="N243" s="665">
        <v>2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21</v>
      </c>
      <c r="B244" s="665" t="s">
        <v>528</v>
      </c>
      <c r="C244" s="665" t="s">
        <v>3364</v>
      </c>
      <c r="D244" s="746" t="s">
        <v>4908</v>
      </c>
      <c r="E244" s="747" t="s">
        <v>3397</v>
      </c>
      <c r="F244" s="665" t="s">
        <v>3361</v>
      </c>
      <c r="G244" s="665" t="s">
        <v>3636</v>
      </c>
      <c r="H244" s="665" t="s">
        <v>529</v>
      </c>
      <c r="I244" s="665" t="s">
        <v>3697</v>
      </c>
      <c r="J244" s="665" t="s">
        <v>1163</v>
      </c>
      <c r="K244" s="665" t="s">
        <v>3698</v>
      </c>
      <c r="L244" s="666">
        <v>0</v>
      </c>
      <c r="M244" s="666">
        <v>0</v>
      </c>
      <c r="N244" s="665">
        <v>1</v>
      </c>
      <c r="O244" s="748">
        <v>1</v>
      </c>
      <c r="P244" s="666">
        <v>0</v>
      </c>
      <c r="Q244" s="681"/>
      <c r="R244" s="665">
        <v>1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21</v>
      </c>
      <c r="B245" s="665" t="s">
        <v>528</v>
      </c>
      <c r="C245" s="665" t="s">
        <v>3364</v>
      </c>
      <c r="D245" s="746" t="s">
        <v>4908</v>
      </c>
      <c r="E245" s="747" t="s">
        <v>3397</v>
      </c>
      <c r="F245" s="665" t="s">
        <v>3361</v>
      </c>
      <c r="G245" s="665" t="s">
        <v>3523</v>
      </c>
      <c r="H245" s="665" t="s">
        <v>529</v>
      </c>
      <c r="I245" s="665" t="s">
        <v>1432</v>
      </c>
      <c r="J245" s="665" t="s">
        <v>1433</v>
      </c>
      <c r="K245" s="665" t="s">
        <v>1324</v>
      </c>
      <c r="L245" s="666">
        <v>108.44</v>
      </c>
      <c r="M245" s="666">
        <v>216.88</v>
      </c>
      <c r="N245" s="665">
        <v>2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21</v>
      </c>
      <c r="B246" s="665" t="s">
        <v>528</v>
      </c>
      <c r="C246" s="665" t="s">
        <v>3364</v>
      </c>
      <c r="D246" s="746" t="s">
        <v>4908</v>
      </c>
      <c r="E246" s="747" t="s">
        <v>3397</v>
      </c>
      <c r="F246" s="665" t="s">
        <v>3361</v>
      </c>
      <c r="G246" s="665" t="s">
        <v>3525</v>
      </c>
      <c r="H246" s="665" t="s">
        <v>529</v>
      </c>
      <c r="I246" s="665" t="s">
        <v>758</v>
      </c>
      <c r="J246" s="665" t="s">
        <v>3526</v>
      </c>
      <c r="K246" s="665" t="s">
        <v>3527</v>
      </c>
      <c r="L246" s="666">
        <v>0</v>
      </c>
      <c r="M246" s="666">
        <v>0</v>
      </c>
      <c r="N246" s="665">
        <v>3</v>
      </c>
      <c r="O246" s="748">
        <v>1</v>
      </c>
      <c r="P246" s="666">
        <v>0</v>
      </c>
      <c r="Q246" s="681"/>
      <c r="R246" s="665">
        <v>3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21</v>
      </c>
      <c r="B247" s="665" t="s">
        <v>528</v>
      </c>
      <c r="C247" s="665" t="s">
        <v>3364</v>
      </c>
      <c r="D247" s="746" t="s">
        <v>4908</v>
      </c>
      <c r="E247" s="747" t="s">
        <v>3397</v>
      </c>
      <c r="F247" s="665" t="s">
        <v>3361</v>
      </c>
      <c r="G247" s="665" t="s">
        <v>3699</v>
      </c>
      <c r="H247" s="665" t="s">
        <v>529</v>
      </c>
      <c r="I247" s="665" t="s">
        <v>3700</v>
      </c>
      <c r="J247" s="665" t="s">
        <v>2242</v>
      </c>
      <c r="K247" s="665" t="s">
        <v>3701</v>
      </c>
      <c r="L247" s="666">
        <v>0</v>
      </c>
      <c r="M247" s="666">
        <v>0</v>
      </c>
      <c r="N247" s="665">
        <v>1</v>
      </c>
      <c r="O247" s="748">
        <v>0.5</v>
      </c>
      <c r="P247" s="666">
        <v>0</v>
      </c>
      <c r="Q247" s="681"/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21</v>
      </c>
      <c r="B248" s="665" t="s">
        <v>528</v>
      </c>
      <c r="C248" s="665" t="s">
        <v>3364</v>
      </c>
      <c r="D248" s="746" t="s">
        <v>4908</v>
      </c>
      <c r="E248" s="747" t="s">
        <v>3397</v>
      </c>
      <c r="F248" s="665" t="s">
        <v>3362</v>
      </c>
      <c r="G248" s="665" t="s">
        <v>3544</v>
      </c>
      <c r="H248" s="665" t="s">
        <v>529</v>
      </c>
      <c r="I248" s="665" t="s">
        <v>3545</v>
      </c>
      <c r="J248" s="665" t="s">
        <v>3546</v>
      </c>
      <c r="K248" s="665"/>
      <c r="L248" s="666">
        <v>0</v>
      </c>
      <c r="M248" s="666">
        <v>0</v>
      </c>
      <c r="N248" s="665">
        <v>2</v>
      </c>
      <c r="O248" s="748">
        <v>1</v>
      </c>
      <c r="P248" s="666">
        <v>0</v>
      </c>
      <c r="Q248" s="681"/>
      <c r="R248" s="665">
        <v>2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21</v>
      </c>
      <c r="B249" s="665" t="s">
        <v>528</v>
      </c>
      <c r="C249" s="665" t="s">
        <v>3364</v>
      </c>
      <c r="D249" s="746" t="s">
        <v>4908</v>
      </c>
      <c r="E249" s="747" t="s">
        <v>3399</v>
      </c>
      <c r="F249" s="665" t="s">
        <v>3361</v>
      </c>
      <c r="G249" s="665" t="s">
        <v>3475</v>
      </c>
      <c r="H249" s="665" t="s">
        <v>529</v>
      </c>
      <c r="I249" s="665" t="s">
        <v>3702</v>
      </c>
      <c r="J249" s="665" t="s">
        <v>3703</v>
      </c>
      <c r="K249" s="665" t="s">
        <v>3704</v>
      </c>
      <c r="L249" s="666">
        <v>484.75</v>
      </c>
      <c r="M249" s="666">
        <v>969.5</v>
      </c>
      <c r="N249" s="665">
        <v>2</v>
      </c>
      <c r="O249" s="748">
        <v>1</v>
      </c>
      <c r="P249" s="666">
        <v>969.5</v>
      </c>
      <c r="Q249" s="681">
        <v>1</v>
      </c>
      <c r="R249" s="665">
        <v>2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21</v>
      </c>
      <c r="B250" s="665" t="s">
        <v>528</v>
      </c>
      <c r="C250" s="665" t="s">
        <v>3364</v>
      </c>
      <c r="D250" s="746" t="s">
        <v>4908</v>
      </c>
      <c r="E250" s="747" t="s">
        <v>3399</v>
      </c>
      <c r="F250" s="665" t="s">
        <v>3361</v>
      </c>
      <c r="G250" s="665" t="s">
        <v>3425</v>
      </c>
      <c r="H250" s="665" t="s">
        <v>529</v>
      </c>
      <c r="I250" s="665" t="s">
        <v>3632</v>
      </c>
      <c r="J250" s="665" t="s">
        <v>1553</v>
      </c>
      <c r="K250" s="665" t="s">
        <v>1554</v>
      </c>
      <c r="L250" s="666">
        <v>185.26</v>
      </c>
      <c r="M250" s="666">
        <v>185.26</v>
      </c>
      <c r="N250" s="665">
        <v>1</v>
      </c>
      <c r="O250" s="748">
        <v>0.5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21</v>
      </c>
      <c r="B251" s="665" t="s">
        <v>528</v>
      </c>
      <c r="C251" s="665" t="s">
        <v>3364</v>
      </c>
      <c r="D251" s="746" t="s">
        <v>4908</v>
      </c>
      <c r="E251" s="747" t="s">
        <v>3399</v>
      </c>
      <c r="F251" s="665" t="s">
        <v>3361</v>
      </c>
      <c r="G251" s="665" t="s">
        <v>3525</v>
      </c>
      <c r="H251" s="665" t="s">
        <v>529</v>
      </c>
      <c r="I251" s="665" t="s">
        <v>758</v>
      </c>
      <c r="J251" s="665" t="s">
        <v>3526</v>
      </c>
      <c r="K251" s="665" t="s">
        <v>3527</v>
      </c>
      <c r="L251" s="666">
        <v>0</v>
      </c>
      <c r="M251" s="666">
        <v>0</v>
      </c>
      <c r="N251" s="665">
        <v>1</v>
      </c>
      <c r="O251" s="748">
        <v>1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21</v>
      </c>
      <c r="B252" s="665" t="s">
        <v>528</v>
      </c>
      <c r="C252" s="665" t="s">
        <v>3364</v>
      </c>
      <c r="D252" s="746" t="s">
        <v>4908</v>
      </c>
      <c r="E252" s="747" t="s">
        <v>3399</v>
      </c>
      <c r="F252" s="665" t="s">
        <v>3361</v>
      </c>
      <c r="G252" s="665" t="s">
        <v>3535</v>
      </c>
      <c r="H252" s="665" t="s">
        <v>1606</v>
      </c>
      <c r="I252" s="665" t="s">
        <v>1623</v>
      </c>
      <c r="J252" s="665" t="s">
        <v>1624</v>
      </c>
      <c r="K252" s="665" t="s">
        <v>1625</v>
      </c>
      <c r="L252" s="666">
        <v>31.32</v>
      </c>
      <c r="M252" s="666">
        <v>62.64</v>
      </c>
      <c r="N252" s="665">
        <v>2</v>
      </c>
      <c r="O252" s="748">
        <v>0.5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21</v>
      </c>
      <c r="B253" s="665" t="s">
        <v>528</v>
      </c>
      <c r="C253" s="665" t="s">
        <v>3364</v>
      </c>
      <c r="D253" s="746" t="s">
        <v>4908</v>
      </c>
      <c r="E253" s="747" t="s">
        <v>3399</v>
      </c>
      <c r="F253" s="665" t="s">
        <v>3362</v>
      </c>
      <c r="G253" s="665" t="s">
        <v>3544</v>
      </c>
      <c r="H253" s="665" t="s">
        <v>529</v>
      </c>
      <c r="I253" s="665" t="s">
        <v>3545</v>
      </c>
      <c r="J253" s="665" t="s">
        <v>3546</v>
      </c>
      <c r="K253" s="665"/>
      <c r="L253" s="666">
        <v>0</v>
      </c>
      <c r="M253" s="666">
        <v>0</v>
      </c>
      <c r="N253" s="665">
        <v>1</v>
      </c>
      <c r="O253" s="748">
        <v>1</v>
      </c>
      <c r="P253" s="666">
        <v>0</v>
      </c>
      <c r="Q253" s="681"/>
      <c r="R253" s="665">
        <v>1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21</v>
      </c>
      <c r="B254" s="665" t="s">
        <v>528</v>
      </c>
      <c r="C254" s="665" t="s">
        <v>3364</v>
      </c>
      <c r="D254" s="746" t="s">
        <v>4908</v>
      </c>
      <c r="E254" s="747" t="s">
        <v>3400</v>
      </c>
      <c r="F254" s="665" t="s">
        <v>3361</v>
      </c>
      <c r="G254" s="665" t="s">
        <v>3402</v>
      </c>
      <c r="H254" s="665" t="s">
        <v>529</v>
      </c>
      <c r="I254" s="665" t="s">
        <v>647</v>
      </c>
      <c r="J254" s="665" t="s">
        <v>648</v>
      </c>
      <c r="K254" s="665" t="s">
        <v>3439</v>
      </c>
      <c r="L254" s="666">
        <v>65.28</v>
      </c>
      <c r="M254" s="666">
        <v>65.28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21</v>
      </c>
      <c r="B255" s="665" t="s">
        <v>528</v>
      </c>
      <c r="C255" s="665" t="s">
        <v>3364</v>
      </c>
      <c r="D255" s="746" t="s">
        <v>4908</v>
      </c>
      <c r="E255" s="747" t="s">
        <v>3400</v>
      </c>
      <c r="F255" s="665" t="s">
        <v>3361</v>
      </c>
      <c r="G255" s="665" t="s">
        <v>3705</v>
      </c>
      <c r="H255" s="665" t="s">
        <v>529</v>
      </c>
      <c r="I255" s="665" t="s">
        <v>1190</v>
      </c>
      <c r="J255" s="665" t="s">
        <v>3706</v>
      </c>
      <c r="K255" s="665" t="s">
        <v>3707</v>
      </c>
      <c r="L255" s="666">
        <v>51.43</v>
      </c>
      <c r="M255" s="666">
        <v>51.43</v>
      </c>
      <c r="N255" s="665">
        <v>1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21</v>
      </c>
      <c r="B256" s="665" t="s">
        <v>528</v>
      </c>
      <c r="C256" s="665" t="s">
        <v>3364</v>
      </c>
      <c r="D256" s="746" t="s">
        <v>4908</v>
      </c>
      <c r="E256" s="747" t="s">
        <v>3400</v>
      </c>
      <c r="F256" s="665" t="s">
        <v>3361</v>
      </c>
      <c r="G256" s="665" t="s">
        <v>3447</v>
      </c>
      <c r="H256" s="665" t="s">
        <v>1606</v>
      </c>
      <c r="I256" s="665" t="s">
        <v>1935</v>
      </c>
      <c r="J256" s="665" t="s">
        <v>1814</v>
      </c>
      <c r="K256" s="665" t="s">
        <v>2737</v>
      </c>
      <c r="L256" s="666">
        <v>154.36000000000001</v>
      </c>
      <c r="M256" s="666">
        <v>154.36000000000001</v>
      </c>
      <c r="N256" s="665">
        <v>1</v>
      </c>
      <c r="O256" s="748">
        <v>0.5</v>
      </c>
      <c r="P256" s="666">
        <v>154.36000000000001</v>
      </c>
      <c r="Q256" s="681">
        <v>1</v>
      </c>
      <c r="R256" s="665">
        <v>1</v>
      </c>
      <c r="S256" s="681">
        <v>1</v>
      </c>
      <c r="T256" s="748">
        <v>0.5</v>
      </c>
      <c r="U256" s="704">
        <v>1</v>
      </c>
    </row>
    <row r="257" spans="1:21" ht="14.4" customHeight="1" x14ac:dyDescent="0.3">
      <c r="A257" s="664">
        <v>21</v>
      </c>
      <c r="B257" s="665" t="s">
        <v>528</v>
      </c>
      <c r="C257" s="665" t="s">
        <v>3364</v>
      </c>
      <c r="D257" s="746" t="s">
        <v>4908</v>
      </c>
      <c r="E257" s="747" t="s">
        <v>3400</v>
      </c>
      <c r="F257" s="665" t="s">
        <v>3361</v>
      </c>
      <c r="G257" s="665" t="s">
        <v>3457</v>
      </c>
      <c r="H257" s="665" t="s">
        <v>529</v>
      </c>
      <c r="I257" s="665" t="s">
        <v>825</v>
      </c>
      <c r="J257" s="665" t="s">
        <v>3670</v>
      </c>
      <c r="K257" s="665" t="s">
        <v>3671</v>
      </c>
      <c r="L257" s="666">
        <v>0</v>
      </c>
      <c r="M257" s="666">
        <v>0</v>
      </c>
      <c r="N257" s="665">
        <v>3</v>
      </c>
      <c r="O257" s="748">
        <v>2</v>
      </c>
      <c r="P257" s="666">
        <v>0</v>
      </c>
      <c r="Q257" s="681"/>
      <c r="R257" s="665">
        <v>2</v>
      </c>
      <c r="S257" s="681">
        <v>0.66666666666666663</v>
      </c>
      <c r="T257" s="748">
        <v>1.5</v>
      </c>
      <c r="U257" s="704">
        <v>0.75</v>
      </c>
    </row>
    <row r="258" spans="1:21" ht="14.4" customHeight="1" x14ac:dyDescent="0.3">
      <c r="A258" s="664">
        <v>21</v>
      </c>
      <c r="B258" s="665" t="s">
        <v>528</v>
      </c>
      <c r="C258" s="665" t="s">
        <v>3364</v>
      </c>
      <c r="D258" s="746" t="s">
        <v>4908</v>
      </c>
      <c r="E258" s="747" t="s">
        <v>3400</v>
      </c>
      <c r="F258" s="665" t="s">
        <v>3361</v>
      </c>
      <c r="G258" s="665" t="s">
        <v>3676</v>
      </c>
      <c r="H258" s="665" t="s">
        <v>1606</v>
      </c>
      <c r="I258" s="665" t="s">
        <v>1723</v>
      </c>
      <c r="J258" s="665" t="s">
        <v>1724</v>
      </c>
      <c r="K258" s="665" t="s">
        <v>1696</v>
      </c>
      <c r="L258" s="666">
        <v>65.989999999999995</v>
      </c>
      <c r="M258" s="666">
        <v>65.989999999999995</v>
      </c>
      <c r="N258" s="665">
        <v>1</v>
      </c>
      <c r="O258" s="748">
        <v>1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21</v>
      </c>
      <c r="B259" s="665" t="s">
        <v>528</v>
      </c>
      <c r="C259" s="665" t="s">
        <v>3364</v>
      </c>
      <c r="D259" s="746" t="s">
        <v>4908</v>
      </c>
      <c r="E259" s="747" t="s">
        <v>3400</v>
      </c>
      <c r="F259" s="665" t="s">
        <v>3361</v>
      </c>
      <c r="G259" s="665" t="s">
        <v>3406</v>
      </c>
      <c r="H259" s="665" t="s">
        <v>529</v>
      </c>
      <c r="I259" s="665" t="s">
        <v>1112</v>
      </c>
      <c r="J259" s="665" t="s">
        <v>1113</v>
      </c>
      <c r="K259" s="665" t="s">
        <v>1114</v>
      </c>
      <c r="L259" s="666">
        <v>344</v>
      </c>
      <c r="M259" s="666">
        <v>344</v>
      </c>
      <c r="N259" s="665">
        <v>1</v>
      </c>
      <c r="O259" s="748">
        <v>0.5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21</v>
      </c>
      <c r="B260" s="665" t="s">
        <v>528</v>
      </c>
      <c r="C260" s="665" t="s">
        <v>3364</v>
      </c>
      <c r="D260" s="746" t="s">
        <v>4908</v>
      </c>
      <c r="E260" s="747" t="s">
        <v>3400</v>
      </c>
      <c r="F260" s="665" t="s">
        <v>3361</v>
      </c>
      <c r="G260" s="665" t="s">
        <v>3406</v>
      </c>
      <c r="H260" s="665" t="s">
        <v>529</v>
      </c>
      <c r="I260" s="665" t="s">
        <v>3708</v>
      </c>
      <c r="J260" s="665" t="s">
        <v>1113</v>
      </c>
      <c r="K260" s="665" t="s">
        <v>3709</v>
      </c>
      <c r="L260" s="666">
        <v>0</v>
      </c>
      <c r="M260" s="666">
        <v>0</v>
      </c>
      <c r="N260" s="665">
        <v>1</v>
      </c>
      <c r="O260" s="748">
        <v>0.5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21</v>
      </c>
      <c r="B261" s="665" t="s">
        <v>528</v>
      </c>
      <c r="C261" s="665" t="s">
        <v>3364</v>
      </c>
      <c r="D261" s="746" t="s">
        <v>4908</v>
      </c>
      <c r="E261" s="747" t="s">
        <v>3400</v>
      </c>
      <c r="F261" s="665" t="s">
        <v>3361</v>
      </c>
      <c r="G261" s="665" t="s">
        <v>3463</v>
      </c>
      <c r="H261" s="665" t="s">
        <v>529</v>
      </c>
      <c r="I261" s="665" t="s">
        <v>662</v>
      </c>
      <c r="J261" s="665" t="s">
        <v>3581</v>
      </c>
      <c r="K261" s="665" t="s">
        <v>3582</v>
      </c>
      <c r="L261" s="666">
        <v>37.61</v>
      </c>
      <c r="M261" s="666">
        <v>37.61</v>
      </c>
      <c r="N261" s="665">
        <v>1</v>
      </c>
      <c r="O261" s="748">
        <v>1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21</v>
      </c>
      <c r="B262" s="665" t="s">
        <v>528</v>
      </c>
      <c r="C262" s="665" t="s">
        <v>3364</v>
      </c>
      <c r="D262" s="746" t="s">
        <v>4908</v>
      </c>
      <c r="E262" s="747" t="s">
        <v>3400</v>
      </c>
      <c r="F262" s="665" t="s">
        <v>3361</v>
      </c>
      <c r="G262" s="665" t="s">
        <v>3549</v>
      </c>
      <c r="H262" s="665" t="s">
        <v>529</v>
      </c>
      <c r="I262" s="665" t="s">
        <v>3710</v>
      </c>
      <c r="J262" s="665" t="s">
        <v>3711</v>
      </c>
      <c r="K262" s="665" t="s">
        <v>3712</v>
      </c>
      <c r="L262" s="666">
        <v>60.9</v>
      </c>
      <c r="M262" s="666">
        <v>60.9</v>
      </c>
      <c r="N262" s="665">
        <v>1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21</v>
      </c>
      <c r="B263" s="665" t="s">
        <v>528</v>
      </c>
      <c r="C263" s="665" t="s">
        <v>3364</v>
      </c>
      <c r="D263" s="746" t="s">
        <v>4908</v>
      </c>
      <c r="E263" s="747" t="s">
        <v>3400</v>
      </c>
      <c r="F263" s="665" t="s">
        <v>3361</v>
      </c>
      <c r="G263" s="665" t="s">
        <v>3484</v>
      </c>
      <c r="H263" s="665" t="s">
        <v>1606</v>
      </c>
      <c r="I263" s="665" t="s">
        <v>1676</v>
      </c>
      <c r="J263" s="665" t="s">
        <v>3246</v>
      </c>
      <c r="K263" s="665" t="s">
        <v>3247</v>
      </c>
      <c r="L263" s="666">
        <v>424.24</v>
      </c>
      <c r="M263" s="666">
        <v>424.24</v>
      </c>
      <c r="N263" s="665">
        <v>1</v>
      </c>
      <c r="O263" s="748">
        <v>0.5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21</v>
      </c>
      <c r="B264" s="665" t="s">
        <v>528</v>
      </c>
      <c r="C264" s="665" t="s">
        <v>3364</v>
      </c>
      <c r="D264" s="746" t="s">
        <v>4908</v>
      </c>
      <c r="E264" s="747" t="s">
        <v>3400</v>
      </c>
      <c r="F264" s="665" t="s">
        <v>3361</v>
      </c>
      <c r="G264" s="665" t="s">
        <v>3407</v>
      </c>
      <c r="H264" s="665" t="s">
        <v>529</v>
      </c>
      <c r="I264" s="665" t="s">
        <v>797</v>
      </c>
      <c r="J264" s="665" t="s">
        <v>798</v>
      </c>
      <c r="K264" s="665" t="s">
        <v>3409</v>
      </c>
      <c r="L264" s="666">
        <v>107.27</v>
      </c>
      <c r="M264" s="666">
        <v>214.54</v>
      </c>
      <c r="N264" s="665">
        <v>2</v>
      </c>
      <c r="O264" s="748">
        <v>1.5</v>
      </c>
      <c r="P264" s="666">
        <v>107.27</v>
      </c>
      <c r="Q264" s="681">
        <v>0.5</v>
      </c>
      <c r="R264" s="665">
        <v>1</v>
      </c>
      <c r="S264" s="681">
        <v>0.5</v>
      </c>
      <c r="T264" s="748">
        <v>0.5</v>
      </c>
      <c r="U264" s="704">
        <v>0.33333333333333331</v>
      </c>
    </row>
    <row r="265" spans="1:21" ht="14.4" customHeight="1" x14ac:dyDescent="0.3">
      <c r="A265" s="664">
        <v>21</v>
      </c>
      <c r="B265" s="665" t="s">
        <v>528</v>
      </c>
      <c r="C265" s="665" t="s">
        <v>3364</v>
      </c>
      <c r="D265" s="746" t="s">
        <v>4908</v>
      </c>
      <c r="E265" s="747" t="s">
        <v>3400</v>
      </c>
      <c r="F265" s="665" t="s">
        <v>3361</v>
      </c>
      <c r="G265" s="665" t="s">
        <v>3410</v>
      </c>
      <c r="H265" s="665" t="s">
        <v>529</v>
      </c>
      <c r="I265" s="665" t="s">
        <v>3485</v>
      </c>
      <c r="J265" s="665" t="s">
        <v>705</v>
      </c>
      <c r="K265" s="665" t="s">
        <v>3486</v>
      </c>
      <c r="L265" s="666">
        <v>0</v>
      </c>
      <c r="M265" s="666">
        <v>0</v>
      </c>
      <c r="N265" s="665">
        <v>1</v>
      </c>
      <c r="O265" s="748">
        <v>1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21</v>
      </c>
      <c r="B266" s="665" t="s">
        <v>528</v>
      </c>
      <c r="C266" s="665" t="s">
        <v>3364</v>
      </c>
      <c r="D266" s="746" t="s">
        <v>4908</v>
      </c>
      <c r="E266" s="747" t="s">
        <v>3400</v>
      </c>
      <c r="F266" s="665" t="s">
        <v>3361</v>
      </c>
      <c r="G266" s="665" t="s">
        <v>3713</v>
      </c>
      <c r="H266" s="665" t="s">
        <v>529</v>
      </c>
      <c r="I266" s="665" t="s">
        <v>3714</v>
      </c>
      <c r="J266" s="665" t="s">
        <v>3715</v>
      </c>
      <c r="K266" s="665" t="s">
        <v>2464</v>
      </c>
      <c r="L266" s="666">
        <v>3689.11</v>
      </c>
      <c r="M266" s="666">
        <v>3689.11</v>
      </c>
      <c r="N266" s="665">
        <v>1</v>
      </c>
      <c r="O266" s="748">
        <v>0.5</v>
      </c>
      <c r="P266" s="666">
        <v>3689.11</v>
      </c>
      <c r="Q266" s="681">
        <v>1</v>
      </c>
      <c r="R266" s="665">
        <v>1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21</v>
      </c>
      <c r="B267" s="665" t="s">
        <v>528</v>
      </c>
      <c r="C267" s="665" t="s">
        <v>3364</v>
      </c>
      <c r="D267" s="746" t="s">
        <v>4908</v>
      </c>
      <c r="E267" s="747" t="s">
        <v>3400</v>
      </c>
      <c r="F267" s="665" t="s">
        <v>3361</v>
      </c>
      <c r="G267" s="665" t="s">
        <v>3716</v>
      </c>
      <c r="H267" s="665" t="s">
        <v>529</v>
      </c>
      <c r="I267" s="665" t="s">
        <v>3717</v>
      </c>
      <c r="J267" s="665" t="s">
        <v>1924</v>
      </c>
      <c r="K267" s="665" t="s">
        <v>1925</v>
      </c>
      <c r="L267" s="666">
        <v>98.75</v>
      </c>
      <c r="M267" s="666">
        <v>98.75</v>
      </c>
      <c r="N267" s="665">
        <v>1</v>
      </c>
      <c r="O267" s="748">
        <v>0.5</v>
      </c>
      <c r="P267" s="666">
        <v>98.75</v>
      </c>
      <c r="Q267" s="681">
        <v>1</v>
      </c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21</v>
      </c>
      <c r="B268" s="665" t="s">
        <v>528</v>
      </c>
      <c r="C268" s="665" t="s">
        <v>3364</v>
      </c>
      <c r="D268" s="746" t="s">
        <v>4908</v>
      </c>
      <c r="E268" s="747" t="s">
        <v>3400</v>
      </c>
      <c r="F268" s="665" t="s">
        <v>3361</v>
      </c>
      <c r="G268" s="665" t="s">
        <v>3415</v>
      </c>
      <c r="H268" s="665" t="s">
        <v>529</v>
      </c>
      <c r="I268" s="665" t="s">
        <v>3416</v>
      </c>
      <c r="J268" s="665" t="s">
        <v>3417</v>
      </c>
      <c r="K268" s="665" t="s">
        <v>3418</v>
      </c>
      <c r="L268" s="666">
        <v>0</v>
      </c>
      <c r="M268" s="666">
        <v>0</v>
      </c>
      <c r="N268" s="665">
        <v>1</v>
      </c>
      <c r="O268" s="748">
        <v>0.5</v>
      </c>
      <c r="P268" s="666"/>
      <c r="Q268" s="681"/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21</v>
      </c>
      <c r="B269" s="665" t="s">
        <v>528</v>
      </c>
      <c r="C269" s="665" t="s">
        <v>3364</v>
      </c>
      <c r="D269" s="746" t="s">
        <v>4908</v>
      </c>
      <c r="E269" s="747" t="s">
        <v>3400</v>
      </c>
      <c r="F269" s="665" t="s">
        <v>3361</v>
      </c>
      <c r="G269" s="665" t="s">
        <v>3419</v>
      </c>
      <c r="H269" s="665" t="s">
        <v>529</v>
      </c>
      <c r="I269" s="665" t="s">
        <v>842</v>
      </c>
      <c r="J269" s="665" t="s">
        <v>3420</v>
      </c>
      <c r="K269" s="665" t="s">
        <v>3421</v>
      </c>
      <c r="L269" s="666">
        <v>53.57</v>
      </c>
      <c r="M269" s="666">
        <v>428.56000000000006</v>
      </c>
      <c r="N269" s="665">
        <v>8</v>
      </c>
      <c r="O269" s="748">
        <v>5</v>
      </c>
      <c r="P269" s="666">
        <v>267.85000000000002</v>
      </c>
      <c r="Q269" s="681">
        <v>0.625</v>
      </c>
      <c r="R269" s="665">
        <v>5</v>
      </c>
      <c r="S269" s="681">
        <v>0.625</v>
      </c>
      <c r="T269" s="748">
        <v>3</v>
      </c>
      <c r="U269" s="704">
        <v>0.6</v>
      </c>
    </row>
    <row r="270" spans="1:21" ht="14.4" customHeight="1" x14ac:dyDescent="0.3">
      <c r="A270" s="664">
        <v>21</v>
      </c>
      <c r="B270" s="665" t="s">
        <v>528</v>
      </c>
      <c r="C270" s="665" t="s">
        <v>3364</v>
      </c>
      <c r="D270" s="746" t="s">
        <v>4908</v>
      </c>
      <c r="E270" s="747" t="s">
        <v>3400</v>
      </c>
      <c r="F270" s="665" t="s">
        <v>3361</v>
      </c>
      <c r="G270" s="665" t="s">
        <v>3422</v>
      </c>
      <c r="H270" s="665" t="s">
        <v>1606</v>
      </c>
      <c r="I270" s="665" t="s">
        <v>3562</v>
      </c>
      <c r="J270" s="665" t="s">
        <v>3513</v>
      </c>
      <c r="K270" s="665" t="s">
        <v>3563</v>
      </c>
      <c r="L270" s="666">
        <v>815.1</v>
      </c>
      <c r="M270" s="666">
        <v>1630.2</v>
      </c>
      <c r="N270" s="665">
        <v>2</v>
      </c>
      <c r="O270" s="748">
        <v>1.5</v>
      </c>
      <c r="P270" s="666">
        <v>815.1</v>
      </c>
      <c r="Q270" s="681">
        <v>0.5</v>
      </c>
      <c r="R270" s="665">
        <v>1</v>
      </c>
      <c r="S270" s="681">
        <v>0.5</v>
      </c>
      <c r="T270" s="748">
        <v>0.5</v>
      </c>
      <c r="U270" s="704">
        <v>0.33333333333333331</v>
      </c>
    </row>
    <row r="271" spans="1:21" ht="14.4" customHeight="1" x14ac:dyDescent="0.3">
      <c r="A271" s="664">
        <v>21</v>
      </c>
      <c r="B271" s="665" t="s">
        <v>528</v>
      </c>
      <c r="C271" s="665" t="s">
        <v>3364</v>
      </c>
      <c r="D271" s="746" t="s">
        <v>4908</v>
      </c>
      <c r="E271" s="747" t="s">
        <v>3400</v>
      </c>
      <c r="F271" s="665" t="s">
        <v>3361</v>
      </c>
      <c r="G271" s="665" t="s">
        <v>3422</v>
      </c>
      <c r="H271" s="665" t="s">
        <v>1606</v>
      </c>
      <c r="I271" s="665" t="s">
        <v>3626</v>
      </c>
      <c r="J271" s="665" t="s">
        <v>1666</v>
      </c>
      <c r="K271" s="665" t="s">
        <v>3191</v>
      </c>
      <c r="L271" s="666">
        <v>1385.62</v>
      </c>
      <c r="M271" s="666">
        <v>1385.62</v>
      </c>
      <c r="N271" s="665">
        <v>1</v>
      </c>
      <c r="O271" s="748">
        <v>0.5</v>
      </c>
      <c r="P271" s="666">
        <v>1385.62</v>
      </c>
      <c r="Q271" s="681">
        <v>1</v>
      </c>
      <c r="R271" s="665">
        <v>1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21</v>
      </c>
      <c r="B272" s="665" t="s">
        <v>528</v>
      </c>
      <c r="C272" s="665" t="s">
        <v>3364</v>
      </c>
      <c r="D272" s="746" t="s">
        <v>4908</v>
      </c>
      <c r="E272" s="747" t="s">
        <v>3400</v>
      </c>
      <c r="F272" s="665" t="s">
        <v>3361</v>
      </c>
      <c r="G272" s="665" t="s">
        <v>3425</v>
      </c>
      <c r="H272" s="665" t="s">
        <v>529</v>
      </c>
      <c r="I272" s="665" t="s">
        <v>3567</v>
      </c>
      <c r="J272" s="665" t="s">
        <v>1553</v>
      </c>
      <c r="K272" s="665" t="s">
        <v>3568</v>
      </c>
      <c r="L272" s="666">
        <v>28.81</v>
      </c>
      <c r="M272" s="666">
        <v>28.81</v>
      </c>
      <c r="N272" s="665">
        <v>1</v>
      </c>
      <c r="O272" s="748">
        <v>0.5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21</v>
      </c>
      <c r="B273" s="665" t="s">
        <v>528</v>
      </c>
      <c r="C273" s="665" t="s">
        <v>3364</v>
      </c>
      <c r="D273" s="746" t="s">
        <v>4908</v>
      </c>
      <c r="E273" s="747" t="s">
        <v>3400</v>
      </c>
      <c r="F273" s="665" t="s">
        <v>3361</v>
      </c>
      <c r="G273" s="665" t="s">
        <v>3425</v>
      </c>
      <c r="H273" s="665" t="s">
        <v>529</v>
      </c>
      <c r="I273" s="665" t="s">
        <v>3516</v>
      </c>
      <c r="J273" s="665" t="s">
        <v>1553</v>
      </c>
      <c r="K273" s="665" t="s">
        <v>3515</v>
      </c>
      <c r="L273" s="666">
        <v>57.64</v>
      </c>
      <c r="M273" s="666">
        <v>115.28</v>
      </c>
      <c r="N273" s="665">
        <v>2</v>
      </c>
      <c r="O273" s="748">
        <v>1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21</v>
      </c>
      <c r="B274" s="665" t="s">
        <v>528</v>
      </c>
      <c r="C274" s="665" t="s">
        <v>3364</v>
      </c>
      <c r="D274" s="746" t="s">
        <v>4908</v>
      </c>
      <c r="E274" s="747" t="s">
        <v>3400</v>
      </c>
      <c r="F274" s="665" t="s">
        <v>3361</v>
      </c>
      <c r="G274" s="665" t="s">
        <v>3425</v>
      </c>
      <c r="H274" s="665" t="s">
        <v>529</v>
      </c>
      <c r="I274" s="665" t="s">
        <v>3632</v>
      </c>
      <c r="J274" s="665" t="s">
        <v>1553</v>
      </c>
      <c r="K274" s="665" t="s">
        <v>1554</v>
      </c>
      <c r="L274" s="666">
        <v>185.26</v>
      </c>
      <c r="M274" s="666">
        <v>185.26</v>
      </c>
      <c r="N274" s="665">
        <v>1</v>
      </c>
      <c r="O274" s="748">
        <v>0.5</v>
      </c>
      <c r="P274" s="666">
        <v>185.26</v>
      </c>
      <c r="Q274" s="681">
        <v>1</v>
      </c>
      <c r="R274" s="665">
        <v>1</v>
      </c>
      <c r="S274" s="681">
        <v>1</v>
      </c>
      <c r="T274" s="748">
        <v>0.5</v>
      </c>
      <c r="U274" s="704">
        <v>1</v>
      </c>
    </row>
    <row r="275" spans="1:21" ht="14.4" customHeight="1" x14ac:dyDescent="0.3">
      <c r="A275" s="664">
        <v>21</v>
      </c>
      <c r="B275" s="665" t="s">
        <v>528</v>
      </c>
      <c r="C275" s="665" t="s">
        <v>3364</v>
      </c>
      <c r="D275" s="746" t="s">
        <v>4908</v>
      </c>
      <c r="E275" s="747" t="s">
        <v>3400</v>
      </c>
      <c r="F275" s="665" t="s">
        <v>3361</v>
      </c>
      <c r="G275" s="665" t="s">
        <v>3425</v>
      </c>
      <c r="H275" s="665" t="s">
        <v>529</v>
      </c>
      <c r="I275" s="665" t="s">
        <v>1601</v>
      </c>
      <c r="J275" s="665" t="s">
        <v>1553</v>
      </c>
      <c r="K275" s="665" t="s">
        <v>1554</v>
      </c>
      <c r="L275" s="666">
        <v>301.2</v>
      </c>
      <c r="M275" s="666">
        <v>301.2</v>
      </c>
      <c r="N275" s="665">
        <v>1</v>
      </c>
      <c r="O275" s="748">
        <v>0.5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21</v>
      </c>
      <c r="B276" s="665" t="s">
        <v>528</v>
      </c>
      <c r="C276" s="665" t="s">
        <v>3364</v>
      </c>
      <c r="D276" s="746" t="s">
        <v>4908</v>
      </c>
      <c r="E276" s="747" t="s">
        <v>3400</v>
      </c>
      <c r="F276" s="665" t="s">
        <v>3361</v>
      </c>
      <c r="G276" s="665" t="s">
        <v>3426</v>
      </c>
      <c r="H276" s="665" t="s">
        <v>1606</v>
      </c>
      <c r="I276" s="665" t="s">
        <v>3427</v>
      </c>
      <c r="J276" s="665" t="s">
        <v>3428</v>
      </c>
      <c r="K276" s="665" t="s">
        <v>3429</v>
      </c>
      <c r="L276" s="666">
        <v>668.54</v>
      </c>
      <c r="M276" s="666">
        <v>2674.16</v>
      </c>
      <c r="N276" s="665">
        <v>4</v>
      </c>
      <c r="O276" s="748">
        <v>2.5</v>
      </c>
      <c r="P276" s="666">
        <v>2005.62</v>
      </c>
      <c r="Q276" s="681">
        <v>0.75</v>
      </c>
      <c r="R276" s="665">
        <v>3</v>
      </c>
      <c r="S276" s="681">
        <v>0.75</v>
      </c>
      <c r="T276" s="748">
        <v>2</v>
      </c>
      <c r="U276" s="704">
        <v>0.8</v>
      </c>
    </row>
    <row r="277" spans="1:21" ht="14.4" customHeight="1" x14ac:dyDescent="0.3">
      <c r="A277" s="664">
        <v>21</v>
      </c>
      <c r="B277" s="665" t="s">
        <v>528</v>
      </c>
      <c r="C277" s="665" t="s">
        <v>3364</v>
      </c>
      <c r="D277" s="746" t="s">
        <v>4908</v>
      </c>
      <c r="E277" s="747" t="s">
        <v>3400</v>
      </c>
      <c r="F277" s="665" t="s">
        <v>3361</v>
      </c>
      <c r="G277" s="665" t="s">
        <v>3426</v>
      </c>
      <c r="H277" s="665" t="s">
        <v>529</v>
      </c>
      <c r="I277" s="665" t="s">
        <v>3518</v>
      </c>
      <c r="J277" s="665" t="s">
        <v>3428</v>
      </c>
      <c r="K277" s="665" t="s">
        <v>3519</v>
      </c>
      <c r="L277" s="666">
        <v>0</v>
      </c>
      <c r="M277" s="666">
        <v>0</v>
      </c>
      <c r="N277" s="665">
        <v>2</v>
      </c>
      <c r="O277" s="748">
        <v>1.5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21</v>
      </c>
      <c r="B278" s="665" t="s">
        <v>528</v>
      </c>
      <c r="C278" s="665" t="s">
        <v>3364</v>
      </c>
      <c r="D278" s="746" t="s">
        <v>4908</v>
      </c>
      <c r="E278" s="747" t="s">
        <v>3400</v>
      </c>
      <c r="F278" s="665" t="s">
        <v>3361</v>
      </c>
      <c r="G278" s="665" t="s">
        <v>3636</v>
      </c>
      <c r="H278" s="665" t="s">
        <v>529</v>
      </c>
      <c r="I278" s="665" t="s">
        <v>3718</v>
      </c>
      <c r="J278" s="665" t="s">
        <v>1592</v>
      </c>
      <c r="K278" s="665" t="s">
        <v>3719</v>
      </c>
      <c r="L278" s="666">
        <v>0</v>
      </c>
      <c r="M278" s="666">
        <v>0</v>
      </c>
      <c r="N278" s="665">
        <v>1</v>
      </c>
      <c r="O278" s="748">
        <v>1</v>
      </c>
      <c r="P278" s="666">
        <v>0</v>
      </c>
      <c r="Q278" s="681"/>
      <c r="R278" s="665">
        <v>1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21</v>
      </c>
      <c r="B279" s="665" t="s">
        <v>528</v>
      </c>
      <c r="C279" s="665" t="s">
        <v>3364</v>
      </c>
      <c r="D279" s="746" t="s">
        <v>4908</v>
      </c>
      <c r="E279" s="747" t="s">
        <v>3400</v>
      </c>
      <c r="F279" s="665" t="s">
        <v>3361</v>
      </c>
      <c r="G279" s="665" t="s">
        <v>3523</v>
      </c>
      <c r="H279" s="665" t="s">
        <v>529</v>
      </c>
      <c r="I279" s="665" t="s">
        <v>1432</v>
      </c>
      <c r="J279" s="665" t="s">
        <v>1433</v>
      </c>
      <c r="K279" s="665" t="s">
        <v>1324</v>
      </c>
      <c r="L279" s="666">
        <v>108.44</v>
      </c>
      <c r="M279" s="666">
        <v>108.44</v>
      </c>
      <c r="N279" s="665">
        <v>1</v>
      </c>
      <c r="O279" s="748">
        <v>1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21</v>
      </c>
      <c r="B280" s="665" t="s">
        <v>528</v>
      </c>
      <c r="C280" s="665" t="s">
        <v>3364</v>
      </c>
      <c r="D280" s="746" t="s">
        <v>4908</v>
      </c>
      <c r="E280" s="747" t="s">
        <v>3400</v>
      </c>
      <c r="F280" s="665" t="s">
        <v>3361</v>
      </c>
      <c r="G280" s="665" t="s">
        <v>3523</v>
      </c>
      <c r="H280" s="665" t="s">
        <v>529</v>
      </c>
      <c r="I280" s="665" t="s">
        <v>3524</v>
      </c>
      <c r="J280" s="665" t="s">
        <v>1433</v>
      </c>
      <c r="K280" s="665" t="s">
        <v>1176</v>
      </c>
      <c r="L280" s="666">
        <v>54.23</v>
      </c>
      <c r="M280" s="666">
        <v>54.23</v>
      </c>
      <c r="N280" s="665">
        <v>1</v>
      </c>
      <c r="O280" s="748">
        <v>0.5</v>
      </c>
      <c r="P280" s="666">
        <v>54.23</v>
      </c>
      <c r="Q280" s="681">
        <v>1</v>
      </c>
      <c r="R280" s="665">
        <v>1</v>
      </c>
      <c r="S280" s="681">
        <v>1</v>
      </c>
      <c r="T280" s="748">
        <v>0.5</v>
      </c>
      <c r="U280" s="704">
        <v>1</v>
      </c>
    </row>
    <row r="281" spans="1:21" ht="14.4" customHeight="1" x14ac:dyDescent="0.3">
      <c r="A281" s="664">
        <v>21</v>
      </c>
      <c r="B281" s="665" t="s">
        <v>528</v>
      </c>
      <c r="C281" s="665" t="s">
        <v>3364</v>
      </c>
      <c r="D281" s="746" t="s">
        <v>4908</v>
      </c>
      <c r="E281" s="747" t="s">
        <v>3400</v>
      </c>
      <c r="F281" s="665" t="s">
        <v>3361</v>
      </c>
      <c r="G281" s="665" t="s">
        <v>3572</v>
      </c>
      <c r="H281" s="665" t="s">
        <v>529</v>
      </c>
      <c r="I281" s="665" t="s">
        <v>2197</v>
      </c>
      <c r="J281" s="665" t="s">
        <v>3573</v>
      </c>
      <c r="K281" s="665" t="s">
        <v>3574</v>
      </c>
      <c r="L281" s="666">
        <v>99.11</v>
      </c>
      <c r="M281" s="666">
        <v>99.11</v>
      </c>
      <c r="N281" s="665">
        <v>1</v>
      </c>
      <c r="O281" s="748">
        <v>0.5</v>
      </c>
      <c r="P281" s="666">
        <v>99.11</v>
      </c>
      <c r="Q281" s="681">
        <v>1</v>
      </c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21</v>
      </c>
      <c r="B282" s="665" t="s">
        <v>528</v>
      </c>
      <c r="C282" s="665" t="s">
        <v>3364</v>
      </c>
      <c r="D282" s="746" t="s">
        <v>4908</v>
      </c>
      <c r="E282" s="747" t="s">
        <v>3400</v>
      </c>
      <c r="F282" s="665" t="s">
        <v>3361</v>
      </c>
      <c r="G282" s="665" t="s">
        <v>3525</v>
      </c>
      <c r="H282" s="665" t="s">
        <v>529</v>
      </c>
      <c r="I282" s="665" t="s">
        <v>758</v>
      </c>
      <c r="J282" s="665" t="s">
        <v>3526</v>
      </c>
      <c r="K282" s="665" t="s">
        <v>3527</v>
      </c>
      <c r="L282" s="666">
        <v>0</v>
      </c>
      <c r="M282" s="666">
        <v>0</v>
      </c>
      <c r="N282" s="665">
        <v>6</v>
      </c>
      <c r="O282" s="748">
        <v>4.5</v>
      </c>
      <c r="P282" s="666">
        <v>0</v>
      </c>
      <c r="Q282" s="681"/>
      <c r="R282" s="665">
        <v>4</v>
      </c>
      <c r="S282" s="681">
        <v>0.66666666666666663</v>
      </c>
      <c r="T282" s="748">
        <v>3</v>
      </c>
      <c r="U282" s="704">
        <v>0.66666666666666663</v>
      </c>
    </row>
    <row r="283" spans="1:21" ht="14.4" customHeight="1" x14ac:dyDescent="0.3">
      <c r="A283" s="664">
        <v>21</v>
      </c>
      <c r="B283" s="665" t="s">
        <v>528</v>
      </c>
      <c r="C283" s="665" t="s">
        <v>3364</v>
      </c>
      <c r="D283" s="746" t="s">
        <v>4908</v>
      </c>
      <c r="E283" s="747" t="s">
        <v>3400</v>
      </c>
      <c r="F283" s="665" t="s">
        <v>3361</v>
      </c>
      <c r="G283" s="665" t="s">
        <v>3535</v>
      </c>
      <c r="H283" s="665" t="s">
        <v>1606</v>
      </c>
      <c r="I283" s="665" t="s">
        <v>1661</v>
      </c>
      <c r="J283" s="665" t="s">
        <v>1662</v>
      </c>
      <c r="K283" s="665" t="s">
        <v>3242</v>
      </c>
      <c r="L283" s="666">
        <v>93.96</v>
      </c>
      <c r="M283" s="666">
        <v>93.96</v>
      </c>
      <c r="N283" s="665">
        <v>1</v>
      </c>
      <c r="O283" s="748">
        <v>1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21</v>
      </c>
      <c r="B284" s="665" t="s">
        <v>528</v>
      </c>
      <c r="C284" s="665" t="s">
        <v>3364</v>
      </c>
      <c r="D284" s="746" t="s">
        <v>4908</v>
      </c>
      <c r="E284" s="747" t="s">
        <v>3400</v>
      </c>
      <c r="F284" s="665" t="s">
        <v>3361</v>
      </c>
      <c r="G284" s="665" t="s">
        <v>3535</v>
      </c>
      <c r="H284" s="665" t="s">
        <v>1606</v>
      </c>
      <c r="I284" s="665" t="s">
        <v>3720</v>
      </c>
      <c r="J284" s="665" t="s">
        <v>1662</v>
      </c>
      <c r="K284" s="665" t="s">
        <v>3721</v>
      </c>
      <c r="L284" s="666">
        <v>156.61000000000001</v>
      </c>
      <c r="M284" s="666">
        <v>156.61000000000001</v>
      </c>
      <c r="N284" s="665">
        <v>1</v>
      </c>
      <c r="O284" s="748">
        <v>0.5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21</v>
      </c>
      <c r="B285" s="665" t="s">
        <v>528</v>
      </c>
      <c r="C285" s="665" t="s">
        <v>3364</v>
      </c>
      <c r="D285" s="746" t="s">
        <v>4908</v>
      </c>
      <c r="E285" s="747" t="s">
        <v>3400</v>
      </c>
      <c r="F285" s="665" t="s">
        <v>3361</v>
      </c>
      <c r="G285" s="665" t="s">
        <v>3536</v>
      </c>
      <c r="H285" s="665" t="s">
        <v>529</v>
      </c>
      <c r="I285" s="665" t="s">
        <v>3722</v>
      </c>
      <c r="J285" s="665" t="s">
        <v>3723</v>
      </c>
      <c r="K285" s="665" t="s">
        <v>1041</v>
      </c>
      <c r="L285" s="666">
        <v>50.32</v>
      </c>
      <c r="M285" s="666">
        <v>50.32</v>
      </c>
      <c r="N285" s="665">
        <v>1</v>
      </c>
      <c r="O285" s="748">
        <v>0.5</v>
      </c>
      <c r="P285" s="666">
        <v>50.32</v>
      </c>
      <c r="Q285" s="681">
        <v>1</v>
      </c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21</v>
      </c>
      <c r="B286" s="665" t="s">
        <v>528</v>
      </c>
      <c r="C286" s="665" t="s">
        <v>3364</v>
      </c>
      <c r="D286" s="746" t="s">
        <v>4908</v>
      </c>
      <c r="E286" s="747" t="s">
        <v>3400</v>
      </c>
      <c r="F286" s="665" t="s">
        <v>3361</v>
      </c>
      <c r="G286" s="665" t="s">
        <v>3536</v>
      </c>
      <c r="H286" s="665" t="s">
        <v>529</v>
      </c>
      <c r="I286" s="665" t="s">
        <v>3538</v>
      </c>
      <c r="J286" s="665" t="s">
        <v>1450</v>
      </c>
      <c r="K286" s="665" t="s">
        <v>3539</v>
      </c>
      <c r="L286" s="666">
        <v>0</v>
      </c>
      <c r="M286" s="666">
        <v>0</v>
      </c>
      <c r="N286" s="665">
        <v>1</v>
      </c>
      <c r="O286" s="748">
        <v>0.5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21</v>
      </c>
      <c r="B287" s="665" t="s">
        <v>528</v>
      </c>
      <c r="C287" s="665" t="s">
        <v>3364</v>
      </c>
      <c r="D287" s="746" t="s">
        <v>4908</v>
      </c>
      <c r="E287" s="747" t="s">
        <v>3400</v>
      </c>
      <c r="F287" s="665" t="s">
        <v>3361</v>
      </c>
      <c r="G287" s="665" t="s">
        <v>3724</v>
      </c>
      <c r="H287" s="665" t="s">
        <v>529</v>
      </c>
      <c r="I287" s="665" t="s">
        <v>3725</v>
      </c>
      <c r="J287" s="665" t="s">
        <v>3726</v>
      </c>
      <c r="K287" s="665" t="s">
        <v>3727</v>
      </c>
      <c r="L287" s="666">
        <v>87.86</v>
      </c>
      <c r="M287" s="666">
        <v>87.86</v>
      </c>
      <c r="N287" s="665">
        <v>1</v>
      </c>
      <c r="O287" s="748">
        <v>0.5</v>
      </c>
      <c r="P287" s="666">
        <v>87.86</v>
      </c>
      <c r="Q287" s="681">
        <v>1</v>
      </c>
      <c r="R287" s="665">
        <v>1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21</v>
      </c>
      <c r="B288" s="665" t="s">
        <v>528</v>
      </c>
      <c r="C288" s="665" t="s">
        <v>3364</v>
      </c>
      <c r="D288" s="746" t="s">
        <v>4908</v>
      </c>
      <c r="E288" s="747" t="s">
        <v>3400</v>
      </c>
      <c r="F288" s="665" t="s">
        <v>3361</v>
      </c>
      <c r="G288" s="665" t="s">
        <v>3728</v>
      </c>
      <c r="H288" s="665" t="s">
        <v>529</v>
      </c>
      <c r="I288" s="665" t="s">
        <v>3729</v>
      </c>
      <c r="J288" s="665" t="s">
        <v>3730</v>
      </c>
      <c r="K288" s="665" t="s">
        <v>3731</v>
      </c>
      <c r="L288" s="666">
        <v>43.61</v>
      </c>
      <c r="M288" s="666">
        <v>43.61</v>
      </c>
      <c r="N288" s="665">
        <v>1</v>
      </c>
      <c r="O288" s="748">
        <v>0.5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21</v>
      </c>
      <c r="B289" s="665" t="s">
        <v>528</v>
      </c>
      <c r="C289" s="665" t="s">
        <v>3364</v>
      </c>
      <c r="D289" s="746" t="s">
        <v>4908</v>
      </c>
      <c r="E289" s="747" t="s">
        <v>3400</v>
      </c>
      <c r="F289" s="665" t="s">
        <v>3361</v>
      </c>
      <c r="G289" s="665" t="s">
        <v>3432</v>
      </c>
      <c r="H289" s="665" t="s">
        <v>529</v>
      </c>
      <c r="I289" s="665" t="s">
        <v>1460</v>
      </c>
      <c r="J289" s="665" t="s">
        <v>1461</v>
      </c>
      <c r="K289" s="665" t="s">
        <v>1462</v>
      </c>
      <c r="L289" s="666">
        <v>0</v>
      </c>
      <c r="M289" s="666">
        <v>0</v>
      </c>
      <c r="N289" s="665">
        <v>2</v>
      </c>
      <c r="O289" s="748">
        <v>1.5</v>
      </c>
      <c r="P289" s="666"/>
      <c r="Q289" s="681"/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21</v>
      </c>
      <c r="B290" s="665" t="s">
        <v>528</v>
      </c>
      <c r="C290" s="665" t="s">
        <v>3364</v>
      </c>
      <c r="D290" s="746" t="s">
        <v>4908</v>
      </c>
      <c r="E290" s="747" t="s">
        <v>3400</v>
      </c>
      <c r="F290" s="665" t="s">
        <v>3361</v>
      </c>
      <c r="G290" s="665" t="s">
        <v>3694</v>
      </c>
      <c r="H290" s="665" t="s">
        <v>1606</v>
      </c>
      <c r="I290" s="665" t="s">
        <v>1672</v>
      </c>
      <c r="J290" s="665" t="s">
        <v>1673</v>
      </c>
      <c r="K290" s="665" t="s">
        <v>1674</v>
      </c>
      <c r="L290" s="666">
        <v>53.57</v>
      </c>
      <c r="M290" s="666">
        <v>53.57</v>
      </c>
      <c r="N290" s="665">
        <v>1</v>
      </c>
      <c r="O290" s="748">
        <v>0.5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21</v>
      </c>
      <c r="B291" s="665" t="s">
        <v>528</v>
      </c>
      <c r="C291" s="665" t="s">
        <v>3364</v>
      </c>
      <c r="D291" s="746" t="s">
        <v>4908</v>
      </c>
      <c r="E291" s="747" t="s">
        <v>3400</v>
      </c>
      <c r="F291" s="665" t="s">
        <v>3362</v>
      </c>
      <c r="G291" s="665" t="s">
        <v>3544</v>
      </c>
      <c r="H291" s="665" t="s">
        <v>529</v>
      </c>
      <c r="I291" s="665" t="s">
        <v>623</v>
      </c>
      <c r="J291" s="665" t="s">
        <v>3546</v>
      </c>
      <c r="K291" s="665"/>
      <c r="L291" s="666">
        <v>0</v>
      </c>
      <c r="M291" s="666">
        <v>0</v>
      </c>
      <c r="N291" s="665">
        <v>1</v>
      </c>
      <c r="O291" s="748">
        <v>1</v>
      </c>
      <c r="P291" s="666">
        <v>0</v>
      </c>
      <c r="Q291" s="681"/>
      <c r="R291" s="665">
        <v>1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21</v>
      </c>
      <c r="B292" s="665" t="s">
        <v>528</v>
      </c>
      <c r="C292" s="665" t="s">
        <v>3364</v>
      </c>
      <c r="D292" s="746" t="s">
        <v>4908</v>
      </c>
      <c r="E292" s="747" t="s">
        <v>3400</v>
      </c>
      <c r="F292" s="665" t="s">
        <v>3363</v>
      </c>
      <c r="G292" s="665" t="s">
        <v>3732</v>
      </c>
      <c r="H292" s="665" t="s">
        <v>529</v>
      </c>
      <c r="I292" s="665" t="s">
        <v>3733</v>
      </c>
      <c r="J292" s="665" t="s">
        <v>3734</v>
      </c>
      <c r="K292" s="665" t="s">
        <v>3735</v>
      </c>
      <c r="L292" s="666">
        <v>1000</v>
      </c>
      <c r="M292" s="666">
        <v>2000</v>
      </c>
      <c r="N292" s="665">
        <v>2</v>
      </c>
      <c r="O292" s="748">
        <v>2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21</v>
      </c>
      <c r="B293" s="665" t="s">
        <v>528</v>
      </c>
      <c r="C293" s="665" t="s">
        <v>3364</v>
      </c>
      <c r="D293" s="746" t="s">
        <v>4908</v>
      </c>
      <c r="E293" s="747" t="s">
        <v>3401</v>
      </c>
      <c r="F293" s="665" t="s">
        <v>3361</v>
      </c>
      <c r="G293" s="665" t="s">
        <v>3402</v>
      </c>
      <c r="H293" s="665" t="s">
        <v>529</v>
      </c>
      <c r="I293" s="665" t="s">
        <v>647</v>
      </c>
      <c r="J293" s="665" t="s">
        <v>648</v>
      </c>
      <c r="K293" s="665" t="s">
        <v>3439</v>
      </c>
      <c r="L293" s="666">
        <v>65.28</v>
      </c>
      <c r="M293" s="666">
        <v>130.56</v>
      </c>
      <c r="N293" s="665">
        <v>2</v>
      </c>
      <c r="O293" s="748">
        <v>1</v>
      </c>
      <c r="P293" s="666">
        <v>65.28</v>
      </c>
      <c r="Q293" s="681">
        <v>0.5</v>
      </c>
      <c r="R293" s="665">
        <v>1</v>
      </c>
      <c r="S293" s="681">
        <v>0.5</v>
      </c>
      <c r="T293" s="748">
        <v>0.5</v>
      </c>
      <c r="U293" s="704">
        <v>0.5</v>
      </c>
    </row>
    <row r="294" spans="1:21" ht="14.4" customHeight="1" x14ac:dyDescent="0.3">
      <c r="A294" s="664">
        <v>21</v>
      </c>
      <c r="B294" s="665" t="s">
        <v>528</v>
      </c>
      <c r="C294" s="665" t="s">
        <v>3364</v>
      </c>
      <c r="D294" s="746" t="s">
        <v>4908</v>
      </c>
      <c r="E294" s="747" t="s">
        <v>3401</v>
      </c>
      <c r="F294" s="665" t="s">
        <v>3361</v>
      </c>
      <c r="G294" s="665" t="s">
        <v>3402</v>
      </c>
      <c r="H294" s="665" t="s">
        <v>529</v>
      </c>
      <c r="I294" s="665" t="s">
        <v>669</v>
      </c>
      <c r="J294" s="665" t="s">
        <v>3440</v>
      </c>
      <c r="K294" s="665" t="s">
        <v>3441</v>
      </c>
      <c r="L294" s="666">
        <v>36.270000000000003</v>
      </c>
      <c r="M294" s="666">
        <v>181.35000000000002</v>
      </c>
      <c r="N294" s="665">
        <v>5</v>
      </c>
      <c r="O294" s="748">
        <v>5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21</v>
      </c>
      <c r="B295" s="665" t="s">
        <v>528</v>
      </c>
      <c r="C295" s="665" t="s">
        <v>3364</v>
      </c>
      <c r="D295" s="746" t="s">
        <v>4908</v>
      </c>
      <c r="E295" s="747" t="s">
        <v>3401</v>
      </c>
      <c r="F295" s="665" t="s">
        <v>3361</v>
      </c>
      <c r="G295" s="665" t="s">
        <v>3402</v>
      </c>
      <c r="H295" s="665" t="s">
        <v>529</v>
      </c>
      <c r="I295" s="665" t="s">
        <v>3736</v>
      </c>
      <c r="J295" s="665" t="s">
        <v>3440</v>
      </c>
      <c r="K295" s="665" t="s">
        <v>3737</v>
      </c>
      <c r="L295" s="666">
        <v>0</v>
      </c>
      <c r="M295" s="666">
        <v>0</v>
      </c>
      <c r="N295" s="665">
        <v>2</v>
      </c>
      <c r="O295" s="748">
        <v>1</v>
      </c>
      <c r="P295" s="666">
        <v>0</v>
      </c>
      <c r="Q295" s="681"/>
      <c r="R295" s="665">
        <v>1</v>
      </c>
      <c r="S295" s="681">
        <v>0.5</v>
      </c>
      <c r="T295" s="748">
        <v>0.5</v>
      </c>
      <c r="U295" s="704">
        <v>0.5</v>
      </c>
    </row>
    <row r="296" spans="1:21" ht="14.4" customHeight="1" x14ac:dyDescent="0.3">
      <c r="A296" s="664">
        <v>21</v>
      </c>
      <c r="B296" s="665" t="s">
        <v>528</v>
      </c>
      <c r="C296" s="665" t="s">
        <v>3364</v>
      </c>
      <c r="D296" s="746" t="s">
        <v>4908</v>
      </c>
      <c r="E296" s="747" t="s">
        <v>3401</v>
      </c>
      <c r="F296" s="665" t="s">
        <v>3361</v>
      </c>
      <c r="G296" s="665" t="s">
        <v>3402</v>
      </c>
      <c r="H296" s="665" t="s">
        <v>529</v>
      </c>
      <c r="I296" s="665" t="s">
        <v>3738</v>
      </c>
      <c r="J296" s="665" t="s">
        <v>648</v>
      </c>
      <c r="K296" s="665" t="s">
        <v>3739</v>
      </c>
      <c r="L296" s="666">
        <v>121.75</v>
      </c>
      <c r="M296" s="666">
        <v>121.75</v>
      </c>
      <c r="N296" s="665">
        <v>1</v>
      </c>
      <c r="O296" s="748">
        <v>1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21</v>
      </c>
      <c r="B297" s="665" t="s">
        <v>528</v>
      </c>
      <c r="C297" s="665" t="s">
        <v>3364</v>
      </c>
      <c r="D297" s="746" t="s">
        <v>4908</v>
      </c>
      <c r="E297" s="747" t="s">
        <v>3401</v>
      </c>
      <c r="F297" s="665" t="s">
        <v>3361</v>
      </c>
      <c r="G297" s="665" t="s">
        <v>3442</v>
      </c>
      <c r="H297" s="665" t="s">
        <v>1606</v>
      </c>
      <c r="I297" s="665" t="s">
        <v>1680</v>
      </c>
      <c r="J297" s="665" t="s">
        <v>3249</v>
      </c>
      <c r="K297" s="665" t="s">
        <v>3250</v>
      </c>
      <c r="L297" s="666">
        <v>4.7</v>
      </c>
      <c r="M297" s="666">
        <v>4.7</v>
      </c>
      <c r="N297" s="665">
        <v>1</v>
      </c>
      <c r="O297" s="748">
        <v>0.5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21</v>
      </c>
      <c r="B298" s="665" t="s">
        <v>528</v>
      </c>
      <c r="C298" s="665" t="s">
        <v>3364</v>
      </c>
      <c r="D298" s="746" t="s">
        <v>4908</v>
      </c>
      <c r="E298" s="747" t="s">
        <v>3401</v>
      </c>
      <c r="F298" s="665" t="s">
        <v>3361</v>
      </c>
      <c r="G298" s="665" t="s">
        <v>3447</v>
      </c>
      <c r="H298" s="665" t="s">
        <v>1606</v>
      </c>
      <c r="I298" s="665" t="s">
        <v>1813</v>
      </c>
      <c r="J298" s="665" t="s">
        <v>1814</v>
      </c>
      <c r="K298" s="665" t="s">
        <v>3218</v>
      </c>
      <c r="L298" s="666">
        <v>225.06</v>
      </c>
      <c r="M298" s="666">
        <v>675.18000000000006</v>
      </c>
      <c r="N298" s="665">
        <v>3</v>
      </c>
      <c r="O298" s="748">
        <v>2</v>
      </c>
      <c r="P298" s="666">
        <v>225.06</v>
      </c>
      <c r="Q298" s="681">
        <v>0.33333333333333331</v>
      </c>
      <c r="R298" s="665">
        <v>1</v>
      </c>
      <c r="S298" s="681">
        <v>0.33333333333333331</v>
      </c>
      <c r="T298" s="748">
        <v>0.5</v>
      </c>
      <c r="U298" s="704">
        <v>0.25</v>
      </c>
    </row>
    <row r="299" spans="1:21" ht="14.4" customHeight="1" x14ac:dyDescent="0.3">
      <c r="A299" s="664">
        <v>21</v>
      </c>
      <c r="B299" s="665" t="s">
        <v>528</v>
      </c>
      <c r="C299" s="665" t="s">
        <v>3364</v>
      </c>
      <c r="D299" s="746" t="s">
        <v>4908</v>
      </c>
      <c r="E299" s="747" t="s">
        <v>3401</v>
      </c>
      <c r="F299" s="665" t="s">
        <v>3361</v>
      </c>
      <c r="G299" s="665" t="s">
        <v>3740</v>
      </c>
      <c r="H299" s="665" t="s">
        <v>1606</v>
      </c>
      <c r="I299" s="665" t="s">
        <v>1642</v>
      </c>
      <c r="J299" s="665" t="s">
        <v>1643</v>
      </c>
      <c r="K299" s="665" t="s">
        <v>1644</v>
      </c>
      <c r="L299" s="666">
        <v>65.540000000000006</v>
      </c>
      <c r="M299" s="666">
        <v>65.540000000000006</v>
      </c>
      <c r="N299" s="665">
        <v>1</v>
      </c>
      <c r="O299" s="748">
        <v>0.5</v>
      </c>
      <c r="P299" s="666">
        <v>65.540000000000006</v>
      </c>
      <c r="Q299" s="681">
        <v>1</v>
      </c>
      <c r="R299" s="665">
        <v>1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21</v>
      </c>
      <c r="B300" s="665" t="s">
        <v>528</v>
      </c>
      <c r="C300" s="665" t="s">
        <v>3364</v>
      </c>
      <c r="D300" s="746" t="s">
        <v>4908</v>
      </c>
      <c r="E300" s="747" t="s">
        <v>3401</v>
      </c>
      <c r="F300" s="665" t="s">
        <v>3361</v>
      </c>
      <c r="G300" s="665" t="s">
        <v>3457</v>
      </c>
      <c r="H300" s="665" t="s">
        <v>529</v>
      </c>
      <c r="I300" s="665" t="s">
        <v>825</v>
      </c>
      <c r="J300" s="665" t="s">
        <v>3670</v>
      </c>
      <c r="K300" s="665" t="s">
        <v>3671</v>
      </c>
      <c r="L300" s="666">
        <v>0</v>
      </c>
      <c r="M300" s="666">
        <v>0</v>
      </c>
      <c r="N300" s="665">
        <v>2</v>
      </c>
      <c r="O300" s="748">
        <v>0.5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21</v>
      </c>
      <c r="B301" s="665" t="s">
        <v>528</v>
      </c>
      <c r="C301" s="665" t="s">
        <v>3364</v>
      </c>
      <c r="D301" s="746" t="s">
        <v>4908</v>
      </c>
      <c r="E301" s="747" t="s">
        <v>3401</v>
      </c>
      <c r="F301" s="665" t="s">
        <v>3361</v>
      </c>
      <c r="G301" s="665" t="s">
        <v>3676</v>
      </c>
      <c r="H301" s="665" t="s">
        <v>1606</v>
      </c>
      <c r="I301" s="665" t="s">
        <v>1723</v>
      </c>
      <c r="J301" s="665" t="s">
        <v>1724</v>
      </c>
      <c r="K301" s="665" t="s">
        <v>1696</v>
      </c>
      <c r="L301" s="666">
        <v>65.989999999999995</v>
      </c>
      <c r="M301" s="666">
        <v>65.989999999999995</v>
      </c>
      <c r="N301" s="665">
        <v>1</v>
      </c>
      <c r="O301" s="748">
        <v>0.5</v>
      </c>
      <c r="P301" s="666">
        <v>65.989999999999995</v>
      </c>
      <c r="Q301" s="681">
        <v>1</v>
      </c>
      <c r="R301" s="665">
        <v>1</v>
      </c>
      <c r="S301" s="681">
        <v>1</v>
      </c>
      <c r="T301" s="748">
        <v>0.5</v>
      </c>
      <c r="U301" s="704">
        <v>1</v>
      </c>
    </row>
    <row r="302" spans="1:21" ht="14.4" customHeight="1" x14ac:dyDescent="0.3">
      <c r="A302" s="664">
        <v>21</v>
      </c>
      <c r="B302" s="665" t="s">
        <v>528</v>
      </c>
      <c r="C302" s="665" t="s">
        <v>3364</v>
      </c>
      <c r="D302" s="746" t="s">
        <v>4908</v>
      </c>
      <c r="E302" s="747" t="s">
        <v>3401</v>
      </c>
      <c r="F302" s="665" t="s">
        <v>3361</v>
      </c>
      <c r="G302" s="665" t="s">
        <v>3741</v>
      </c>
      <c r="H302" s="665" t="s">
        <v>529</v>
      </c>
      <c r="I302" s="665" t="s">
        <v>3742</v>
      </c>
      <c r="J302" s="665" t="s">
        <v>555</v>
      </c>
      <c r="K302" s="665" t="s">
        <v>3743</v>
      </c>
      <c r="L302" s="666">
        <v>0</v>
      </c>
      <c r="M302" s="666">
        <v>0</v>
      </c>
      <c r="N302" s="665">
        <v>1</v>
      </c>
      <c r="O302" s="748">
        <v>0.5</v>
      </c>
      <c r="P302" s="666"/>
      <c r="Q302" s="681"/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21</v>
      </c>
      <c r="B303" s="665" t="s">
        <v>528</v>
      </c>
      <c r="C303" s="665" t="s">
        <v>3364</v>
      </c>
      <c r="D303" s="746" t="s">
        <v>4908</v>
      </c>
      <c r="E303" s="747" t="s">
        <v>3401</v>
      </c>
      <c r="F303" s="665" t="s">
        <v>3361</v>
      </c>
      <c r="G303" s="665" t="s">
        <v>3741</v>
      </c>
      <c r="H303" s="665" t="s">
        <v>529</v>
      </c>
      <c r="I303" s="665" t="s">
        <v>558</v>
      </c>
      <c r="J303" s="665" t="s">
        <v>555</v>
      </c>
      <c r="K303" s="665" t="s">
        <v>560</v>
      </c>
      <c r="L303" s="666">
        <v>69.16</v>
      </c>
      <c r="M303" s="666">
        <v>69.16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21</v>
      </c>
      <c r="B304" s="665" t="s">
        <v>528</v>
      </c>
      <c r="C304" s="665" t="s">
        <v>3364</v>
      </c>
      <c r="D304" s="746" t="s">
        <v>4908</v>
      </c>
      <c r="E304" s="747" t="s">
        <v>3401</v>
      </c>
      <c r="F304" s="665" t="s">
        <v>3361</v>
      </c>
      <c r="G304" s="665" t="s">
        <v>3741</v>
      </c>
      <c r="H304" s="665" t="s">
        <v>529</v>
      </c>
      <c r="I304" s="665" t="s">
        <v>3744</v>
      </c>
      <c r="J304" s="665" t="s">
        <v>555</v>
      </c>
      <c r="K304" s="665" t="s">
        <v>3745</v>
      </c>
      <c r="L304" s="666">
        <v>0</v>
      </c>
      <c r="M304" s="666">
        <v>0</v>
      </c>
      <c r="N304" s="665">
        <v>1</v>
      </c>
      <c r="O304" s="748">
        <v>0.5</v>
      </c>
      <c r="P304" s="666">
        <v>0</v>
      </c>
      <c r="Q304" s="681"/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21</v>
      </c>
      <c r="B305" s="665" t="s">
        <v>528</v>
      </c>
      <c r="C305" s="665" t="s">
        <v>3364</v>
      </c>
      <c r="D305" s="746" t="s">
        <v>4908</v>
      </c>
      <c r="E305" s="747" t="s">
        <v>3401</v>
      </c>
      <c r="F305" s="665" t="s">
        <v>3361</v>
      </c>
      <c r="G305" s="665" t="s">
        <v>3746</v>
      </c>
      <c r="H305" s="665" t="s">
        <v>529</v>
      </c>
      <c r="I305" s="665" t="s">
        <v>2287</v>
      </c>
      <c r="J305" s="665" t="s">
        <v>2288</v>
      </c>
      <c r="K305" s="665" t="s">
        <v>2289</v>
      </c>
      <c r="L305" s="666">
        <v>741.88</v>
      </c>
      <c r="M305" s="666">
        <v>741.88</v>
      </c>
      <c r="N305" s="665">
        <v>1</v>
      </c>
      <c r="O305" s="748">
        <v>0.5</v>
      </c>
      <c r="P305" s="666">
        <v>741.88</v>
      </c>
      <c r="Q305" s="681">
        <v>1</v>
      </c>
      <c r="R305" s="665">
        <v>1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21</v>
      </c>
      <c r="B306" s="665" t="s">
        <v>528</v>
      </c>
      <c r="C306" s="665" t="s">
        <v>3364</v>
      </c>
      <c r="D306" s="746" t="s">
        <v>4908</v>
      </c>
      <c r="E306" s="747" t="s">
        <v>3401</v>
      </c>
      <c r="F306" s="665" t="s">
        <v>3361</v>
      </c>
      <c r="G306" s="665" t="s">
        <v>3406</v>
      </c>
      <c r="H306" s="665" t="s">
        <v>529</v>
      </c>
      <c r="I306" s="665" t="s">
        <v>3462</v>
      </c>
      <c r="J306" s="665" t="s">
        <v>1113</v>
      </c>
      <c r="K306" s="665" t="s">
        <v>1715</v>
      </c>
      <c r="L306" s="666">
        <v>0</v>
      </c>
      <c r="M306" s="666">
        <v>0</v>
      </c>
      <c r="N306" s="665">
        <v>1</v>
      </c>
      <c r="O306" s="748">
        <v>0.5</v>
      </c>
      <c r="P306" s="666">
        <v>0</v>
      </c>
      <c r="Q306" s="681"/>
      <c r="R306" s="665">
        <v>1</v>
      </c>
      <c r="S306" s="681">
        <v>1</v>
      </c>
      <c r="T306" s="748">
        <v>0.5</v>
      </c>
      <c r="U306" s="704">
        <v>1</v>
      </c>
    </row>
    <row r="307" spans="1:21" ht="14.4" customHeight="1" x14ac:dyDescent="0.3">
      <c r="A307" s="664">
        <v>21</v>
      </c>
      <c r="B307" s="665" t="s">
        <v>528</v>
      </c>
      <c r="C307" s="665" t="s">
        <v>3364</v>
      </c>
      <c r="D307" s="746" t="s">
        <v>4908</v>
      </c>
      <c r="E307" s="747" t="s">
        <v>3401</v>
      </c>
      <c r="F307" s="665" t="s">
        <v>3361</v>
      </c>
      <c r="G307" s="665" t="s">
        <v>3406</v>
      </c>
      <c r="H307" s="665" t="s">
        <v>529</v>
      </c>
      <c r="I307" s="665" t="s">
        <v>3708</v>
      </c>
      <c r="J307" s="665" t="s">
        <v>1113</v>
      </c>
      <c r="K307" s="665" t="s">
        <v>3709</v>
      </c>
      <c r="L307" s="666">
        <v>0</v>
      </c>
      <c r="M307" s="666">
        <v>0</v>
      </c>
      <c r="N307" s="665">
        <v>4</v>
      </c>
      <c r="O307" s="748">
        <v>2</v>
      </c>
      <c r="P307" s="666">
        <v>0</v>
      </c>
      <c r="Q307" s="681"/>
      <c r="R307" s="665">
        <v>2</v>
      </c>
      <c r="S307" s="681">
        <v>0.5</v>
      </c>
      <c r="T307" s="748">
        <v>1</v>
      </c>
      <c r="U307" s="704">
        <v>0.5</v>
      </c>
    </row>
    <row r="308" spans="1:21" ht="14.4" customHeight="1" x14ac:dyDescent="0.3">
      <c r="A308" s="664">
        <v>21</v>
      </c>
      <c r="B308" s="665" t="s">
        <v>528</v>
      </c>
      <c r="C308" s="665" t="s">
        <v>3364</v>
      </c>
      <c r="D308" s="746" t="s">
        <v>4908</v>
      </c>
      <c r="E308" s="747" t="s">
        <v>3401</v>
      </c>
      <c r="F308" s="665" t="s">
        <v>3361</v>
      </c>
      <c r="G308" s="665" t="s">
        <v>3549</v>
      </c>
      <c r="H308" s="665" t="s">
        <v>529</v>
      </c>
      <c r="I308" s="665" t="s">
        <v>793</v>
      </c>
      <c r="J308" s="665" t="s">
        <v>794</v>
      </c>
      <c r="K308" s="665" t="s">
        <v>3550</v>
      </c>
      <c r="L308" s="666">
        <v>36.54</v>
      </c>
      <c r="M308" s="666">
        <v>36.54</v>
      </c>
      <c r="N308" s="665">
        <v>1</v>
      </c>
      <c r="O308" s="748">
        <v>0.5</v>
      </c>
      <c r="P308" s="666">
        <v>36.54</v>
      </c>
      <c r="Q308" s="681">
        <v>1</v>
      </c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21</v>
      </c>
      <c r="B309" s="665" t="s">
        <v>528</v>
      </c>
      <c r="C309" s="665" t="s">
        <v>3364</v>
      </c>
      <c r="D309" s="746" t="s">
        <v>4908</v>
      </c>
      <c r="E309" s="747" t="s">
        <v>3401</v>
      </c>
      <c r="F309" s="665" t="s">
        <v>3361</v>
      </c>
      <c r="G309" s="665" t="s">
        <v>3549</v>
      </c>
      <c r="H309" s="665" t="s">
        <v>529</v>
      </c>
      <c r="I309" s="665" t="s">
        <v>2258</v>
      </c>
      <c r="J309" s="665" t="s">
        <v>2259</v>
      </c>
      <c r="K309" s="665" t="s">
        <v>2260</v>
      </c>
      <c r="L309" s="666">
        <v>48.72</v>
      </c>
      <c r="M309" s="666">
        <v>48.72</v>
      </c>
      <c r="N309" s="665">
        <v>1</v>
      </c>
      <c r="O309" s="748">
        <v>0.5</v>
      </c>
      <c r="P309" s="666">
        <v>48.72</v>
      </c>
      <c r="Q309" s="681">
        <v>1</v>
      </c>
      <c r="R309" s="665">
        <v>1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21</v>
      </c>
      <c r="B310" s="665" t="s">
        <v>528</v>
      </c>
      <c r="C310" s="665" t="s">
        <v>3364</v>
      </c>
      <c r="D310" s="746" t="s">
        <v>4908</v>
      </c>
      <c r="E310" s="747" t="s">
        <v>3401</v>
      </c>
      <c r="F310" s="665" t="s">
        <v>3361</v>
      </c>
      <c r="G310" s="665" t="s">
        <v>3747</v>
      </c>
      <c r="H310" s="665" t="s">
        <v>529</v>
      </c>
      <c r="I310" s="665" t="s">
        <v>3748</v>
      </c>
      <c r="J310" s="665" t="s">
        <v>1001</v>
      </c>
      <c r="K310" s="665" t="s">
        <v>3749</v>
      </c>
      <c r="L310" s="666">
        <v>0</v>
      </c>
      <c r="M310" s="666">
        <v>0</v>
      </c>
      <c r="N310" s="665">
        <v>1</v>
      </c>
      <c r="O310" s="748">
        <v>0.5</v>
      </c>
      <c r="P310" s="666">
        <v>0</v>
      </c>
      <c r="Q310" s="681"/>
      <c r="R310" s="665">
        <v>1</v>
      </c>
      <c r="S310" s="681">
        <v>1</v>
      </c>
      <c r="T310" s="748">
        <v>0.5</v>
      </c>
      <c r="U310" s="704">
        <v>1</v>
      </c>
    </row>
    <row r="311" spans="1:21" ht="14.4" customHeight="1" x14ac:dyDescent="0.3">
      <c r="A311" s="664">
        <v>21</v>
      </c>
      <c r="B311" s="665" t="s">
        <v>528</v>
      </c>
      <c r="C311" s="665" t="s">
        <v>3364</v>
      </c>
      <c r="D311" s="746" t="s">
        <v>4908</v>
      </c>
      <c r="E311" s="747" t="s">
        <v>3401</v>
      </c>
      <c r="F311" s="665" t="s">
        <v>3361</v>
      </c>
      <c r="G311" s="665" t="s">
        <v>3677</v>
      </c>
      <c r="H311" s="665" t="s">
        <v>529</v>
      </c>
      <c r="I311" s="665" t="s">
        <v>1093</v>
      </c>
      <c r="J311" s="665" t="s">
        <v>3678</v>
      </c>
      <c r="K311" s="665" t="s">
        <v>3679</v>
      </c>
      <c r="L311" s="666">
        <v>24.68</v>
      </c>
      <c r="M311" s="666">
        <v>74.039999999999992</v>
      </c>
      <c r="N311" s="665">
        <v>3</v>
      </c>
      <c r="O311" s="748">
        <v>1</v>
      </c>
      <c r="P311" s="666">
        <v>49.36</v>
      </c>
      <c r="Q311" s="681">
        <v>0.66666666666666674</v>
      </c>
      <c r="R311" s="665">
        <v>2</v>
      </c>
      <c r="S311" s="681">
        <v>0.66666666666666663</v>
      </c>
      <c r="T311" s="748">
        <v>0.5</v>
      </c>
      <c r="U311" s="704">
        <v>0.5</v>
      </c>
    </row>
    <row r="312" spans="1:21" ht="14.4" customHeight="1" x14ac:dyDescent="0.3">
      <c r="A312" s="664">
        <v>21</v>
      </c>
      <c r="B312" s="665" t="s">
        <v>528</v>
      </c>
      <c r="C312" s="665" t="s">
        <v>3364</v>
      </c>
      <c r="D312" s="746" t="s">
        <v>4908</v>
      </c>
      <c r="E312" s="747" t="s">
        <v>3401</v>
      </c>
      <c r="F312" s="665" t="s">
        <v>3361</v>
      </c>
      <c r="G312" s="665" t="s">
        <v>3750</v>
      </c>
      <c r="H312" s="665" t="s">
        <v>529</v>
      </c>
      <c r="I312" s="665" t="s">
        <v>3751</v>
      </c>
      <c r="J312" s="665" t="s">
        <v>1076</v>
      </c>
      <c r="K312" s="665" t="s">
        <v>3752</v>
      </c>
      <c r="L312" s="666">
        <v>0</v>
      </c>
      <c r="M312" s="666">
        <v>0</v>
      </c>
      <c r="N312" s="665">
        <v>1</v>
      </c>
      <c r="O312" s="748">
        <v>0.5</v>
      </c>
      <c r="P312" s="666">
        <v>0</v>
      </c>
      <c r="Q312" s="681"/>
      <c r="R312" s="665">
        <v>1</v>
      </c>
      <c r="S312" s="681">
        <v>1</v>
      </c>
      <c r="T312" s="748">
        <v>0.5</v>
      </c>
      <c r="U312" s="704">
        <v>1</v>
      </c>
    </row>
    <row r="313" spans="1:21" ht="14.4" customHeight="1" x14ac:dyDescent="0.3">
      <c r="A313" s="664">
        <v>21</v>
      </c>
      <c r="B313" s="665" t="s">
        <v>528</v>
      </c>
      <c r="C313" s="665" t="s">
        <v>3364</v>
      </c>
      <c r="D313" s="746" t="s">
        <v>4908</v>
      </c>
      <c r="E313" s="747" t="s">
        <v>3401</v>
      </c>
      <c r="F313" s="665" t="s">
        <v>3361</v>
      </c>
      <c r="G313" s="665" t="s">
        <v>3753</v>
      </c>
      <c r="H313" s="665" t="s">
        <v>529</v>
      </c>
      <c r="I313" s="665" t="s">
        <v>3754</v>
      </c>
      <c r="J313" s="665" t="s">
        <v>3755</v>
      </c>
      <c r="K313" s="665" t="s">
        <v>3756</v>
      </c>
      <c r="L313" s="666">
        <v>0</v>
      </c>
      <c r="M313" s="666">
        <v>0</v>
      </c>
      <c r="N313" s="665">
        <v>1</v>
      </c>
      <c r="O313" s="748">
        <v>0.5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21</v>
      </c>
      <c r="B314" s="665" t="s">
        <v>528</v>
      </c>
      <c r="C314" s="665" t="s">
        <v>3364</v>
      </c>
      <c r="D314" s="746" t="s">
        <v>4908</v>
      </c>
      <c r="E314" s="747" t="s">
        <v>3401</v>
      </c>
      <c r="F314" s="665" t="s">
        <v>3361</v>
      </c>
      <c r="G314" s="665" t="s">
        <v>3757</v>
      </c>
      <c r="H314" s="665" t="s">
        <v>1606</v>
      </c>
      <c r="I314" s="665" t="s">
        <v>3758</v>
      </c>
      <c r="J314" s="665" t="s">
        <v>2587</v>
      </c>
      <c r="K314" s="665" t="s">
        <v>2588</v>
      </c>
      <c r="L314" s="666">
        <v>185.34</v>
      </c>
      <c r="M314" s="666">
        <v>185.34</v>
      </c>
      <c r="N314" s="665">
        <v>1</v>
      </c>
      <c r="O314" s="748">
        <v>0.5</v>
      </c>
      <c r="P314" s="666">
        <v>185.34</v>
      </c>
      <c r="Q314" s="681">
        <v>1</v>
      </c>
      <c r="R314" s="665">
        <v>1</v>
      </c>
      <c r="S314" s="681">
        <v>1</v>
      </c>
      <c r="T314" s="748">
        <v>0.5</v>
      </c>
      <c r="U314" s="704">
        <v>1</v>
      </c>
    </row>
    <row r="315" spans="1:21" ht="14.4" customHeight="1" x14ac:dyDescent="0.3">
      <c r="A315" s="664">
        <v>21</v>
      </c>
      <c r="B315" s="665" t="s">
        <v>528</v>
      </c>
      <c r="C315" s="665" t="s">
        <v>3364</v>
      </c>
      <c r="D315" s="746" t="s">
        <v>4908</v>
      </c>
      <c r="E315" s="747" t="s">
        <v>3401</v>
      </c>
      <c r="F315" s="665" t="s">
        <v>3361</v>
      </c>
      <c r="G315" s="665" t="s">
        <v>3475</v>
      </c>
      <c r="H315" s="665" t="s">
        <v>529</v>
      </c>
      <c r="I315" s="665" t="s">
        <v>3759</v>
      </c>
      <c r="J315" s="665" t="s">
        <v>3760</v>
      </c>
      <c r="K315" s="665" t="s">
        <v>3761</v>
      </c>
      <c r="L315" s="666">
        <v>232.68</v>
      </c>
      <c r="M315" s="666">
        <v>465.36</v>
      </c>
      <c r="N315" s="665">
        <v>2</v>
      </c>
      <c r="O315" s="748">
        <v>1</v>
      </c>
      <c r="P315" s="666">
        <v>465.36</v>
      </c>
      <c r="Q315" s="681">
        <v>1</v>
      </c>
      <c r="R315" s="665">
        <v>2</v>
      </c>
      <c r="S315" s="681">
        <v>1</v>
      </c>
      <c r="T315" s="748">
        <v>1</v>
      </c>
      <c r="U315" s="704">
        <v>1</v>
      </c>
    </row>
    <row r="316" spans="1:21" ht="14.4" customHeight="1" x14ac:dyDescent="0.3">
      <c r="A316" s="664">
        <v>21</v>
      </c>
      <c r="B316" s="665" t="s">
        <v>528</v>
      </c>
      <c r="C316" s="665" t="s">
        <v>3364</v>
      </c>
      <c r="D316" s="746" t="s">
        <v>4908</v>
      </c>
      <c r="E316" s="747" t="s">
        <v>3401</v>
      </c>
      <c r="F316" s="665" t="s">
        <v>3361</v>
      </c>
      <c r="G316" s="665" t="s">
        <v>3475</v>
      </c>
      <c r="H316" s="665" t="s">
        <v>529</v>
      </c>
      <c r="I316" s="665" t="s">
        <v>2302</v>
      </c>
      <c r="J316" s="665" t="s">
        <v>2303</v>
      </c>
      <c r="K316" s="665" t="s">
        <v>2304</v>
      </c>
      <c r="L316" s="666">
        <v>5322.08</v>
      </c>
      <c r="M316" s="666">
        <v>5322.08</v>
      </c>
      <c r="N316" s="665">
        <v>1</v>
      </c>
      <c r="O316" s="748"/>
      <c r="P316" s="666"/>
      <c r="Q316" s="681">
        <v>0</v>
      </c>
      <c r="R316" s="665"/>
      <c r="S316" s="681">
        <v>0</v>
      </c>
      <c r="T316" s="748"/>
      <c r="U316" s="704"/>
    </row>
    <row r="317" spans="1:21" ht="14.4" customHeight="1" x14ac:dyDescent="0.3">
      <c r="A317" s="664">
        <v>21</v>
      </c>
      <c r="B317" s="665" t="s">
        <v>528</v>
      </c>
      <c r="C317" s="665" t="s">
        <v>3364</v>
      </c>
      <c r="D317" s="746" t="s">
        <v>4908</v>
      </c>
      <c r="E317" s="747" t="s">
        <v>3401</v>
      </c>
      <c r="F317" s="665" t="s">
        <v>3361</v>
      </c>
      <c r="G317" s="665" t="s">
        <v>3475</v>
      </c>
      <c r="H317" s="665" t="s">
        <v>529</v>
      </c>
      <c r="I317" s="665" t="s">
        <v>1337</v>
      </c>
      <c r="J317" s="665" t="s">
        <v>3583</v>
      </c>
      <c r="K317" s="665" t="s">
        <v>3584</v>
      </c>
      <c r="L317" s="666">
        <v>1938.97</v>
      </c>
      <c r="M317" s="666">
        <v>3877.94</v>
      </c>
      <c r="N317" s="665">
        <v>2</v>
      </c>
      <c r="O317" s="748"/>
      <c r="P317" s="666">
        <v>3877.94</v>
      </c>
      <c r="Q317" s="681">
        <v>1</v>
      </c>
      <c r="R317" s="665">
        <v>2</v>
      </c>
      <c r="S317" s="681">
        <v>1</v>
      </c>
      <c r="T317" s="748"/>
      <c r="U317" s="704"/>
    </row>
    <row r="318" spans="1:21" ht="14.4" customHeight="1" x14ac:dyDescent="0.3">
      <c r="A318" s="664">
        <v>21</v>
      </c>
      <c r="B318" s="665" t="s">
        <v>528</v>
      </c>
      <c r="C318" s="665" t="s">
        <v>3364</v>
      </c>
      <c r="D318" s="746" t="s">
        <v>4908</v>
      </c>
      <c r="E318" s="747" t="s">
        <v>3401</v>
      </c>
      <c r="F318" s="665" t="s">
        <v>3361</v>
      </c>
      <c r="G318" s="665" t="s">
        <v>3475</v>
      </c>
      <c r="H318" s="665" t="s">
        <v>529</v>
      </c>
      <c r="I318" s="665" t="s">
        <v>996</v>
      </c>
      <c r="J318" s="665" t="s">
        <v>3585</v>
      </c>
      <c r="K318" s="665" t="s">
        <v>3586</v>
      </c>
      <c r="L318" s="666">
        <v>484.75</v>
      </c>
      <c r="M318" s="666">
        <v>484.75</v>
      </c>
      <c r="N318" s="665">
        <v>1</v>
      </c>
      <c r="O318" s="748">
        <v>1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21</v>
      </c>
      <c r="B319" s="665" t="s">
        <v>528</v>
      </c>
      <c r="C319" s="665" t="s">
        <v>3364</v>
      </c>
      <c r="D319" s="746" t="s">
        <v>4908</v>
      </c>
      <c r="E319" s="747" t="s">
        <v>3401</v>
      </c>
      <c r="F319" s="665" t="s">
        <v>3361</v>
      </c>
      <c r="G319" s="665" t="s">
        <v>3475</v>
      </c>
      <c r="H319" s="665" t="s">
        <v>529</v>
      </c>
      <c r="I319" s="665" t="s">
        <v>1120</v>
      </c>
      <c r="J319" s="665" t="s">
        <v>3476</v>
      </c>
      <c r="K319" s="665" t="s">
        <v>3477</v>
      </c>
      <c r="L319" s="666">
        <v>969.48</v>
      </c>
      <c r="M319" s="666">
        <v>2908.44</v>
      </c>
      <c r="N319" s="665">
        <v>3</v>
      </c>
      <c r="O319" s="748">
        <v>2</v>
      </c>
      <c r="P319" s="666">
        <v>1938.96</v>
      </c>
      <c r="Q319" s="681">
        <v>0.66666666666666663</v>
      </c>
      <c r="R319" s="665">
        <v>2</v>
      </c>
      <c r="S319" s="681">
        <v>0.66666666666666663</v>
      </c>
      <c r="T319" s="748">
        <v>1</v>
      </c>
      <c r="U319" s="704">
        <v>0.5</v>
      </c>
    </row>
    <row r="320" spans="1:21" ht="14.4" customHeight="1" x14ac:dyDescent="0.3">
      <c r="A320" s="664">
        <v>21</v>
      </c>
      <c r="B320" s="665" t="s">
        <v>528</v>
      </c>
      <c r="C320" s="665" t="s">
        <v>3364</v>
      </c>
      <c r="D320" s="746" t="s">
        <v>4908</v>
      </c>
      <c r="E320" s="747" t="s">
        <v>3401</v>
      </c>
      <c r="F320" s="665" t="s">
        <v>3361</v>
      </c>
      <c r="G320" s="665" t="s">
        <v>3475</v>
      </c>
      <c r="H320" s="665" t="s">
        <v>529</v>
      </c>
      <c r="I320" s="665" t="s">
        <v>3762</v>
      </c>
      <c r="J320" s="665" t="s">
        <v>3763</v>
      </c>
      <c r="K320" s="665" t="s">
        <v>3764</v>
      </c>
      <c r="L320" s="666">
        <v>0</v>
      </c>
      <c r="M320" s="666">
        <v>0</v>
      </c>
      <c r="N320" s="665">
        <v>1</v>
      </c>
      <c r="O320" s="748"/>
      <c r="P320" s="666"/>
      <c r="Q320" s="681"/>
      <c r="R320" s="665"/>
      <c r="S320" s="681">
        <v>0</v>
      </c>
      <c r="T320" s="748"/>
      <c r="U320" s="704"/>
    </row>
    <row r="321" spans="1:21" ht="14.4" customHeight="1" x14ac:dyDescent="0.3">
      <c r="A321" s="664">
        <v>21</v>
      </c>
      <c r="B321" s="665" t="s">
        <v>528</v>
      </c>
      <c r="C321" s="665" t="s">
        <v>3364</v>
      </c>
      <c r="D321" s="746" t="s">
        <v>4908</v>
      </c>
      <c r="E321" s="747" t="s">
        <v>3401</v>
      </c>
      <c r="F321" s="665" t="s">
        <v>3361</v>
      </c>
      <c r="G321" s="665" t="s">
        <v>3765</v>
      </c>
      <c r="H321" s="665" t="s">
        <v>529</v>
      </c>
      <c r="I321" s="665" t="s">
        <v>3766</v>
      </c>
      <c r="J321" s="665" t="s">
        <v>2799</v>
      </c>
      <c r="K321" s="665" t="s">
        <v>2823</v>
      </c>
      <c r="L321" s="666">
        <v>2991.23</v>
      </c>
      <c r="M321" s="666">
        <v>5982.46</v>
      </c>
      <c r="N321" s="665">
        <v>2</v>
      </c>
      <c r="O321" s="748">
        <v>1</v>
      </c>
      <c r="P321" s="666">
        <v>2991.23</v>
      </c>
      <c r="Q321" s="681">
        <v>0.5</v>
      </c>
      <c r="R321" s="665">
        <v>1</v>
      </c>
      <c r="S321" s="681">
        <v>0.5</v>
      </c>
      <c r="T321" s="748">
        <v>0.5</v>
      </c>
      <c r="U321" s="704">
        <v>0.5</v>
      </c>
    </row>
    <row r="322" spans="1:21" ht="14.4" customHeight="1" x14ac:dyDescent="0.3">
      <c r="A322" s="664">
        <v>21</v>
      </c>
      <c r="B322" s="665" t="s">
        <v>528</v>
      </c>
      <c r="C322" s="665" t="s">
        <v>3364</v>
      </c>
      <c r="D322" s="746" t="s">
        <v>4908</v>
      </c>
      <c r="E322" s="747" t="s">
        <v>3401</v>
      </c>
      <c r="F322" s="665" t="s">
        <v>3361</v>
      </c>
      <c r="G322" s="665" t="s">
        <v>3765</v>
      </c>
      <c r="H322" s="665" t="s">
        <v>529</v>
      </c>
      <c r="I322" s="665" t="s">
        <v>2798</v>
      </c>
      <c r="J322" s="665" t="s">
        <v>2799</v>
      </c>
      <c r="K322" s="665" t="s">
        <v>3767</v>
      </c>
      <c r="L322" s="666">
        <v>748.21</v>
      </c>
      <c r="M322" s="666">
        <v>748.21</v>
      </c>
      <c r="N322" s="665">
        <v>1</v>
      </c>
      <c r="O322" s="748">
        <v>0.5</v>
      </c>
      <c r="P322" s="666">
        <v>748.21</v>
      </c>
      <c r="Q322" s="681">
        <v>1</v>
      </c>
      <c r="R322" s="665">
        <v>1</v>
      </c>
      <c r="S322" s="681">
        <v>1</v>
      </c>
      <c r="T322" s="748">
        <v>0.5</v>
      </c>
      <c r="U322" s="704">
        <v>1</v>
      </c>
    </row>
    <row r="323" spans="1:21" ht="14.4" customHeight="1" x14ac:dyDescent="0.3">
      <c r="A323" s="664">
        <v>21</v>
      </c>
      <c r="B323" s="665" t="s">
        <v>528</v>
      </c>
      <c r="C323" s="665" t="s">
        <v>3364</v>
      </c>
      <c r="D323" s="746" t="s">
        <v>4908</v>
      </c>
      <c r="E323" s="747" t="s">
        <v>3401</v>
      </c>
      <c r="F323" s="665" t="s">
        <v>3361</v>
      </c>
      <c r="G323" s="665" t="s">
        <v>3478</v>
      </c>
      <c r="H323" s="665" t="s">
        <v>529</v>
      </c>
      <c r="I323" s="665" t="s">
        <v>873</v>
      </c>
      <c r="J323" s="665" t="s">
        <v>3552</v>
      </c>
      <c r="K323" s="665" t="s">
        <v>3768</v>
      </c>
      <c r="L323" s="666">
        <v>63.7</v>
      </c>
      <c r="M323" s="666">
        <v>63.7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21</v>
      </c>
      <c r="B324" s="665" t="s">
        <v>528</v>
      </c>
      <c r="C324" s="665" t="s">
        <v>3364</v>
      </c>
      <c r="D324" s="746" t="s">
        <v>4908</v>
      </c>
      <c r="E324" s="747" t="s">
        <v>3401</v>
      </c>
      <c r="F324" s="665" t="s">
        <v>3361</v>
      </c>
      <c r="G324" s="665" t="s">
        <v>3482</v>
      </c>
      <c r="H324" s="665" t="s">
        <v>529</v>
      </c>
      <c r="I324" s="665" t="s">
        <v>619</v>
      </c>
      <c r="J324" s="665" t="s">
        <v>620</v>
      </c>
      <c r="K324" s="665" t="s">
        <v>3483</v>
      </c>
      <c r="L324" s="666">
        <v>106.54</v>
      </c>
      <c r="M324" s="666">
        <v>106.54</v>
      </c>
      <c r="N324" s="665">
        <v>1</v>
      </c>
      <c r="O324" s="748">
        <v>0.5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21</v>
      </c>
      <c r="B325" s="665" t="s">
        <v>528</v>
      </c>
      <c r="C325" s="665" t="s">
        <v>3364</v>
      </c>
      <c r="D325" s="746" t="s">
        <v>4908</v>
      </c>
      <c r="E325" s="747" t="s">
        <v>3401</v>
      </c>
      <c r="F325" s="665" t="s">
        <v>3361</v>
      </c>
      <c r="G325" s="665" t="s">
        <v>3484</v>
      </c>
      <c r="H325" s="665" t="s">
        <v>1606</v>
      </c>
      <c r="I325" s="665" t="s">
        <v>2646</v>
      </c>
      <c r="J325" s="665" t="s">
        <v>3311</v>
      </c>
      <c r="K325" s="665" t="s">
        <v>3312</v>
      </c>
      <c r="L325" s="666">
        <v>107.42</v>
      </c>
      <c r="M325" s="666">
        <v>107.42</v>
      </c>
      <c r="N325" s="665">
        <v>1</v>
      </c>
      <c r="O325" s="748">
        <v>0.5</v>
      </c>
      <c r="P325" s="666">
        <v>107.42</v>
      </c>
      <c r="Q325" s="681">
        <v>1</v>
      </c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21</v>
      </c>
      <c r="B326" s="665" t="s">
        <v>528</v>
      </c>
      <c r="C326" s="665" t="s">
        <v>3364</v>
      </c>
      <c r="D326" s="746" t="s">
        <v>4908</v>
      </c>
      <c r="E326" s="747" t="s">
        <v>3401</v>
      </c>
      <c r="F326" s="665" t="s">
        <v>3361</v>
      </c>
      <c r="G326" s="665" t="s">
        <v>3484</v>
      </c>
      <c r="H326" s="665" t="s">
        <v>1606</v>
      </c>
      <c r="I326" s="665" t="s">
        <v>2594</v>
      </c>
      <c r="J326" s="665" t="s">
        <v>3311</v>
      </c>
      <c r="K326" s="665" t="s">
        <v>3313</v>
      </c>
      <c r="L326" s="666">
        <v>537.12</v>
      </c>
      <c r="M326" s="666">
        <v>1074.24</v>
      </c>
      <c r="N326" s="665">
        <v>2</v>
      </c>
      <c r="O326" s="748">
        <v>1.5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21</v>
      </c>
      <c r="B327" s="665" t="s">
        <v>528</v>
      </c>
      <c r="C327" s="665" t="s">
        <v>3364</v>
      </c>
      <c r="D327" s="746" t="s">
        <v>4908</v>
      </c>
      <c r="E327" s="747" t="s">
        <v>3401</v>
      </c>
      <c r="F327" s="665" t="s">
        <v>3361</v>
      </c>
      <c r="G327" s="665" t="s">
        <v>3769</v>
      </c>
      <c r="H327" s="665" t="s">
        <v>529</v>
      </c>
      <c r="I327" s="665" t="s">
        <v>3770</v>
      </c>
      <c r="J327" s="665" t="s">
        <v>2072</v>
      </c>
      <c r="K327" s="665" t="s">
        <v>3771</v>
      </c>
      <c r="L327" s="666">
        <v>0</v>
      </c>
      <c r="M327" s="666">
        <v>0</v>
      </c>
      <c r="N327" s="665">
        <v>1</v>
      </c>
      <c r="O327" s="748">
        <v>0.5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21</v>
      </c>
      <c r="B328" s="665" t="s">
        <v>528</v>
      </c>
      <c r="C328" s="665" t="s">
        <v>3364</v>
      </c>
      <c r="D328" s="746" t="s">
        <v>4908</v>
      </c>
      <c r="E328" s="747" t="s">
        <v>3401</v>
      </c>
      <c r="F328" s="665" t="s">
        <v>3361</v>
      </c>
      <c r="G328" s="665" t="s">
        <v>3772</v>
      </c>
      <c r="H328" s="665" t="s">
        <v>529</v>
      </c>
      <c r="I328" s="665" t="s">
        <v>1128</v>
      </c>
      <c r="J328" s="665" t="s">
        <v>3773</v>
      </c>
      <c r="K328" s="665" t="s">
        <v>3774</v>
      </c>
      <c r="L328" s="666">
        <v>140.72</v>
      </c>
      <c r="M328" s="666">
        <v>140.72</v>
      </c>
      <c r="N328" s="665">
        <v>1</v>
      </c>
      <c r="O328" s="748">
        <v>0.5</v>
      </c>
      <c r="P328" s="666">
        <v>140.72</v>
      </c>
      <c r="Q328" s="681">
        <v>1</v>
      </c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21</v>
      </c>
      <c r="B329" s="665" t="s">
        <v>528</v>
      </c>
      <c r="C329" s="665" t="s">
        <v>3364</v>
      </c>
      <c r="D329" s="746" t="s">
        <v>4908</v>
      </c>
      <c r="E329" s="747" t="s">
        <v>3401</v>
      </c>
      <c r="F329" s="665" t="s">
        <v>3361</v>
      </c>
      <c r="G329" s="665" t="s">
        <v>3595</v>
      </c>
      <c r="H329" s="665" t="s">
        <v>529</v>
      </c>
      <c r="I329" s="665" t="s">
        <v>665</v>
      </c>
      <c r="J329" s="665" t="s">
        <v>666</v>
      </c>
      <c r="K329" s="665" t="s">
        <v>3596</v>
      </c>
      <c r="L329" s="666">
        <v>27.28</v>
      </c>
      <c r="M329" s="666">
        <v>27.28</v>
      </c>
      <c r="N329" s="665">
        <v>1</v>
      </c>
      <c r="O329" s="748">
        <v>0.5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21</v>
      </c>
      <c r="B330" s="665" t="s">
        <v>528</v>
      </c>
      <c r="C330" s="665" t="s">
        <v>3364</v>
      </c>
      <c r="D330" s="746" t="s">
        <v>4908</v>
      </c>
      <c r="E330" s="747" t="s">
        <v>3401</v>
      </c>
      <c r="F330" s="665" t="s">
        <v>3361</v>
      </c>
      <c r="G330" s="665" t="s">
        <v>3597</v>
      </c>
      <c r="H330" s="665" t="s">
        <v>529</v>
      </c>
      <c r="I330" s="665" t="s">
        <v>3598</v>
      </c>
      <c r="J330" s="665" t="s">
        <v>904</v>
      </c>
      <c r="K330" s="665" t="s">
        <v>3599</v>
      </c>
      <c r="L330" s="666">
        <v>0</v>
      </c>
      <c r="M330" s="666">
        <v>0</v>
      </c>
      <c r="N330" s="665">
        <v>1</v>
      </c>
      <c r="O330" s="748">
        <v>0.5</v>
      </c>
      <c r="P330" s="666">
        <v>0</v>
      </c>
      <c r="Q330" s="681"/>
      <c r="R330" s="665">
        <v>1</v>
      </c>
      <c r="S330" s="681">
        <v>1</v>
      </c>
      <c r="T330" s="748">
        <v>0.5</v>
      </c>
      <c r="U330" s="704">
        <v>1</v>
      </c>
    </row>
    <row r="331" spans="1:21" ht="14.4" customHeight="1" x14ac:dyDescent="0.3">
      <c r="A331" s="664">
        <v>21</v>
      </c>
      <c r="B331" s="665" t="s">
        <v>528</v>
      </c>
      <c r="C331" s="665" t="s">
        <v>3364</v>
      </c>
      <c r="D331" s="746" t="s">
        <v>4908</v>
      </c>
      <c r="E331" s="747" t="s">
        <v>3401</v>
      </c>
      <c r="F331" s="665" t="s">
        <v>3361</v>
      </c>
      <c r="G331" s="665" t="s">
        <v>3554</v>
      </c>
      <c r="H331" s="665" t="s">
        <v>529</v>
      </c>
      <c r="I331" s="665" t="s">
        <v>777</v>
      </c>
      <c r="J331" s="665" t="s">
        <v>3556</v>
      </c>
      <c r="K331" s="665" t="s">
        <v>3557</v>
      </c>
      <c r="L331" s="666">
        <v>73.989999999999995</v>
      </c>
      <c r="M331" s="666">
        <v>73.989999999999995</v>
      </c>
      <c r="N331" s="665">
        <v>1</v>
      </c>
      <c r="O331" s="748">
        <v>0.5</v>
      </c>
      <c r="P331" s="666">
        <v>73.989999999999995</v>
      </c>
      <c r="Q331" s="681">
        <v>1</v>
      </c>
      <c r="R331" s="665">
        <v>1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21</v>
      </c>
      <c r="B332" s="665" t="s">
        <v>528</v>
      </c>
      <c r="C332" s="665" t="s">
        <v>3364</v>
      </c>
      <c r="D332" s="746" t="s">
        <v>4908</v>
      </c>
      <c r="E332" s="747" t="s">
        <v>3401</v>
      </c>
      <c r="F332" s="665" t="s">
        <v>3361</v>
      </c>
      <c r="G332" s="665" t="s">
        <v>3554</v>
      </c>
      <c r="H332" s="665" t="s">
        <v>529</v>
      </c>
      <c r="I332" s="665" t="s">
        <v>3555</v>
      </c>
      <c r="J332" s="665" t="s">
        <v>3556</v>
      </c>
      <c r="K332" s="665" t="s">
        <v>3557</v>
      </c>
      <c r="L332" s="666">
        <v>0</v>
      </c>
      <c r="M332" s="666">
        <v>0</v>
      </c>
      <c r="N332" s="665">
        <v>2</v>
      </c>
      <c r="O332" s="748">
        <v>0.5</v>
      </c>
      <c r="P332" s="666">
        <v>0</v>
      </c>
      <c r="Q332" s="681"/>
      <c r="R332" s="665">
        <v>2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21</v>
      </c>
      <c r="B333" s="665" t="s">
        <v>528</v>
      </c>
      <c r="C333" s="665" t="s">
        <v>3364</v>
      </c>
      <c r="D333" s="746" t="s">
        <v>4908</v>
      </c>
      <c r="E333" s="747" t="s">
        <v>3401</v>
      </c>
      <c r="F333" s="665" t="s">
        <v>3361</v>
      </c>
      <c r="G333" s="665" t="s">
        <v>3558</v>
      </c>
      <c r="H333" s="665" t="s">
        <v>529</v>
      </c>
      <c r="I333" s="665" t="s">
        <v>3775</v>
      </c>
      <c r="J333" s="665" t="s">
        <v>3776</v>
      </c>
      <c r="K333" s="665" t="s">
        <v>1610</v>
      </c>
      <c r="L333" s="666">
        <v>0</v>
      </c>
      <c r="M333" s="666">
        <v>0</v>
      </c>
      <c r="N333" s="665">
        <v>1</v>
      </c>
      <c r="O333" s="748">
        <v>0.5</v>
      </c>
      <c r="P333" s="666">
        <v>0</v>
      </c>
      <c r="Q333" s="681"/>
      <c r="R333" s="665">
        <v>1</v>
      </c>
      <c r="S333" s="681">
        <v>1</v>
      </c>
      <c r="T333" s="748">
        <v>0.5</v>
      </c>
      <c r="U333" s="704">
        <v>1</v>
      </c>
    </row>
    <row r="334" spans="1:21" ht="14.4" customHeight="1" x14ac:dyDescent="0.3">
      <c r="A334" s="664">
        <v>21</v>
      </c>
      <c r="B334" s="665" t="s">
        <v>528</v>
      </c>
      <c r="C334" s="665" t="s">
        <v>3364</v>
      </c>
      <c r="D334" s="746" t="s">
        <v>4908</v>
      </c>
      <c r="E334" s="747" t="s">
        <v>3401</v>
      </c>
      <c r="F334" s="665" t="s">
        <v>3361</v>
      </c>
      <c r="G334" s="665" t="s">
        <v>3490</v>
      </c>
      <c r="H334" s="665" t="s">
        <v>529</v>
      </c>
      <c r="I334" s="665" t="s">
        <v>3491</v>
      </c>
      <c r="J334" s="665" t="s">
        <v>1142</v>
      </c>
      <c r="K334" s="665" t="s">
        <v>3492</v>
      </c>
      <c r="L334" s="666">
        <v>111.07</v>
      </c>
      <c r="M334" s="666">
        <v>222.14</v>
      </c>
      <c r="N334" s="665">
        <v>2</v>
      </c>
      <c r="O334" s="748">
        <v>0.5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21</v>
      </c>
      <c r="B335" s="665" t="s">
        <v>528</v>
      </c>
      <c r="C335" s="665" t="s">
        <v>3364</v>
      </c>
      <c r="D335" s="746" t="s">
        <v>4908</v>
      </c>
      <c r="E335" s="747" t="s">
        <v>3401</v>
      </c>
      <c r="F335" s="665" t="s">
        <v>3361</v>
      </c>
      <c r="G335" s="665" t="s">
        <v>3490</v>
      </c>
      <c r="H335" s="665" t="s">
        <v>529</v>
      </c>
      <c r="I335" s="665" t="s">
        <v>3603</v>
      </c>
      <c r="J335" s="665" t="s">
        <v>1142</v>
      </c>
      <c r="K335" s="665" t="s">
        <v>3481</v>
      </c>
      <c r="L335" s="666">
        <v>0</v>
      </c>
      <c r="M335" s="666">
        <v>0</v>
      </c>
      <c r="N335" s="665">
        <v>5</v>
      </c>
      <c r="O335" s="748">
        <v>2.5</v>
      </c>
      <c r="P335" s="666">
        <v>0</v>
      </c>
      <c r="Q335" s="681"/>
      <c r="R335" s="665">
        <v>2</v>
      </c>
      <c r="S335" s="681">
        <v>0.4</v>
      </c>
      <c r="T335" s="748">
        <v>1</v>
      </c>
      <c r="U335" s="704">
        <v>0.4</v>
      </c>
    </row>
    <row r="336" spans="1:21" ht="14.4" customHeight="1" x14ac:dyDescent="0.3">
      <c r="A336" s="664">
        <v>21</v>
      </c>
      <c r="B336" s="665" t="s">
        <v>528</v>
      </c>
      <c r="C336" s="665" t="s">
        <v>3364</v>
      </c>
      <c r="D336" s="746" t="s">
        <v>4908</v>
      </c>
      <c r="E336" s="747" t="s">
        <v>3401</v>
      </c>
      <c r="F336" s="665" t="s">
        <v>3361</v>
      </c>
      <c r="G336" s="665" t="s">
        <v>3607</v>
      </c>
      <c r="H336" s="665" t="s">
        <v>529</v>
      </c>
      <c r="I336" s="665" t="s">
        <v>1997</v>
      </c>
      <c r="J336" s="665" t="s">
        <v>1565</v>
      </c>
      <c r="K336" s="665" t="s">
        <v>3608</v>
      </c>
      <c r="L336" s="666">
        <v>733.55</v>
      </c>
      <c r="M336" s="666">
        <v>733.55</v>
      </c>
      <c r="N336" s="665">
        <v>1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21</v>
      </c>
      <c r="B337" s="665" t="s">
        <v>528</v>
      </c>
      <c r="C337" s="665" t="s">
        <v>3364</v>
      </c>
      <c r="D337" s="746" t="s">
        <v>4908</v>
      </c>
      <c r="E337" s="747" t="s">
        <v>3401</v>
      </c>
      <c r="F337" s="665" t="s">
        <v>3361</v>
      </c>
      <c r="G337" s="665" t="s">
        <v>3607</v>
      </c>
      <c r="H337" s="665" t="s">
        <v>529</v>
      </c>
      <c r="I337" s="665" t="s">
        <v>1564</v>
      </c>
      <c r="J337" s="665" t="s">
        <v>1565</v>
      </c>
      <c r="K337" s="665" t="s">
        <v>3777</v>
      </c>
      <c r="L337" s="666">
        <v>0</v>
      </c>
      <c r="M337" s="666">
        <v>0</v>
      </c>
      <c r="N337" s="665">
        <v>1</v>
      </c>
      <c r="O337" s="748">
        <v>0.5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21</v>
      </c>
      <c r="B338" s="665" t="s">
        <v>528</v>
      </c>
      <c r="C338" s="665" t="s">
        <v>3364</v>
      </c>
      <c r="D338" s="746" t="s">
        <v>4908</v>
      </c>
      <c r="E338" s="747" t="s">
        <v>3401</v>
      </c>
      <c r="F338" s="665" t="s">
        <v>3361</v>
      </c>
      <c r="G338" s="665" t="s">
        <v>3609</v>
      </c>
      <c r="H338" s="665" t="s">
        <v>529</v>
      </c>
      <c r="I338" s="665" t="s">
        <v>3778</v>
      </c>
      <c r="J338" s="665" t="s">
        <v>2177</v>
      </c>
      <c r="K338" s="665" t="s">
        <v>3779</v>
      </c>
      <c r="L338" s="666">
        <v>0</v>
      </c>
      <c r="M338" s="666">
        <v>0</v>
      </c>
      <c r="N338" s="665">
        <v>2</v>
      </c>
      <c r="O338" s="748">
        <v>1</v>
      </c>
      <c r="P338" s="666"/>
      <c r="Q338" s="681"/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21</v>
      </c>
      <c r="B339" s="665" t="s">
        <v>528</v>
      </c>
      <c r="C339" s="665" t="s">
        <v>3364</v>
      </c>
      <c r="D339" s="746" t="s">
        <v>4908</v>
      </c>
      <c r="E339" s="747" t="s">
        <v>3401</v>
      </c>
      <c r="F339" s="665" t="s">
        <v>3361</v>
      </c>
      <c r="G339" s="665" t="s">
        <v>3780</v>
      </c>
      <c r="H339" s="665" t="s">
        <v>1606</v>
      </c>
      <c r="I339" s="665" t="s">
        <v>1827</v>
      </c>
      <c r="J339" s="665" t="s">
        <v>1828</v>
      </c>
      <c r="K339" s="665" t="s">
        <v>1829</v>
      </c>
      <c r="L339" s="666">
        <v>79.03</v>
      </c>
      <c r="M339" s="666">
        <v>79.03</v>
      </c>
      <c r="N339" s="665">
        <v>1</v>
      </c>
      <c r="O339" s="748">
        <v>0.5</v>
      </c>
      <c r="P339" s="666">
        <v>79.03</v>
      </c>
      <c r="Q339" s="681">
        <v>1</v>
      </c>
      <c r="R339" s="665">
        <v>1</v>
      </c>
      <c r="S339" s="681">
        <v>1</v>
      </c>
      <c r="T339" s="748">
        <v>0.5</v>
      </c>
      <c r="U339" s="704">
        <v>1</v>
      </c>
    </row>
    <row r="340" spans="1:21" ht="14.4" customHeight="1" x14ac:dyDescent="0.3">
      <c r="A340" s="664">
        <v>21</v>
      </c>
      <c r="B340" s="665" t="s">
        <v>528</v>
      </c>
      <c r="C340" s="665" t="s">
        <v>3364</v>
      </c>
      <c r="D340" s="746" t="s">
        <v>4908</v>
      </c>
      <c r="E340" s="747" t="s">
        <v>3401</v>
      </c>
      <c r="F340" s="665" t="s">
        <v>3361</v>
      </c>
      <c r="G340" s="665" t="s">
        <v>3695</v>
      </c>
      <c r="H340" s="665" t="s">
        <v>529</v>
      </c>
      <c r="I340" s="665" t="s">
        <v>692</v>
      </c>
      <c r="J340" s="665" t="s">
        <v>693</v>
      </c>
      <c r="K340" s="665" t="s">
        <v>694</v>
      </c>
      <c r="L340" s="666">
        <v>0</v>
      </c>
      <c r="M340" s="666">
        <v>0</v>
      </c>
      <c r="N340" s="665">
        <v>1</v>
      </c>
      <c r="O340" s="748">
        <v>0.5</v>
      </c>
      <c r="P340" s="666"/>
      <c r="Q340" s="681"/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21</v>
      </c>
      <c r="B341" s="665" t="s">
        <v>528</v>
      </c>
      <c r="C341" s="665" t="s">
        <v>3364</v>
      </c>
      <c r="D341" s="746" t="s">
        <v>4908</v>
      </c>
      <c r="E341" s="747" t="s">
        <v>3401</v>
      </c>
      <c r="F341" s="665" t="s">
        <v>3361</v>
      </c>
      <c r="G341" s="665" t="s">
        <v>3695</v>
      </c>
      <c r="H341" s="665" t="s">
        <v>529</v>
      </c>
      <c r="I341" s="665" t="s">
        <v>839</v>
      </c>
      <c r="J341" s="665" t="s">
        <v>693</v>
      </c>
      <c r="K341" s="665" t="s">
        <v>840</v>
      </c>
      <c r="L341" s="666">
        <v>0</v>
      </c>
      <c r="M341" s="666">
        <v>0</v>
      </c>
      <c r="N341" s="665">
        <v>1</v>
      </c>
      <c r="O341" s="748">
        <v>0.5</v>
      </c>
      <c r="P341" s="666">
        <v>0</v>
      </c>
      <c r="Q341" s="681"/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21</v>
      </c>
      <c r="B342" s="665" t="s">
        <v>528</v>
      </c>
      <c r="C342" s="665" t="s">
        <v>3364</v>
      </c>
      <c r="D342" s="746" t="s">
        <v>4908</v>
      </c>
      <c r="E342" s="747" t="s">
        <v>3401</v>
      </c>
      <c r="F342" s="665" t="s">
        <v>3361</v>
      </c>
      <c r="G342" s="665" t="s">
        <v>3781</v>
      </c>
      <c r="H342" s="665" t="s">
        <v>1606</v>
      </c>
      <c r="I342" s="665" t="s">
        <v>3782</v>
      </c>
      <c r="J342" s="665" t="s">
        <v>3783</v>
      </c>
      <c r="K342" s="665" t="s">
        <v>3784</v>
      </c>
      <c r="L342" s="666">
        <v>0</v>
      </c>
      <c r="M342" s="666">
        <v>0</v>
      </c>
      <c r="N342" s="665">
        <v>1</v>
      </c>
      <c r="O342" s="748">
        <v>0.5</v>
      </c>
      <c r="P342" s="666"/>
      <c r="Q342" s="681"/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21</v>
      </c>
      <c r="B343" s="665" t="s">
        <v>528</v>
      </c>
      <c r="C343" s="665" t="s">
        <v>3364</v>
      </c>
      <c r="D343" s="746" t="s">
        <v>4908</v>
      </c>
      <c r="E343" s="747" t="s">
        <v>3401</v>
      </c>
      <c r="F343" s="665" t="s">
        <v>3361</v>
      </c>
      <c r="G343" s="665" t="s">
        <v>3494</v>
      </c>
      <c r="H343" s="665" t="s">
        <v>529</v>
      </c>
      <c r="I343" s="665" t="s">
        <v>708</v>
      </c>
      <c r="J343" s="665" t="s">
        <v>3496</v>
      </c>
      <c r="K343" s="665" t="s">
        <v>3610</v>
      </c>
      <c r="L343" s="666">
        <v>0</v>
      </c>
      <c r="M343" s="666">
        <v>0</v>
      </c>
      <c r="N343" s="665">
        <v>1</v>
      </c>
      <c r="O343" s="748">
        <v>0.5</v>
      </c>
      <c r="P343" s="666">
        <v>0</v>
      </c>
      <c r="Q343" s="681"/>
      <c r="R343" s="665">
        <v>1</v>
      </c>
      <c r="S343" s="681">
        <v>1</v>
      </c>
      <c r="T343" s="748">
        <v>0.5</v>
      </c>
      <c r="U343" s="704">
        <v>1</v>
      </c>
    </row>
    <row r="344" spans="1:21" ht="14.4" customHeight="1" x14ac:dyDescent="0.3">
      <c r="A344" s="664">
        <v>21</v>
      </c>
      <c r="B344" s="665" t="s">
        <v>528</v>
      </c>
      <c r="C344" s="665" t="s">
        <v>3364</v>
      </c>
      <c r="D344" s="746" t="s">
        <v>4908</v>
      </c>
      <c r="E344" s="747" t="s">
        <v>3401</v>
      </c>
      <c r="F344" s="665" t="s">
        <v>3361</v>
      </c>
      <c r="G344" s="665" t="s">
        <v>3785</v>
      </c>
      <c r="H344" s="665" t="s">
        <v>529</v>
      </c>
      <c r="I344" s="665" t="s">
        <v>3786</v>
      </c>
      <c r="J344" s="665" t="s">
        <v>3787</v>
      </c>
      <c r="K344" s="665" t="s">
        <v>3788</v>
      </c>
      <c r="L344" s="666">
        <v>1454.05</v>
      </c>
      <c r="M344" s="666">
        <v>1454.05</v>
      </c>
      <c r="N344" s="665">
        <v>1</v>
      </c>
      <c r="O344" s="748">
        <v>1</v>
      </c>
      <c r="P344" s="666">
        <v>1454.05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21</v>
      </c>
      <c r="B345" s="665" t="s">
        <v>528</v>
      </c>
      <c r="C345" s="665" t="s">
        <v>3364</v>
      </c>
      <c r="D345" s="746" t="s">
        <v>4908</v>
      </c>
      <c r="E345" s="747" t="s">
        <v>3401</v>
      </c>
      <c r="F345" s="665" t="s">
        <v>3361</v>
      </c>
      <c r="G345" s="665" t="s">
        <v>3789</v>
      </c>
      <c r="H345" s="665" t="s">
        <v>1606</v>
      </c>
      <c r="I345" s="665" t="s">
        <v>3790</v>
      </c>
      <c r="J345" s="665" t="s">
        <v>3791</v>
      </c>
      <c r="K345" s="665" t="s">
        <v>3792</v>
      </c>
      <c r="L345" s="666">
        <v>146.15</v>
      </c>
      <c r="M345" s="666">
        <v>146.15</v>
      </c>
      <c r="N345" s="665">
        <v>1</v>
      </c>
      <c r="O345" s="748">
        <v>1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21</v>
      </c>
      <c r="B346" s="665" t="s">
        <v>528</v>
      </c>
      <c r="C346" s="665" t="s">
        <v>3364</v>
      </c>
      <c r="D346" s="746" t="s">
        <v>4908</v>
      </c>
      <c r="E346" s="747" t="s">
        <v>3401</v>
      </c>
      <c r="F346" s="665" t="s">
        <v>3361</v>
      </c>
      <c r="G346" s="665" t="s">
        <v>3793</v>
      </c>
      <c r="H346" s="665" t="s">
        <v>529</v>
      </c>
      <c r="I346" s="665" t="s">
        <v>3794</v>
      </c>
      <c r="J346" s="665" t="s">
        <v>3795</v>
      </c>
      <c r="K346" s="665" t="s">
        <v>3796</v>
      </c>
      <c r="L346" s="666">
        <v>36.729999999999997</v>
      </c>
      <c r="M346" s="666">
        <v>36.729999999999997</v>
      </c>
      <c r="N346" s="665">
        <v>1</v>
      </c>
      <c r="O346" s="748">
        <v>0.5</v>
      </c>
      <c r="P346" s="666">
        <v>36.729999999999997</v>
      </c>
      <c r="Q346" s="681">
        <v>1</v>
      </c>
      <c r="R346" s="665">
        <v>1</v>
      </c>
      <c r="S346" s="681">
        <v>1</v>
      </c>
      <c r="T346" s="748">
        <v>0.5</v>
      </c>
      <c r="U346" s="704">
        <v>1</v>
      </c>
    </row>
    <row r="347" spans="1:21" ht="14.4" customHeight="1" x14ac:dyDescent="0.3">
      <c r="A347" s="664">
        <v>21</v>
      </c>
      <c r="B347" s="665" t="s">
        <v>528</v>
      </c>
      <c r="C347" s="665" t="s">
        <v>3364</v>
      </c>
      <c r="D347" s="746" t="s">
        <v>4908</v>
      </c>
      <c r="E347" s="747" t="s">
        <v>3401</v>
      </c>
      <c r="F347" s="665" t="s">
        <v>3361</v>
      </c>
      <c r="G347" s="665" t="s">
        <v>3419</v>
      </c>
      <c r="H347" s="665" t="s">
        <v>529</v>
      </c>
      <c r="I347" s="665" t="s">
        <v>842</v>
      </c>
      <c r="J347" s="665" t="s">
        <v>3420</v>
      </c>
      <c r="K347" s="665" t="s">
        <v>3421</v>
      </c>
      <c r="L347" s="666">
        <v>53.57</v>
      </c>
      <c r="M347" s="666">
        <v>696.41</v>
      </c>
      <c r="N347" s="665">
        <v>13</v>
      </c>
      <c r="O347" s="748">
        <v>8</v>
      </c>
      <c r="P347" s="666">
        <v>214.28</v>
      </c>
      <c r="Q347" s="681">
        <v>0.30769230769230771</v>
      </c>
      <c r="R347" s="665">
        <v>4</v>
      </c>
      <c r="S347" s="681">
        <v>0.30769230769230771</v>
      </c>
      <c r="T347" s="748">
        <v>2</v>
      </c>
      <c r="U347" s="704">
        <v>0.25</v>
      </c>
    </row>
    <row r="348" spans="1:21" ht="14.4" customHeight="1" x14ac:dyDescent="0.3">
      <c r="A348" s="664">
        <v>21</v>
      </c>
      <c r="B348" s="665" t="s">
        <v>528</v>
      </c>
      <c r="C348" s="665" t="s">
        <v>3364</v>
      </c>
      <c r="D348" s="746" t="s">
        <v>4908</v>
      </c>
      <c r="E348" s="747" t="s">
        <v>3401</v>
      </c>
      <c r="F348" s="665" t="s">
        <v>3361</v>
      </c>
      <c r="G348" s="665" t="s">
        <v>3500</v>
      </c>
      <c r="H348" s="665" t="s">
        <v>529</v>
      </c>
      <c r="I348" s="665" t="s">
        <v>3797</v>
      </c>
      <c r="J348" s="665" t="s">
        <v>720</v>
      </c>
      <c r="K348" s="665" t="s">
        <v>3798</v>
      </c>
      <c r="L348" s="666">
        <v>0</v>
      </c>
      <c r="M348" s="666">
        <v>0</v>
      </c>
      <c r="N348" s="665">
        <v>1</v>
      </c>
      <c r="O348" s="748">
        <v>0.5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21</v>
      </c>
      <c r="B349" s="665" t="s">
        <v>528</v>
      </c>
      <c r="C349" s="665" t="s">
        <v>3364</v>
      </c>
      <c r="D349" s="746" t="s">
        <v>4908</v>
      </c>
      <c r="E349" s="747" t="s">
        <v>3401</v>
      </c>
      <c r="F349" s="665" t="s">
        <v>3361</v>
      </c>
      <c r="G349" s="665" t="s">
        <v>3620</v>
      </c>
      <c r="H349" s="665" t="s">
        <v>1606</v>
      </c>
      <c r="I349" s="665" t="s">
        <v>2557</v>
      </c>
      <c r="J349" s="665" t="s">
        <v>3314</v>
      </c>
      <c r="K349" s="665" t="s">
        <v>2459</v>
      </c>
      <c r="L349" s="666">
        <v>0</v>
      </c>
      <c r="M349" s="666">
        <v>0</v>
      </c>
      <c r="N349" s="665">
        <v>6</v>
      </c>
      <c r="O349" s="748">
        <v>2.5</v>
      </c>
      <c r="P349" s="666">
        <v>0</v>
      </c>
      <c r="Q349" s="681"/>
      <c r="R349" s="665">
        <v>4</v>
      </c>
      <c r="S349" s="681">
        <v>0.66666666666666663</v>
      </c>
      <c r="T349" s="748">
        <v>2</v>
      </c>
      <c r="U349" s="704">
        <v>0.8</v>
      </c>
    </row>
    <row r="350" spans="1:21" ht="14.4" customHeight="1" x14ac:dyDescent="0.3">
      <c r="A350" s="664">
        <v>21</v>
      </c>
      <c r="B350" s="665" t="s">
        <v>528</v>
      </c>
      <c r="C350" s="665" t="s">
        <v>3364</v>
      </c>
      <c r="D350" s="746" t="s">
        <v>4908</v>
      </c>
      <c r="E350" s="747" t="s">
        <v>3401</v>
      </c>
      <c r="F350" s="665" t="s">
        <v>3361</v>
      </c>
      <c r="G350" s="665" t="s">
        <v>3799</v>
      </c>
      <c r="H350" s="665" t="s">
        <v>1606</v>
      </c>
      <c r="I350" s="665" t="s">
        <v>2672</v>
      </c>
      <c r="J350" s="665" t="s">
        <v>3317</v>
      </c>
      <c r="K350" s="665" t="s">
        <v>2674</v>
      </c>
      <c r="L350" s="666">
        <v>241.59</v>
      </c>
      <c r="M350" s="666">
        <v>241.59</v>
      </c>
      <c r="N350" s="665">
        <v>1</v>
      </c>
      <c r="O350" s="748">
        <v>0.5</v>
      </c>
      <c r="P350" s="666">
        <v>241.59</v>
      </c>
      <c r="Q350" s="681">
        <v>1</v>
      </c>
      <c r="R350" s="665">
        <v>1</v>
      </c>
      <c r="S350" s="681">
        <v>1</v>
      </c>
      <c r="T350" s="748">
        <v>0.5</v>
      </c>
      <c r="U350" s="704">
        <v>1</v>
      </c>
    </row>
    <row r="351" spans="1:21" ht="14.4" customHeight="1" x14ac:dyDescent="0.3">
      <c r="A351" s="664">
        <v>21</v>
      </c>
      <c r="B351" s="665" t="s">
        <v>528</v>
      </c>
      <c r="C351" s="665" t="s">
        <v>3364</v>
      </c>
      <c r="D351" s="746" t="s">
        <v>4908</v>
      </c>
      <c r="E351" s="747" t="s">
        <v>3401</v>
      </c>
      <c r="F351" s="665" t="s">
        <v>3361</v>
      </c>
      <c r="G351" s="665" t="s">
        <v>3799</v>
      </c>
      <c r="H351" s="665" t="s">
        <v>1606</v>
      </c>
      <c r="I351" s="665" t="s">
        <v>3800</v>
      </c>
      <c r="J351" s="665" t="s">
        <v>3801</v>
      </c>
      <c r="K351" s="665" t="s">
        <v>3802</v>
      </c>
      <c r="L351" s="666">
        <v>177.82</v>
      </c>
      <c r="M351" s="666">
        <v>177.82</v>
      </c>
      <c r="N351" s="665">
        <v>1</v>
      </c>
      <c r="O351" s="748">
        <v>0.5</v>
      </c>
      <c r="P351" s="666">
        <v>177.82</v>
      </c>
      <c r="Q351" s="681">
        <v>1</v>
      </c>
      <c r="R351" s="665">
        <v>1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21</v>
      </c>
      <c r="B352" s="665" t="s">
        <v>528</v>
      </c>
      <c r="C352" s="665" t="s">
        <v>3364</v>
      </c>
      <c r="D352" s="746" t="s">
        <v>4908</v>
      </c>
      <c r="E352" s="747" t="s">
        <v>3401</v>
      </c>
      <c r="F352" s="665" t="s">
        <v>3361</v>
      </c>
      <c r="G352" s="665" t="s">
        <v>3803</v>
      </c>
      <c r="H352" s="665" t="s">
        <v>529</v>
      </c>
      <c r="I352" s="665" t="s">
        <v>3804</v>
      </c>
      <c r="J352" s="665" t="s">
        <v>1179</v>
      </c>
      <c r="K352" s="665" t="s">
        <v>3805</v>
      </c>
      <c r="L352" s="666">
        <v>0</v>
      </c>
      <c r="M352" s="666">
        <v>0</v>
      </c>
      <c r="N352" s="665">
        <v>1</v>
      </c>
      <c r="O352" s="748">
        <v>0.5</v>
      </c>
      <c r="P352" s="666"/>
      <c r="Q352" s="681"/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21</v>
      </c>
      <c r="B353" s="665" t="s">
        <v>528</v>
      </c>
      <c r="C353" s="665" t="s">
        <v>3364</v>
      </c>
      <c r="D353" s="746" t="s">
        <v>4908</v>
      </c>
      <c r="E353" s="747" t="s">
        <v>3401</v>
      </c>
      <c r="F353" s="665" t="s">
        <v>3361</v>
      </c>
      <c r="G353" s="665" t="s">
        <v>3505</v>
      </c>
      <c r="H353" s="665" t="s">
        <v>529</v>
      </c>
      <c r="I353" s="665" t="s">
        <v>3806</v>
      </c>
      <c r="J353" s="665" t="s">
        <v>1528</v>
      </c>
      <c r="K353" s="665" t="s">
        <v>3625</v>
      </c>
      <c r="L353" s="666">
        <v>0</v>
      </c>
      <c r="M353" s="666">
        <v>0</v>
      </c>
      <c r="N353" s="665">
        <v>1</v>
      </c>
      <c r="O353" s="748">
        <v>0.5</v>
      </c>
      <c r="P353" s="666"/>
      <c r="Q353" s="681"/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21</v>
      </c>
      <c r="B354" s="665" t="s">
        <v>528</v>
      </c>
      <c r="C354" s="665" t="s">
        <v>3364</v>
      </c>
      <c r="D354" s="746" t="s">
        <v>4908</v>
      </c>
      <c r="E354" s="747" t="s">
        <v>3401</v>
      </c>
      <c r="F354" s="665" t="s">
        <v>3361</v>
      </c>
      <c r="G354" s="665" t="s">
        <v>3422</v>
      </c>
      <c r="H354" s="665" t="s">
        <v>1606</v>
      </c>
      <c r="I354" s="665" t="s">
        <v>3807</v>
      </c>
      <c r="J354" s="665" t="s">
        <v>3513</v>
      </c>
      <c r="K354" s="665" t="s">
        <v>3808</v>
      </c>
      <c r="L354" s="666">
        <v>543.39</v>
      </c>
      <c r="M354" s="666">
        <v>3803.73</v>
      </c>
      <c r="N354" s="665">
        <v>7</v>
      </c>
      <c r="O354" s="748">
        <v>3.5</v>
      </c>
      <c r="P354" s="666">
        <v>2173.56</v>
      </c>
      <c r="Q354" s="681">
        <v>0.5714285714285714</v>
      </c>
      <c r="R354" s="665">
        <v>4</v>
      </c>
      <c r="S354" s="681">
        <v>0.5714285714285714</v>
      </c>
      <c r="T354" s="748">
        <v>1.5</v>
      </c>
      <c r="U354" s="704">
        <v>0.42857142857142855</v>
      </c>
    </row>
    <row r="355" spans="1:21" ht="14.4" customHeight="1" x14ac:dyDescent="0.3">
      <c r="A355" s="664">
        <v>21</v>
      </c>
      <c r="B355" s="665" t="s">
        <v>528</v>
      </c>
      <c r="C355" s="665" t="s">
        <v>3364</v>
      </c>
      <c r="D355" s="746" t="s">
        <v>4908</v>
      </c>
      <c r="E355" s="747" t="s">
        <v>3401</v>
      </c>
      <c r="F355" s="665" t="s">
        <v>3361</v>
      </c>
      <c r="G355" s="665" t="s">
        <v>3422</v>
      </c>
      <c r="H355" s="665" t="s">
        <v>1606</v>
      </c>
      <c r="I355" s="665" t="s">
        <v>3809</v>
      </c>
      <c r="J355" s="665" t="s">
        <v>3513</v>
      </c>
      <c r="K355" s="665" t="s">
        <v>3810</v>
      </c>
      <c r="L355" s="666">
        <v>923.74</v>
      </c>
      <c r="M355" s="666">
        <v>923.74</v>
      </c>
      <c r="N355" s="665">
        <v>1</v>
      </c>
      <c r="O355" s="748">
        <v>1</v>
      </c>
      <c r="P355" s="666">
        <v>923.74</v>
      </c>
      <c r="Q355" s="681">
        <v>1</v>
      </c>
      <c r="R355" s="665">
        <v>1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21</v>
      </c>
      <c r="B356" s="665" t="s">
        <v>528</v>
      </c>
      <c r="C356" s="665" t="s">
        <v>3364</v>
      </c>
      <c r="D356" s="746" t="s">
        <v>4908</v>
      </c>
      <c r="E356" s="747" t="s">
        <v>3401</v>
      </c>
      <c r="F356" s="665" t="s">
        <v>3361</v>
      </c>
      <c r="G356" s="665" t="s">
        <v>3422</v>
      </c>
      <c r="H356" s="665" t="s">
        <v>1606</v>
      </c>
      <c r="I356" s="665" t="s">
        <v>1665</v>
      </c>
      <c r="J356" s="665" t="s">
        <v>1666</v>
      </c>
      <c r="K356" s="665" t="s">
        <v>3193</v>
      </c>
      <c r="L356" s="666">
        <v>1847.49</v>
      </c>
      <c r="M356" s="666">
        <v>1847.49</v>
      </c>
      <c r="N356" s="665">
        <v>1</v>
      </c>
      <c r="O356" s="748">
        <v>1</v>
      </c>
      <c r="P356" s="666">
        <v>1847.49</v>
      </c>
      <c r="Q356" s="681">
        <v>1</v>
      </c>
      <c r="R356" s="665">
        <v>1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21</v>
      </c>
      <c r="B357" s="665" t="s">
        <v>528</v>
      </c>
      <c r="C357" s="665" t="s">
        <v>3364</v>
      </c>
      <c r="D357" s="746" t="s">
        <v>4908</v>
      </c>
      <c r="E357" s="747" t="s">
        <v>3401</v>
      </c>
      <c r="F357" s="665" t="s">
        <v>3361</v>
      </c>
      <c r="G357" s="665" t="s">
        <v>3811</v>
      </c>
      <c r="H357" s="665" t="s">
        <v>1606</v>
      </c>
      <c r="I357" s="665" t="s">
        <v>3812</v>
      </c>
      <c r="J357" s="665" t="s">
        <v>3813</v>
      </c>
      <c r="K357" s="665" t="s">
        <v>3814</v>
      </c>
      <c r="L357" s="666">
        <v>103.64</v>
      </c>
      <c r="M357" s="666">
        <v>103.64</v>
      </c>
      <c r="N357" s="665">
        <v>1</v>
      </c>
      <c r="O357" s="748">
        <v>0.5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21</v>
      </c>
      <c r="B358" s="665" t="s">
        <v>528</v>
      </c>
      <c r="C358" s="665" t="s">
        <v>3364</v>
      </c>
      <c r="D358" s="746" t="s">
        <v>4908</v>
      </c>
      <c r="E358" s="747" t="s">
        <v>3401</v>
      </c>
      <c r="F358" s="665" t="s">
        <v>3361</v>
      </c>
      <c r="G358" s="665" t="s">
        <v>3424</v>
      </c>
      <c r="H358" s="665" t="s">
        <v>529</v>
      </c>
      <c r="I358" s="665" t="s">
        <v>2751</v>
      </c>
      <c r="J358" s="665" t="s">
        <v>2752</v>
      </c>
      <c r="K358" s="665" t="s">
        <v>2498</v>
      </c>
      <c r="L358" s="666">
        <v>146.84</v>
      </c>
      <c r="M358" s="666">
        <v>293.68</v>
      </c>
      <c r="N358" s="665">
        <v>2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21</v>
      </c>
      <c r="B359" s="665" t="s">
        <v>528</v>
      </c>
      <c r="C359" s="665" t="s">
        <v>3364</v>
      </c>
      <c r="D359" s="746" t="s">
        <v>4908</v>
      </c>
      <c r="E359" s="747" t="s">
        <v>3401</v>
      </c>
      <c r="F359" s="665" t="s">
        <v>3361</v>
      </c>
      <c r="G359" s="665" t="s">
        <v>3627</v>
      </c>
      <c r="H359" s="665" t="s">
        <v>529</v>
      </c>
      <c r="I359" s="665" t="s">
        <v>3628</v>
      </c>
      <c r="J359" s="665" t="s">
        <v>2744</v>
      </c>
      <c r="K359" s="665" t="s">
        <v>3629</v>
      </c>
      <c r="L359" s="666">
        <v>0</v>
      </c>
      <c r="M359" s="666">
        <v>0</v>
      </c>
      <c r="N359" s="665">
        <v>2</v>
      </c>
      <c r="O359" s="748">
        <v>1.5</v>
      </c>
      <c r="P359" s="666"/>
      <c r="Q359" s="681"/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21</v>
      </c>
      <c r="B360" s="665" t="s">
        <v>528</v>
      </c>
      <c r="C360" s="665" t="s">
        <v>3364</v>
      </c>
      <c r="D360" s="746" t="s">
        <v>4908</v>
      </c>
      <c r="E360" s="747" t="s">
        <v>3401</v>
      </c>
      <c r="F360" s="665" t="s">
        <v>3361</v>
      </c>
      <c r="G360" s="665" t="s">
        <v>3425</v>
      </c>
      <c r="H360" s="665" t="s">
        <v>529</v>
      </c>
      <c r="I360" s="665" t="s">
        <v>3815</v>
      </c>
      <c r="J360" s="665" t="s">
        <v>3816</v>
      </c>
      <c r="K360" s="665" t="s">
        <v>3817</v>
      </c>
      <c r="L360" s="666">
        <v>0</v>
      </c>
      <c r="M360" s="666">
        <v>0</v>
      </c>
      <c r="N360" s="665">
        <v>1</v>
      </c>
      <c r="O360" s="748">
        <v>0.5</v>
      </c>
      <c r="P360" s="666">
        <v>0</v>
      </c>
      <c r="Q360" s="681"/>
      <c r="R360" s="665">
        <v>1</v>
      </c>
      <c r="S360" s="681">
        <v>1</v>
      </c>
      <c r="T360" s="748">
        <v>0.5</v>
      </c>
      <c r="U360" s="704">
        <v>1</v>
      </c>
    </row>
    <row r="361" spans="1:21" ht="14.4" customHeight="1" x14ac:dyDescent="0.3">
      <c r="A361" s="664">
        <v>21</v>
      </c>
      <c r="B361" s="665" t="s">
        <v>528</v>
      </c>
      <c r="C361" s="665" t="s">
        <v>3364</v>
      </c>
      <c r="D361" s="746" t="s">
        <v>4908</v>
      </c>
      <c r="E361" s="747" t="s">
        <v>3401</v>
      </c>
      <c r="F361" s="665" t="s">
        <v>3361</v>
      </c>
      <c r="G361" s="665" t="s">
        <v>3425</v>
      </c>
      <c r="H361" s="665" t="s">
        <v>529</v>
      </c>
      <c r="I361" s="665" t="s">
        <v>3632</v>
      </c>
      <c r="J361" s="665" t="s">
        <v>1553</v>
      </c>
      <c r="K361" s="665" t="s">
        <v>1554</v>
      </c>
      <c r="L361" s="666">
        <v>185.26</v>
      </c>
      <c r="M361" s="666">
        <v>370.52</v>
      </c>
      <c r="N361" s="665">
        <v>2</v>
      </c>
      <c r="O361" s="748">
        <v>1</v>
      </c>
      <c r="P361" s="666">
        <v>185.26</v>
      </c>
      <c r="Q361" s="681">
        <v>0.5</v>
      </c>
      <c r="R361" s="665">
        <v>1</v>
      </c>
      <c r="S361" s="681">
        <v>0.5</v>
      </c>
      <c r="T361" s="748">
        <v>0.5</v>
      </c>
      <c r="U361" s="704">
        <v>0.5</v>
      </c>
    </row>
    <row r="362" spans="1:21" ht="14.4" customHeight="1" x14ac:dyDescent="0.3">
      <c r="A362" s="664">
        <v>21</v>
      </c>
      <c r="B362" s="665" t="s">
        <v>528</v>
      </c>
      <c r="C362" s="665" t="s">
        <v>3364</v>
      </c>
      <c r="D362" s="746" t="s">
        <v>4908</v>
      </c>
      <c r="E362" s="747" t="s">
        <v>3401</v>
      </c>
      <c r="F362" s="665" t="s">
        <v>3361</v>
      </c>
      <c r="G362" s="665" t="s">
        <v>3425</v>
      </c>
      <c r="H362" s="665" t="s">
        <v>529</v>
      </c>
      <c r="I362" s="665" t="s">
        <v>1601</v>
      </c>
      <c r="J362" s="665" t="s">
        <v>1553</v>
      </c>
      <c r="K362" s="665" t="s">
        <v>1554</v>
      </c>
      <c r="L362" s="666">
        <v>301.2</v>
      </c>
      <c r="M362" s="666">
        <v>903.59999999999991</v>
      </c>
      <c r="N362" s="665">
        <v>3</v>
      </c>
      <c r="O362" s="748">
        <v>1.5</v>
      </c>
      <c r="P362" s="666">
        <v>301.2</v>
      </c>
      <c r="Q362" s="681">
        <v>0.33333333333333337</v>
      </c>
      <c r="R362" s="665">
        <v>1</v>
      </c>
      <c r="S362" s="681">
        <v>0.33333333333333331</v>
      </c>
      <c r="T362" s="748">
        <v>0.5</v>
      </c>
      <c r="U362" s="704">
        <v>0.33333333333333331</v>
      </c>
    </row>
    <row r="363" spans="1:21" ht="14.4" customHeight="1" x14ac:dyDescent="0.3">
      <c r="A363" s="664">
        <v>21</v>
      </c>
      <c r="B363" s="665" t="s">
        <v>528</v>
      </c>
      <c r="C363" s="665" t="s">
        <v>3364</v>
      </c>
      <c r="D363" s="746" t="s">
        <v>4908</v>
      </c>
      <c r="E363" s="747" t="s">
        <v>3401</v>
      </c>
      <c r="F363" s="665" t="s">
        <v>3361</v>
      </c>
      <c r="G363" s="665" t="s">
        <v>3426</v>
      </c>
      <c r="H363" s="665" t="s">
        <v>529</v>
      </c>
      <c r="I363" s="665" t="s">
        <v>3633</v>
      </c>
      <c r="J363" s="665" t="s">
        <v>3428</v>
      </c>
      <c r="K363" s="665" t="s">
        <v>3634</v>
      </c>
      <c r="L363" s="666">
        <v>0</v>
      </c>
      <c r="M363" s="666">
        <v>0</v>
      </c>
      <c r="N363" s="665">
        <v>1</v>
      </c>
      <c r="O363" s="748">
        <v>0.5</v>
      </c>
      <c r="P363" s="666"/>
      <c r="Q363" s="681"/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21</v>
      </c>
      <c r="B364" s="665" t="s">
        <v>528</v>
      </c>
      <c r="C364" s="665" t="s">
        <v>3364</v>
      </c>
      <c r="D364" s="746" t="s">
        <v>4908</v>
      </c>
      <c r="E364" s="747" t="s">
        <v>3401</v>
      </c>
      <c r="F364" s="665" t="s">
        <v>3361</v>
      </c>
      <c r="G364" s="665" t="s">
        <v>3426</v>
      </c>
      <c r="H364" s="665" t="s">
        <v>529</v>
      </c>
      <c r="I364" s="665" t="s">
        <v>3518</v>
      </c>
      <c r="J364" s="665" t="s">
        <v>3428</v>
      </c>
      <c r="K364" s="665" t="s">
        <v>3519</v>
      </c>
      <c r="L364" s="666">
        <v>0</v>
      </c>
      <c r="M364" s="666">
        <v>0</v>
      </c>
      <c r="N364" s="665">
        <v>1</v>
      </c>
      <c r="O364" s="748">
        <v>0.5</v>
      </c>
      <c r="P364" s="666"/>
      <c r="Q364" s="681"/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21</v>
      </c>
      <c r="B365" s="665" t="s">
        <v>528</v>
      </c>
      <c r="C365" s="665" t="s">
        <v>3364</v>
      </c>
      <c r="D365" s="746" t="s">
        <v>4908</v>
      </c>
      <c r="E365" s="747" t="s">
        <v>3401</v>
      </c>
      <c r="F365" s="665" t="s">
        <v>3361</v>
      </c>
      <c r="G365" s="665" t="s">
        <v>3426</v>
      </c>
      <c r="H365" s="665" t="s">
        <v>529</v>
      </c>
      <c r="I365" s="665" t="s">
        <v>3818</v>
      </c>
      <c r="J365" s="665" t="s">
        <v>3428</v>
      </c>
      <c r="K365" s="665" t="s">
        <v>3634</v>
      </c>
      <c r="L365" s="666">
        <v>0</v>
      </c>
      <c r="M365" s="666">
        <v>0</v>
      </c>
      <c r="N365" s="665">
        <v>9</v>
      </c>
      <c r="O365" s="748">
        <v>3</v>
      </c>
      <c r="P365" s="666">
        <v>0</v>
      </c>
      <c r="Q365" s="681"/>
      <c r="R365" s="665">
        <v>7</v>
      </c>
      <c r="S365" s="681">
        <v>0.77777777777777779</v>
      </c>
      <c r="T365" s="748">
        <v>2</v>
      </c>
      <c r="U365" s="704">
        <v>0.66666666666666663</v>
      </c>
    </row>
    <row r="366" spans="1:21" ht="14.4" customHeight="1" x14ac:dyDescent="0.3">
      <c r="A366" s="664">
        <v>21</v>
      </c>
      <c r="B366" s="665" t="s">
        <v>528</v>
      </c>
      <c r="C366" s="665" t="s">
        <v>3364</v>
      </c>
      <c r="D366" s="746" t="s">
        <v>4908</v>
      </c>
      <c r="E366" s="747" t="s">
        <v>3401</v>
      </c>
      <c r="F366" s="665" t="s">
        <v>3361</v>
      </c>
      <c r="G366" s="665" t="s">
        <v>3426</v>
      </c>
      <c r="H366" s="665" t="s">
        <v>529</v>
      </c>
      <c r="I366" s="665" t="s">
        <v>3819</v>
      </c>
      <c r="J366" s="665" t="s">
        <v>3428</v>
      </c>
      <c r="K366" s="665" t="s">
        <v>3519</v>
      </c>
      <c r="L366" s="666">
        <v>0</v>
      </c>
      <c r="M366" s="666">
        <v>0</v>
      </c>
      <c r="N366" s="665">
        <v>1</v>
      </c>
      <c r="O366" s="748">
        <v>0.5</v>
      </c>
      <c r="P366" s="666"/>
      <c r="Q366" s="681"/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21</v>
      </c>
      <c r="B367" s="665" t="s">
        <v>528</v>
      </c>
      <c r="C367" s="665" t="s">
        <v>3364</v>
      </c>
      <c r="D367" s="746" t="s">
        <v>4908</v>
      </c>
      <c r="E367" s="747" t="s">
        <v>3401</v>
      </c>
      <c r="F367" s="665" t="s">
        <v>3361</v>
      </c>
      <c r="G367" s="665" t="s">
        <v>3520</v>
      </c>
      <c r="H367" s="665" t="s">
        <v>529</v>
      </c>
      <c r="I367" s="665" t="s">
        <v>3521</v>
      </c>
      <c r="J367" s="665" t="s">
        <v>685</v>
      </c>
      <c r="K367" s="665" t="s">
        <v>3522</v>
      </c>
      <c r="L367" s="666">
        <v>0</v>
      </c>
      <c r="M367" s="666">
        <v>0</v>
      </c>
      <c r="N367" s="665">
        <v>1</v>
      </c>
      <c r="O367" s="748">
        <v>1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21</v>
      </c>
      <c r="B368" s="665" t="s">
        <v>528</v>
      </c>
      <c r="C368" s="665" t="s">
        <v>3364</v>
      </c>
      <c r="D368" s="746" t="s">
        <v>4908</v>
      </c>
      <c r="E368" s="747" t="s">
        <v>3401</v>
      </c>
      <c r="F368" s="665" t="s">
        <v>3361</v>
      </c>
      <c r="G368" s="665" t="s">
        <v>3636</v>
      </c>
      <c r="H368" s="665" t="s">
        <v>529</v>
      </c>
      <c r="I368" s="665" t="s">
        <v>1588</v>
      </c>
      <c r="J368" s="665" t="s">
        <v>1163</v>
      </c>
      <c r="K368" s="665" t="s">
        <v>1589</v>
      </c>
      <c r="L368" s="666">
        <v>908.53</v>
      </c>
      <c r="M368" s="666">
        <v>908.53</v>
      </c>
      <c r="N368" s="665">
        <v>1</v>
      </c>
      <c r="O368" s="748"/>
      <c r="P368" s="666">
        <v>908.53</v>
      </c>
      <c r="Q368" s="681">
        <v>1</v>
      </c>
      <c r="R368" s="665">
        <v>1</v>
      </c>
      <c r="S368" s="681">
        <v>1</v>
      </c>
      <c r="T368" s="748"/>
      <c r="U368" s="704"/>
    </row>
    <row r="369" spans="1:21" ht="14.4" customHeight="1" x14ac:dyDescent="0.3">
      <c r="A369" s="664">
        <v>21</v>
      </c>
      <c r="B369" s="665" t="s">
        <v>528</v>
      </c>
      <c r="C369" s="665" t="s">
        <v>3364</v>
      </c>
      <c r="D369" s="746" t="s">
        <v>4908</v>
      </c>
      <c r="E369" s="747" t="s">
        <v>3401</v>
      </c>
      <c r="F369" s="665" t="s">
        <v>3361</v>
      </c>
      <c r="G369" s="665" t="s">
        <v>3636</v>
      </c>
      <c r="H369" s="665" t="s">
        <v>529</v>
      </c>
      <c r="I369" s="665" t="s">
        <v>1591</v>
      </c>
      <c r="J369" s="665" t="s">
        <v>1592</v>
      </c>
      <c r="K369" s="665" t="s">
        <v>1593</v>
      </c>
      <c r="L369" s="666">
        <v>1677.3</v>
      </c>
      <c r="M369" s="666">
        <v>1677.3</v>
      </c>
      <c r="N369" s="665">
        <v>1</v>
      </c>
      <c r="O369" s="748"/>
      <c r="P369" s="666">
        <v>1677.3</v>
      </c>
      <c r="Q369" s="681">
        <v>1</v>
      </c>
      <c r="R369" s="665">
        <v>1</v>
      </c>
      <c r="S369" s="681">
        <v>1</v>
      </c>
      <c r="T369" s="748"/>
      <c r="U369" s="704"/>
    </row>
    <row r="370" spans="1:21" ht="14.4" customHeight="1" x14ac:dyDescent="0.3">
      <c r="A370" s="664">
        <v>21</v>
      </c>
      <c r="B370" s="665" t="s">
        <v>528</v>
      </c>
      <c r="C370" s="665" t="s">
        <v>3364</v>
      </c>
      <c r="D370" s="746" t="s">
        <v>4908</v>
      </c>
      <c r="E370" s="747" t="s">
        <v>3401</v>
      </c>
      <c r="F370" s="665" t="s">
        <v>3361</v>
      </c>
      <c r="G370" s="665" t="s">
        <v>3636</v>
      </c>
      <c r="H370" s="665" t="s">
        <v>529</v>
      </c>
      <c r="I370" s="665" t="s">
        <v>3820</v>
      </c>
      <c r="J370" s="665" t="s">
        <v>1604</v>
      </c>
      <c r="K370" s="665" t="s">
        <v>3821</v>
      </c>
      <c r="L370" s="666">
        <v>0</v>
      </c>
      <c r="M370" s="666">
        <v>0</v>
      </c>
      <c r="N370" s="665">
        <v>1</v>
      </c>
      <c r="O370" s="748"/>
      <c r="P370" s="666"/>
      <c r="Q370" s="681"/>
      <c r="R370" s="665"/>
      <c r="S370" s="681">
        <v>0</v>
      </c>
      <c r="T370" s="748"/>
      <c r="U370" s="704"/>
    </row>
    <row r="371" spans="1:21" ht="14.4" customHeight="1" x14ac:dyDescent="0.3">
      <c r="A371" s="664">
        <v>21</v>
      </c>
      <c r="B371" s="665" t="s">
        <v>528</v>
      </c>
      <c r="C371" s="665" t="s">
        <v>3364</v>
      </c>
      <c r="D371" s="746" t="s">
        <v>4908</v>
      </c>
      <c r="E371" s="747" t="s">
        <v>3401</v>
      </c>
      <c r="F371" s="665" t="s">
        <v>3361</v>
      </c>
      <c r="G371" s="665" t="s">
        <v>3523</v>
      </c>
      <c r="H371" s="665" t="s">
        <v>529</v>
      </c>
      <c r="I371" s="665" t="s">
        <v>1432</v>
      </c>
      <c r="J371" s="665" t="s">
        <v>1433</v>
      </c>
      <c r="K371" s="665" t="s">
        <v>1324</v>
      </c>
      <c r="L371" s="666">
        <v>108.44</v>
      </c>
      <c r="M371" s="666">
        <v>108.44</v>
      </c>
      <c r="N371" s="665">
        <v>1</v>
      </c>
      <c r="O371" s="748">
        <v>1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21</v>
      </c>
      <c r="B372" s="665" t="s">
        <v>528</v>
      </c>
      <c r="C372" s="665" t="s">
        <v>3364</v>
      </c>
      <c r="D372" s="746" t="s">
        <v>4908</v>
      </c>
      <c r="E372" s="747" t="s">
        <v>3401</v>
      </c>
      <c r="F372" s="665" t="s">
        <v>3361</v>
      </c>
      <c r="G372" s="665" t="s">
        <v>3822</v>
      </c>
      <c r="H372" s="665" t="s">
        <v>1606</v>
      </c>
      <c r="I372" s="665" t="s">
        <v>1840</v>
      </c>
      <c r="J372" s="665" t="s">
        <v>1841</v>
      </c>
      <c r="K372" s="665" t="s">
        <v>1836</v>
      </c>
      <c r="L372" s="666">
        <v>21.96</v>
      </c>
      <c r="M372" s="666">
        <v>439.20000000000005</v>
      </c>
      <c r="N372" s="665">
        <v>20</v>
      </c>
      <c r="O372" s="748">
        <v>1</v>
      </c>
      <c r="P372" s="666">
        <v>219.60000000000002</v>
      </c>
      <c r="Q372" s="681">
        <v>0.5</v>
      </c>
      <c r="R372" s="665">
        <v>10</v>
      </c>
      <c r="S372" s="681">
        <v>0.5</v>
      </c>
      <c r="T372" s="748">
        <v>0.5</v>
      </c>
      <c r="U372" s="704">
        <v>0.5</v>
      </c>
    </row>
    <row r="373" spans="1:21" ht="14.4" customHeight="1" x14ac:dyDescent="0.3">
      <c r="A373" s="664">
        <v>21</v>
      </c>
      <c r="B373" s="665" t="s">
        <v>528</v>
      </c>
      <c r="C373" s="665" t="s">
        <v>3364</v>
      </c>
      <c r="D373" s="746" t="s">
        <v>4908</v>
      </c>
      <c r="E373" s="747" t="s">
        <v>3401</v>
      </c>
      <c r="F373" s="665" t="s">
        <v>3361</v>
      </c>
      <c r="G373" s="665" t="s">
        <v>3822</v>
      </c>
      <c r="H373" s="665" t="s">
        <v>1606</v>
      </c>
      <c r="I373" s="665" t="s">
        <v>2717</v>
      </c>
      <c r="J373" s="665" t="s">
        <v>2718</v>
      </c>
      <c r="K373" s="665" t="s">
        <v>1836</v>
      </c>
      <c r="L373" s="666">
        <v>21.96</v>
      </c>
      <c r="M373" s="666">
        <v>439.20000000000005</v>
      </c>
      <c r="N373" s="665">
        <v>20</v>
      </c>
      <c r="O373" s="748">
        <v>1</v>
      </c>
      <c r="P373" s="666">
        <v>219.60000000000002</v>
      </c>
      <c r="Q373" s="681">
        <v>0.5</v>
      </c>
      <c r="R373" s="665">
        <v>10</v>
      </c>
      <c r="S373" s="681">
        <v>0.5</v>
      </c>
      <c r="T373" s="748">
        <v>0.5</v>
      </c>
      <c r="U373" s="704">
        <v>0.5</v>
      </c>
    </row>
    <row r="374" spans="1:21" ht="14.4" customHeight="1" x14ac:dyDescent="0.3">
      <c r="A374" s="664">
        <v>21</v>
      </c>
      <c r="B374" s="665" t="s">
        <v>528</v>
      </c>
      <c r="C374" s="665" t="s">
        <v>3364</v>
      </c>
      <c r="D374" s="746" t="s">
        <v>4908</v>
      </c>
      <c r="E374" s="747" t="s">
        <v>3401</v>
      </c>
      <c r="F374" s="665" t="s">
        <v>3361</v>
      </c>
      <c r="G374" s="665" t="s">
        <v>3822</v>
      </c>
      <c r="H374" s="665" t="s">
        <v>1606</v>
      </c>
      <c r="I374" s="665" t="s">
        <v>1878</v>
      </c>
      <c r="J374" s="665" t="s">
        <v>3262</v>
      </c>
      <c r="K374" s="665" t="s">
        <v>1880</v>
      </c>
      <c r="L374" s="666">
        <v>194.26</v>
      </c>
      <c r="M374" s="666">
        <v>2331.12</v>
      </c>
      <c r="N374" s="665">
        <v>12</v>
      </c>
      <c r="O374" s="748">
        <v>1.5</v>
      </c>
      <c r="P374" s="666">
        <v>1165.56</v>
      </c>
      <c r="Q374" s="681">
        <v>0.5</v>
      </c>
      <c r="R374" s="665">
        <v>6</v>
      </c>
      <c r="S374" s="681">
        <v>0.5</v>
      </c>
      <c r="T374" s="748">
        <v>1</v>
      </c>
      <c r="U374" s="704">
        <v>0.66666666666666663</v>
      </c>
    </row>
    <row r="375" spans="1:21" ht="14.4" customHeight="1" x14ac:dyDescent="0.3">
      <c r="A375" s="664">
        <v>21</v>
      </c>
      <c r="B375" s="665" t="s">
        <v>528</v>
      </c>
      <c r="C375" s="665" t="s">
        <v>3364</v>
      </c>
      <c r="D375" s="746" t="s">
        <v>4908</v>
      </c>
      <c r="E375" s="747" t="s">
        <v>3401</v>
      </c>
      <c r="F375" s="665" t="s">
        <v>3361</v>
      </c>
      <c r="G375" s="665" t="s">
        <v>3822</v>
      </c>
      <c r="H375" s="665" t="s">
        <v>1606</v>
      </c>
      <c r="I375" s="665" t="s">
        <v>1875</v>
      </c>
      <c r="J375" s="665" t="s">
        <v>1876</v>
      </c>
      <c r="K375" s="665" t="s">
        <v>1877</v>
      </c>
      <c r="L375" s="666">
        <v>87.82</v>
      </c>
      <c r="M375" s="666">
        <v>175.64</v>
      </c>
      <c r="N375" s="665">
        <v>2</v>
      </c>
      <c r="O375" s="748">
        <v>0.5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21</v>
      </c>
      <c r="B376" s="665" t="s">
        <v>528</v>
      </c>
      <c r="C376" s="665" t="s">
        <v>3364</v>
      </c>
      <c r="D376" s="746" t="s">
        <v>4908</v>
      </c>
      <c r="E376" s="747" t="s">
        <v>3401</v>
      </c>
      <c r="F376" s="665" t="s">
        <v>3361</v>
      </c>
      <c r="G376" s="665" t="s">
        <v>3572</v>
      </c>
      <c r="H376" s="665" t="s">
        <v>529</v>
      </c>
      <c r="I376" s="665" t="s">
        <v>600</v>
      </c>
      <c r="J376" s="665" t="s">
        <v>3685</v>
      </c>
      <c r="K376" s="665" t="s">
        <v>3686</v>
      </c>
      <c r="L376" s="666">
        <v>24.78</v>
      </c>
      <c r="M376" s="666">
        <v>24.78</v>
      </c>
      <c r="N376" s="665">
        <v>1</v>
      </c>
      <c r="O376" s="748">
        <v>0.5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21</v>
      </c>
      <c r="B377" s="665" t="s">
        <v>528</v>
      </c>
      <c r="C377" s="665" t="s">
        <v>3364</v>
      </c>
      <c r="D377" s="746" t="s">
        <v>4908</v>
      </c>
      <c r="E377" s="747" t="s">
        <v>3401</v>
      </c>
      <c r="F377" s="665" t="s">
        <v>3361</v>
      </c>
      <c r="G377" s="665" t="s">
        <v>3430</v>
      </c>
      <c r="H377" s="665" t="s">
        <v>1606</v>
      </c>
      <c r="I377" s="665" t="s">
        <v>3823</v>
      </c>
      <c r="J377" s="665" t="s">
        <v>2546</v>
      </c>
      <c r="K377" s="665" t="s">
        <v>3824</v>
      </c>
      <c r="L377" s="666">
        <v>0</v>
      </c>
      <c r="M377" s="666">
        <v>0</v>
      </c>
      <c r="N377" s="665">
        <v>1</v>
      </c>
      <c r="O377" s="748">
        <v>0.5</v>
      </c>
      <c r="P377" s="666">
        <v>0</v>
      </c>
      <c r="Q377" s="681"/>
      <c r="R377" s="665">
        <v>1</v>
      </c>
      <c r="S377" s="681">
        <v>1</v>
      </c>
      <c r="T377" s="748">
        <v>0.5</v>
      </c>
      <c r="U377" s="704">
        <v>1</v>
      </c>
    </row>
    <row r="378" spans="1:21" ht="14.4" customHeight="1" x14ac:dyDescent="0.3">
      <c r="A378" s="664">
        <v>21</v>
      </c>
      <c r="B378" s="665" t="s">
        <v>528</v>
      </c>
      <c r="C378" s="665" t="s">
        <v>3364</v>
      </c>
      <c r="D378" s="746" t="s">
        <v>4908</v>
      </c>
      <c r="E378" s="747" t="s">
        <v>3401</v>
      </c>
      <c r="F378" s="665" t="s">
        <v>3361</v>
      </c>
      <c r="G378" s="665" t="s">
        <v>3525</v>
      </c>
      <c r="H378" s="665" t="s">
        <v>529</v>
      </c>
      <c r="I378" s="665" t="s">
        <v>758</v>
      </c>
      <c r="J378" s="665" t="s">
        <v>3526</v>
      </c>
      <c r="K378" s="665" t="s">
        <v>3527</v>
      </c>
      <c r="L378" s="666">
        <v>0</v>
      </c>
      <c r="M378" s="666">
        <v>0</v>
      </c>
      <c r="N378" s="665">
        <v>12</v>
      </c>
      <c r="O378" s="748">
        <v>4.5</v>
      </c>
      <c r="P378" s="666">
        <v>0</v>
      </c>
      <c r="Q378" s="681"/>
      <c r="R378" s="665">
        <v>7</v>
      </c>
      <c r="S378" s="681">
        <v>0.58333333333333337</v>
      </c>
      <c r="T378" s="748">
        <v>2.5</v>
      </c>
      <c r="U378" s="704">
        <v>0.55555555555555558</v>
      </c>
    </row>
    <row r="379" spans="1:21" ht="14.4" customHeight="1" x14ac:dyDescent="0.3">
      <c r="A379" s="664">
        <v>21</v>
      </c>
      <c r="B379" s="665" t="s">
        <v>528</v>
      </c>
      <c r="C379" s="665" t="s">
        <v>3364</v>
      </c>
      <c r="D379" s="746" t="s">
        <v>4908</v>
      </c>
      <c r="E379" s="747" t="s">
        <v>3401</v>
      </c>
      <c r="F379" s="665" t="s">
        <v>3361</v>
      </c>
      <c r="G379" s="665" t="s">
        <v>3528</v>
      </c>
      <c r="H379" s="665" t="s">
        <v>529</v>
      </c>
      <c r="I379" s="665" t="s">
        <v>715</v>
      </c>
      <c r="J379" s="665" t="s">
        <v>716</v>
      </c>
      <c r="K379" s="665" t="s">
        <v>3825</v>
      </c>
      <c r="L379" s="666">
        <v>210.38</v>
      </c>
      <c r="M379" s="666">
        <v>210.38</v>
      </c>
      <c r="N379" s="665">
        <v>1</v>
      </c>
      <c r="O379" s="748">
        <v>0.5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21</v>
      </c>
      <c r="B380" s="665" t="s">
        <v>528</v>
      </c>
      <c r="C380" s="665" t="s">
        <v>3364</v>
      </c>
      <c r="D380" s="746" t="s">
        <v>4908</v>
      </c>
      <c r="E380" s="747" t="s">
        <v>3401</v>
      </c>
      <c r="F380" s="665" t="s">
        <v>3361</v>
      </c>
      <c r="G380" s="665" t="s">
        <v>3530</v>
      </c>
      <c r="H380" s="665" t="s">
        <v>529</v>
      </c>
      <c r="I380" s="665" t="s">
        <v>3826</v>
      </c>
      <c r="J380" s="665" t="s">
        <v>3655</v>
      </c>
      <c r="K380" s="665" t="s">
        <v>3827</v>
      </c>
      <c r="L380" s="666">
        <v>25.6</v>
      </c>
      <c r="M380" s="666">
        <v>51.2</v>
      </c>
      <c r="N380" s="665">
        <v>2</v>
      </c>
      <c r="O380" s="748">
        <v>1.5</v>
      </c>
      <c r="P380" s="666">
        <v>25.6</v>
      </c>
      <c r="Q380" s="681">
        <v>0.5</v>
      </c>
      <c r="R380" s="665">
        <v>1</v>
      </c>
      <c r="S380" s="681">
        <v>0.5</v>
      </c>
      <c r="T380" s="748">
        <v>0.5</v>
      </c>
      <c r="U380" s="704">
        <v>0.33333333333333331</v>
      </c>
    </row>
    <row r="381" spans="1:21" ht="14.4" customHeight="1" x14ac:dyDescent="0.3">
      <c r="A381" s="664">
        <v>21</v>
      </c>
      <c r="B381" s="665" t="s">
        <v>528</v>
      </c>
      <c r="C381" s="665" t="s">
        <v>3364</v>
      </c>
      <c r="D381" s="746" t="s">
        <v>4908</v>
      </c>
      <c r="E381" s="747" t="s">
        <v>3401</v>
      </c>
      <c r="F381" s="665" t="s">
        <v>3361</v>
      </c>
      <c r="G381" s="665" t="s">
        <v>3530</v>
      </c>
      <c r="H381" s="665" t="s">
        <v>529</v>
      </c>
      <c r="I381" s="665" t="s">
        <v>3654</v>
      </c>
      <c r="J381" s="665" t="s">
        <v>3655</v>
      </c>
      <c r="K381" s="665" t="s">
        <v>3656</v>
      </c>
      <c r="L381" s="666">
        <v>51.21</v>
      </c>
      <c r="M381" s="666">
        <v>51.21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21</v>
      </c>
      <c r="B382" s="665" t="s">
        <v>528</v>
      </c>
      <c r="C382" s="665" t="s">
        <v>3364</v>
      </c>
      <c r="D382" s="746" t="s">
        <v>4908</v>
      </c>
      <c r="E382" s="747" t="s">
        <v>3401</v>
      </c>
      <c r="F382" s="665" t="s">
        <v>3361</v>
      </c>
      <c r="G382" s="665" t="s">
        <v>3530</v>
      </c>
      <c r="H382" s="665" t="s">
        <v>529</v>
      </c>
      <c r="I382" s="665" t="s">
        <v>1547</v>
      </c>
      <c r="J382" s="665" t="s">
        <v>1548</v>
      </c>
      <c r="K382" s="665" t="s">
        <v>1549</v>
      </c>
      <c r="L382" s="666">
        <v>31.42</v>
      </c>
      <c r="M382" s="666">
        <v>31.42</v>
      </c>
      <c r="N382" s="665">
        <v>1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21</v>
      </c>
      <c r="B383" s="665" t="s">
        <v>528</v>
      </c>
      <c r="C383" s="665" t="s">
        <v>3364</v>
      </c>
      <c r="D383" s="746" t="s">
        <v>4908</v>
      </c>
      <c r="E383" s="747" t="s">
        <v>3401</v>
      </c>
      <c r="F383" s="665" t="s">
        <v>3361</v>
      </c>
      <c r="G383" s="665" t="s">
        <v>3658</v>
      </c>
      <c r="H383" s="665" t="s">
        <v>529</v>
      </c>
      <c r="I383" s="665" t="s">
        <v>3828</v>
      </c>
      <c r="J383" s="665" t="s">
        <v>1543</v>
      </c>
      <c r="K383" s="665" t="s">
        <v>3829</v>
      </c>
      <c r="L383" s="666">
        <v>0</v>
      </c>
      <c r="M383" s="666">
        <v>0</v>
      </c>
      <c r="N383" s="665">
        <v>1</v>
      </c>
      <c r="O383" s="748">
        <v>0.5</v>
      </c>
      <c r="P383" s="666">
        <v>0</v>
      </c>
      <c r="Q383" s="681"/>
      <c r="R383" s="665">
        <v>1</v>
      </c>
      <c r="S383" s="681">
        <v>1</v>
      </c>
      <c r="T383" s="748">
        <v>0.5</v>
      </c>
      <c r="U383" s="704">
        <v>1</v>
      </c>
    </row>
    <row r="384" spans="1:21" ht="14.4" customHeight="1" x14ac:dyDescent="0.3">
      <c r="A384" s="664">
        <v>21</v>
      </c>
      <c r="B384" s="665" t="s">
        <v>528</v>
      </c>
      <c r="C384" s="665" t="s">
        <v>3364</v>
      </c>
      <c r="D384" s="746" t="s">
        <v>4908</v>
      </c>
      <c r="E384" s="747" t="s">
        <v>3401</v>
      </c>
      <c r="F384" s="665" t="s">
        <v>3361</v>
      </c>
      <c r="G384" s="665" t="s">
        <v>3658</v>
      </c>
      <c r="H384" s="665" t="s">
        <v>529</v>
      </c>
      <c r="I384" s="665" t="s">
        <v>3659</v>
      </c>
      <c r="J384" s="665" t="s">
        <v>1543</v>
      </c>
      <c r="K384" s="665" t="s">
        <v>1544</v>
      </c>
      <c r="L384" s="666">
        <v>80.959999999999994</v>
      </c>
      <c r="M384" s="666">
        <v>80.959999999999994</v>
      </c>
      <c r="N384" s="665">
        <v>1</v>
      </c>
      <c r="O384" s="748">
        <v>0.5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21</v>
      </c>
      <c r="B385" s="665" t="s">
        <v>528</v>
      </c>
      <c r="C385" s="665" t="s">
        <v>3364</v>
      </c>
      <c r="D385" s="746" t="s">
        <v>4908</v>
      </c>
      <c r="E385" s="747" t="s">
        <v>3401</v>
      </c>
      <c r="F385" s="665" t="s">
        <v>3361</v>
      </c>
      <c r="G385" s="665" t="s">
        <v>3535</v>
      </c>
      <c r="H385" s="665" t="s">
        <v>1606</v>
      </c>
      <c r="I385" s="665" t="s">
        <v>2568</v>
      </c>
      <c r="J385" s="665" t="s">
        <v>2569</v>
      </c>
      <c r="K385" s="665" t="s">
        <v>3310</v>
      </c>
      <c r="L385" s="666">
        <v>140.94999999999999</v>
      </c>
      <c r="M385" s="666">
        <v>281.89999999999998</v>
      </c>
      <c r="N385" s="665">
        <v>2</v>
      </c>
      <c r="O385" s="748">
        <v>1</v>
      </c>
      <c r="P385" s="666">
        <v>140.94999999999999</v>
      </c>
      <c r="Q385" s="681">
        <v>0.5</v>
      </c>
      <c r="R385" s="665">
        <v>1</v>
      </c>
      <c r="S385" s="681">
        <v>0.5</v>
      </c>
      <c r="T385" s="748">
        <v>0.5</v>
      </c>
      <c r="U385" s="704">
        <v>0.5</v>
      </c>
    </row>
    <row r="386" spans="1:21" ht="14.4" customHeight="1" x14ac:dyDescent="0.3">
      <c r="A386" s="664">
        <v>21</v>
      </c>
      <c r="B386" s="665" t="s">
        <v>528</v>
      </c>
      <c r="C386" s="665" t="s">
        <v>3364</v>
      </c>
      <c r="D386" s="746" t="s">
        <v>4908</v>
      </c>
      <c r="E386" s="747" t="s">
        <v>3401</v>
      </c>
      <c r="F386" s="665" t="s">
        <v>3361</v>
      </c>
      <c r="G386" s="665" t="s">
        <v>3536</v>
      </c>
      <c r="H386" s="665" t="s">
        <v>529</v>
      </c>
      <c r="I386" s="665" t="s">
        <v>3830</v>
      </c>
      <c r="J386" s="665" t="s">
        <v>986</v>
      </c>
      <c r="K386" s="665" t="s">
        <v>3831</v>
      </c>
      <c r="L386" s="666">
        <v>0</v>
      </c>
      <c r="M386" s="666">
        <v>0</v>
      </c>
      <c r="N386" s="665">
        <v>1</v>
      </c>
      <c r="O386" s="748">
        <v>0.5</v>
      </c>
      <c r="P386" s="666"/>
      <c r="Q386" s="681"/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21</v>
      </c>
      <c r="B387" s="665" t="s">
        <v>528</v>
      </c>
      <c r="C387" s="665" t="s">
        <v>3364</v>
      </c>
      <c r="D387" s="746" t="s">
        <v>4908</v>
      </c>
      <c r="E387" s="747" t="s">
        <v>3401</v>
      </c>
      <c r="F387" s="665" t="s">
        <v>3361</v>
      </c>
      <c r="G387" s="665" t="s">
        <v>3536</v>
      </c>
      <c r="H387" s="665" t="s">
        <v>529</v>
      </c>
      <c r="I387" s="665" t="s">
        <v>3660</v>
      </c>
      <c r="J387" s="665" t="s">
        <v>1450</v>
      </c>
      <c r="K387" s="665" t="s">
        <v>3661</v>
      </c>
      <c r="L387" s="666">
        <v>0</v>
      </c>
      <c r="M387" s="666">
        <v>0</v>
      </c>
      <c r="N387" s="665">
        <v>1</v>
      </c>
      <c r="O387" s="748">
        <v>1</v>
      </c>
      <c r="P387" s="666"/>
      <c r="Q387" s="681"/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21</v>
      </c>
      <c r="B388" s="665" t="s">
        <v>528</v>
      </c>
      <c r="C388" s="665" t="s">
        <v>3364</v>
      </c>
      <c r="D388" s="746" t="s">
        <v>4908</v>
      </c>
      <c r="E388" s="747" t="s">
        <v>3401</v>
      </c>
      <c r="F388" s="665" t="s">
        <v>3361</v>
      </c>
      <c r="G388" s="665" t="s">
        <v>3662</v>
      </c>
      <c r="H388" s="665" t="s">
        <v>529</v>
      </c>
      <c r="I388" s="665" t="s">
        <v>3832</v>
      </c>
      <c r="J388" s="665" t="s">
        <v>3833</v>
      </c>
      <c r="K388" s="665" t="s">
        <v>3834</v>
      </c>
      <c r="L388" s="666">
        <v>0</v>
      </c>
      <c r="M388" s="666">
        <v>0</v>
      </c>
      <c r="N388" s="665">
        <v>1</v>
      </c>
      <c r="O388" s="748">
        <v>0.5</v>
      </c>
      <c r="P388" s="666">
        <v>0</v>
      </c>
      <c r="Q388" s="681"/>
      <c r="R388" s="665">
        <v>1</v>
      </c>
      <c r="S388" s="681">
        <v>1</v>
      </c>
      <c r="T388" s="748">
        <v>0.5</v>
      </c>
      <c r="U388" s="704">
        <v>1</v>
      </c>
    </row>
    <row r="389" spans="1:21" ht="14.4" customHeight="1" x14ac:dyDescent="0.3">
      <c r="A389" s="664">
        <v>21</v>
      </c>
      <c r="B389" s="665" t="s">
        <v>528</v>
      </c>
      <c r="C389" s="665" t="s">
        <v>3364</v>
      </c>
      <c r="D389" s="746" t="s">
        <v>4908</v>
      </c>
      <c r="E389" s="747" t="s">
        <v>3401</v>
      </c>
      <c r="F389" s="665" t="s">
        <v>3361</v>
      </c>
      <c r="G389" s="665" t="s">
        <v>3432</v>
      </c>
      <c r="H389" s="665" t="s">
        <v>529</v>
      </c>
      <c r="I389" s="665" t="s">
        <v>1460</v>
      </c>
      <c r="J389" s="665" t="s">
        <v>1461</v>
      </c>
      <c r="K389" s="665" t="s">
        <v>1462</v>
      </c>
      <c r="L389" s="666">
        <v>0</v>
      </c>
      <c r="M389" s="666">
        <v>0</v>
      </c>
      <c r="N389" s="665">
        <v>1</v>
      </c>
      <c r="O389" s="748">
        <v>1</v>
      </c>
      <c r="P389" s="666">
        <v>0</v>
      </c>
      <c r="Q389" s="681"/>
      <c r="R389" s="665">
        <v>1</v>
      </c>
      <c r="S389" s="681">
        <v>1</v>
      </c>
      <c r="T389" s="748">
        <v>1</v>
      </c>
      <c r="U389" s="704">
        <v>1</v>
      </c>
    </row>
    <row r="390" spans="1:21" ht="14.4" customHeight="1" x14ac:dyDescent="0.3">
      <c r="A390" s="664">
        <v>21</v>
      </c>
      <c r="B390" s="665" t="s">
        <v>528</v>
      </c>
      <c r="C390" s="665" t="s">
        <v>3364</v>
      </c>
      <c r="D390" s="746" t="s">
        <v>4908</v>
      </c>
      <c r="E390" s="747" t="s">
        <v>3401</v>
      </c>
      <c r="F390" s="665" t="s">
        <v>3361</v>
      </c>
      <c r="G390" s="665" t="s">
        <v>3432</v>
      </c>
      <c r="H390" s="665" t="s">
        <v>529</v>
      </c>
      <c r="I390" s="665" t="s">
        <v>3835</v>
      </c>
      <c r="J390" s="665" t="s">
        <v>3836</v>
      </c>
      <c r="K390" s="665" t="s">
        <v>1462</v>
      </c>
      <c r="L390" s="666">
        <v>0</v>
      </c>
      <c r="M390" s="666">
        <v>0</v>
      </c>
      <c r="N390" s="665">
        <v>1</v>
      </c>
      <c r="O390" s="748">
        <v>0.5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21</v>
      </c>
      <c r="B391" s="665" t="s">
        <v>528</v>
      </c>
      <c r="C391" s="665" t="s">
        <v>3364</v>
      </c>
      <c r="D391" s="746" t="s">
        <v>4908</v>
      </c>
      <c r="E391" s="747" t="s">
        <v>3401</v>
      </c>
      <c r="F391" s="665" t="s">
        <v>3361</v>
      </c>
      <c r="G391" s="665" t="s">
        <v>3432</v>
      </c>
      <c r="H391" s="665" t="s">
        <v>529</v>
      </c>
      <c r="I391" s="665" t="s">
        <v>3837</v>
      </c>
      <c r="J391" s="665" t="s">
        <v>1461</v>
      </c>
      <c r="K391" s="665" t="s">
        <v>3838</v>
      </c>
      <c r="L391" s="666">
        <v>0</v>
      </c>
      <c r="M391" s="666">
        <v>0</v>
      </c>
      <c r="N391" s="665">
        <v>3</v>
      </c>
      <c r="O391" s="748">
        <v>2.5</v>
      </c>
      <c r="P391" s="666"/>
      <c r="Q391" s="681"/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21</v>
      </c>
      <c r="B392" s="665" t="s">
        <v>528</v>
      </c>
      <c r="C392" s="665" t="s">
        <v>3364</v>
      </c>
      <c r="D392" s="746" t="s">
        <v>4908</v>
      </c>
      <c r="E392" s="747" t="s">
        <v>3401</v>
      </c>
      <c r="F392" s="665" t="s">
        <v>3362</v>
      </c>
      <c r="G392" s="665" t="s">
        <v>3544</v>
      </c>
      <c r="H392" s="665" t="s">
        <v>529</v>
      </c>
      <c r="I392" s="665" t="s">
        <v>3545</v>
      </c>
      <c r="J392" s="665" t="s">
        <v>3546</v>
      </c>
      <c r="K392" s="665"/>
      <c r="L392" s="666">
        <v>0</v>
      </c>
      <c r="M392" s="666">
        <v>0</v>
      </c>
      <c r="N392" s="665">
        <v>3</v>
      </c>
      <c r="O392" s="748">
        <v>3</v>
      </c>
      <c r="P392" s="666">
        <v>0</v>
      </c>
      <c r="Q392" s="681"/>
      <c r="R392" s="665">
        <v>3</v>
      </c>
      <c r="S392" s="681">
        <v>1</v>
      </c>
      <c r="T392" s="748">
        <v>3</v>
      </c>
      <c r="U392" s="704">
        <v>1</v>
      </c>
    </row>
    <row r="393" spans="1:21" ht="14.4" customHeight="1" x14ac:dyDescent="0.3">
      <c r="A393" s="664">
        <v>21</v>
      </c>
      <c r="B393" s="665" t="s">
        <v>528</v>
      </c>
      <c r="C393" s="665" t="s">
        <v>3364</v>
      </c>
      <c r="D393" s="746" t="s">
        <v>4908</v>
      </c>
      <c r="E393" s="747" t="s">
        <v>3401</v>
      </c>
      <c r="F393" s="665" t="s">
        <v>3363</v>
      </c>
      <c r="G393" s="665" t="s">
        <v>3732</v>
      </c>
      <c r="H393" s="665" t="s">
        <v>529</v>
      </c>
      <c r="I393" s="665" t="s">
        <v>3839</v>
      </c>
      <c r="J393" s="665" t="s">
        <v>3840</v>
      </c>
      <c r="K393" s="665" t="s">
        <v>3841</v>
      </c>
      <c r="L393" s="666">
        <v>1267.1300000000001</v>
      </c>
      <c r="M393" s="666">
        <v>1267.1300000000001</v>
      </c>
      <c r="N393" s="665">
        <v>1</v>
      </c>
      <c r="O393" s="748">
        <v>1</v>
      </c>
      <c r="P393" s="666">
        <v>1267.1300000000001</v>
      </c>
      <c r="Q393" s="681">
        <v>1</v>
      </c>
      <c r="R393" s="665">
        <v>1</v>
      </c>
      <c r="S393" s="681">
        <v>1</v>
      </c>
      <c r="T393" s="748">
        <v>1</v>
      </c>
      <c r="U393" s="704">
        <v>1</v>
      </c>
    </row>
    <row r="394" spans="1:21" ht="14.4" customHeight="1" x14ac:dyDescent="0.3">
      <c r="A394" s="664">
        <v>21</v>
      </c>
      <c r="B394" s="665" t="s">
        <v>528</v>
      </c>
      <c r="C394" s="665" t="s">
        <v>3366</v>
      </c>
      <c r="D394" s="746" t="s">
        <v>4909</v>
      </c>
      <c r="E394" s="747" t="s">
        <v>3373</v>
      </c>
      <c r="F394" s="665" t="s">
        <v>3361</v>
      </c>
      <c r="G394" s="665" t="s">
        <v>3842</v>
      </c>
      <c r="H394" s="665" t="s">
        <v>529</v>
      </c>
      <c r="I394" s="665" t="s">
        <v>3843</v>
      </c>
      <c r="J394" s="665" t="s">
        <v>3844</v>
      </c>
      <c r="K394" s="665" t="s">
        <v>3845</v>
      </c>
      <c r="L394" s="666">
        <v>24.35</v>
      </c>
      <c r="M394" s="666">
        <v>48.7</v>
      </c>
      <c r="N394" s="665">
        <v>2</v>
      </c>
      <c r="O394" s="748">
        <v>2</v>
      </c>
      <c r="P394" s="666">
        <v>48.7</v>
      </c>
      <c r="Q394" s="681">
        <v>1</v>
      </c>
      <c r="R394" s="665">
        <v>2</v>
      </c>
      <c r="S394" s="681">
        <v>1</v>
      </c>
      <c r="T394" s="748">
        <v>2</v>
      </c>
      <c r="U394" s="704">
        <v>1</v>
      </c>
    </row>
    <row r="395" spans="1:21" ht="14.4" customHeight="1" x14ac:dyDescent="0.3">
      <c r="A395" s="664">
        <v>21</v>
      </c>
      <c r="B395" s="665" t="s">
        <v>528</v>
      </c>
      <c r="C395" s="665" t="s">
        <v>3366</v>
      </c>
      <c r="D395" s="746" t="s">
        <v>4909</v>
      </c>
      <c r="E395" s="747" t="s">
        <v>3373</v>
      </c>
      <c r="F395" s="665" t="s">
        <v>3361</v>
      </c>
      <c r="G395" s="665" t="s">
        <v>3842</v>
      </c>
      <c r="H395" s="665" t="s">
        <v>529</v>
      </c>
      <c r="I395" s="665" t="s">
        <v>3846</v>
      </c>
      <c r="J395" s="665" t="s">
        <v>3844</v>
      </c>
      <c r="K395" s="665" t="s">
        <v>3784</v>
      </c>
      <c r="L395" s="666">
        <v>73.069999999999993</v>
      </c>
      <c r="M395" s="666">
        <v>73.069999999999993</v>
      </c>
      <c r="N395" s="665">
        <v>1</v>
      </c>
      <c r="O395" s="748">
        <v>0.5</v>
      </c>
      <c r="P395" s="666">
        <v>73.069999999999993</v>
      </c>
      <c r="Q395" s="681">
        <v>1</v>
      </c>
      <c r="R395" s="665">
        <v>1</v>
      </c>
      <c r="S395" s="681">
        <v>1</v>
      </c>
      <c r="T395" s="748">
        <v>0.5</v>
      </c>
      <c r="U395" s="704">
        <v>1</v>
      </c>
    </row>
    <row r="396" spans="1:21" ht="14.4" customHeight="1" x14ac:dyDescent="0.3">
      <c r="A396" s="664">
        <v>21</v>
      </c>
      <c r="B396" s="665" t="s">
        <v>528</v>
      </c>
      <c r="C396" s="665" t="s">
        <v>3366</v>
      </c>
      <c r="D396" s="746" t="s">
        <v>4909</v>
      </c>
      <c r="E396" s="747" t="s">
        <v>3373</v>
      </c>
      <c r="F396" s="665" t="s">
        <v>3361</v>
      </c>
      <c r="G396" s="665" t="s">
        <v>3402</v>
      </c>
      <c r="H396" s="665" t="s">
        <v>529</v>
      </c>
      <c r="I396" s="665" t="s">
        <v>669</v>
      </c>
      <c r="J396" s="665" t="s">
        <v>3440</v>
      </c>
      <c r="K396" s="665" t="s">
        <v>3441</v>
      </c>
      <c r="L396" s="666">
        <v>36.270000000000003</v>
      </c>
      <c r="M396" s="666">
        <v>36.270000000000003</v>
      </c>
      <c r="N396" s="665">
        <v>1</v>
      </c>
      <c r="O396" s="748">
        <v>0.5</v>
      </c>
      <c r="P396" s="666">
        <v>36.270000000000003</v>
      </c>
      <c r="Q396" s="681">
        <v>1</v>
      </c>
      <c r="R396" s="665">
        <v>1</v>
      </c>
      <c r="S396" s="681">
        <v>1</v>
      </c>
      <c r="T396" s="748">
        <v>0.5</v>
      </c>
      <c r="U396" s="704">
        <v>1</v>
      </c>
    </row>
    <row r="397" spans="1:21" ht="14.4" customHeight="1" x14ac:dyDescent="0.3">
      <c r="A397" s="664">
        <v>21</v>
      </c>
      <c r="B397" s="665" t="s">
        <v>528</v>
      </c>
      <c r="C397" s="665" t="s">
        <v>3366</v>
      </c>
      <c r="D397" s="746" t="s">
        <v>4909</v>
      </c>
      <c r="E397" s="747" t="s">
        <v>3373</v>
      </c>
      <c r="F397" s="665" t="s">
        <v>3361</v>
      </c>
      <c r="G397" s="665" t="s">
        <v>3446</v>
      </c>
      <c r="H397" s="665" t="s">
        <v>529</v>
      </c>
      <c r="I397" s="665" t="s">
        <v>3847</v>
      </c>
      <c r="J397" s="665" t="s">
        <v>3848</v>
      </c>
      <c r="K397" s="665" t="s">
        <v>2555</v>
      </c>
      <c r="L397" s="666">
        <v>62.18</v>
      </c>
      <c r="M397" s="666">
        <v>124.36</v>
      </c>
      <c r="N397" s="665">
        <v>2</v>
      </c>
      <c r="O397" s="748">
        <v>1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21</v>
      </c>
      <c r="B398" s="665" t="s">
        <v>528</v>
      </c>
      <c r="C398" s="665" t="s">
        <v>3366</v>
      </c>
      <c r="D398" s="746" t="s">
        <v>4909</v>
      </c>
      <c r="E398" s="747" t="s">
        <v>3373</v>
      </c>
      <c r="F398" s="665" t="s">
        <v>3361</v>
      </c>
      <c r="G398" s="665" t="s">
        <v>3446</v>
      </c>
      <c r="H398" s="665" t="s">
        <v>529</v>
      </c>
      <c r="I398" s="665" t="s">
        <v>3849</v>
      </c>
      <c r="J398" s="665" t="s">
        <v>939</v>
      </c>
      <c r="K398" s="665" t="s">
        <v>3275</v>
      </c>
      <c r="L398" s="666">
        <v>103.64</v>
      </c>
      <c r="M398" s="666">
        <v>103.64</v>
      </c>
      <c r="N398" s="665">
        <v>1</v>
      </c>
      <c r="O398" s="748">
        <v>1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21</v>
      </c>
      <c r="B399" s="665" t="s">
        <v>528</v>
      </c>
      <c r="C399" s="665" t="s">
        <v>3366</v>
      </c>
      <c r="D399" s="746" t="s">
        <v>4909</v>
      </c>
      <c r="E399" s="747" t="s">
        <v>3373</v>
      </c>
      <c r="F399" s="665" t="s">
        <v>3361</v>
      </c>
      <c r="G399" s="665" t="s">
        <v>3446</v>
      </c>
      <c r="H399" s="665" t="s">
        <v>529</v>
      </c>
      <c r="I399" s="665" t="s">
        <v>3850</v>
      </c>
      <c r="J399" s="665" t="s">
        <v>3851</v>
      </c>
      <c r="K399" s="665" t="s">
        <v>940</v>
      </c>
      <c r="L399" s="666">
        <v>31.09</v>
      </c>
      <c r="M399" s="666">
        <v>93.27</v>
      </c>
      <c r="N399" s="665">
        <v>3</v>
      </c>
      <c r="O399" s="748">
        <v>0.5</v>
      </c>
      <c r="P399" s="666">
        <v>93.27</v>
      </c>
      <c r="Q399" s="681">
        <v>1</v>
      </c>
      <c r="R399" s="665">
        <v>3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21</v>
      </c>
      <c r="B400" s="665" t="s">
        <v>528</v>
      </c>
      <c r="C400" s="665" t="s">
        <v>3366</v>
      </c>
      <c r="D400" s="746" t="s">
        <v>4909</v>
      </c>
      <c r="E400" s="747" t="s">
        <v>3373</v>
      </c>
      <c r="F400" s="665" t="s">
        <v>3361</v>
      </c>
      <c r="G400" s="665" t="s">
        <v>3447</v>
      </c>
      <c r="H400" s="665" t="s">
        <v>529</v>
      </c>
      <c r="I400" s="665" t="s">
        <v>3852</v>
      </c>
      <c r="J400" s="665" t="s">
        <v>3853</v>
      </c>
      <c r="K400" s="665" t="s">
        <v>3854</v>
      </c>
      <c r="L400" s="666">
        <v>154.36000000000001</v>
      </c>
      <c r="M400" s="666">
        <v>617.44000000000005</v>
      </c>
      <c r="N400" s="665">
        <v>4</v>
      </c>
      <c r="O400" s="748">
        <v>3.5</v>
      </c>
      <c r="P400" s="666">
        <v>617.44000000000005</v>
      </c>
      <c r="Q400" s="681">
        <v>1</v>
      </c>
      <c r="R400" s="665">
        <v>4</v>
      </c>
      <c r="S400" s="681">
        <v>1</v>
      </c>
      <c r="T400" s="748">
        <v>3.5</v>
      </c>
      <c r="U400" s="704">
        <v>1</v>
      </c>
    </row>
    <row r="401" spans="1:21" ht="14.4" customHeight="1" x14ac:dyDescent="0.3">
      <c r="A401" s="664">
        <v>21</v>
      </c>
      <c r="B401" s="665" t="s">
        <v>528</v>
      </c>
      <c r="C401" s="665" t="s">
        <v>3366</v>
      </c>
      <c r="D401" s="746" t="s">
        <v>4909</v>
      </c>
      <c r="E401" s="747" t="s">
        <v>3373</v>
      </c>
      <c r="F401" s="665" t="s">
        <v>3361</v>
      </c>
      <c r="G401" s="665" t="s">
        <v>3447</v>
      </c>
      <c r="H401" s="665" t="s">
        <v>529</v>
      </c>
      <c r="I401" s="665" t="s">
        <v>3855</v>
      </c>
      <c r="J401" s="665" t="s">
        <v>3856</v>
      </c>
      <c r="K401" s="665" t="s">
        <v>3857</v>
      </c>
      <c r="L401" s="666">
        <v>149.52000000000001</v>
      </c>
      <c r="M401" s="666">
        <v>448.56000000000006</v>
      </c>
      <c r="N401" s="665">
        <v>3</v>
      </c>
      <c r="O401" s="748">
        <v>3</v>
      </c>
      <c r="P401" s="666">
        <v>149.52000000000001</v>
      </c>
      <c r="Q401" s="681">
        <v>0.33333333333333331</v>
      </c>
      <c r="R401" s="665">
        <v>1</v>
      </c>
      <c r="S401" s="681">
        <v>0.33333333333333331</v>
      </c>
      <c r="T401" s="748">
        <v>1</v>
      </c>
      <c r="U401" s="704">
        <v>0.33333333333333331</v>
      </c>
    </row>
    <row r="402" spans="1:21" ht="14.4" customHeight="1" x14ac:dyDescent="0.3">
      <c r="A402" s="664">
        <v>21</v>
      </c>
      <c r="B402" s="665" t="s">
        <v>528</v>
      </c>
      <c r="C402" s="665" t="s">
        <v>3366</v>
      </c>
      <c r="D402" s="746" t="s">
        <v>4909</v>
      </c>
      <c r="E402" s="747" t="s">
        <v>3373</v>
      </c>
      <c r="F402" s="665" t="s">
        <v>3361</v>
      </c>
      <c r="G402" s="665" t="s">
        <v>3447</v>
      </c>
      <c r="H402" s="665" t="s">
        <v>529</v>
      </c>
      <c r="I402" s="665" t="s">
        <v>3858</v>
      </c>
      <c r="J402" s="665" t="s">
        <v>3853</v>
      </c>
      <c r="K402" s="665" t="s">
        <v>3859</v>
      </c>
      <c r="L402" s="666">
        <v>154.36000000000001</v>
      </c>
      <c r="M402" s="666">
        <v>154.36000000000001</v>
      </c>
      <c r="N402" s="665">
        <v>1</v>
      </c>
      <c r="O402" s="748">
        <v>0.5</v>
      </c>
      <c r="P402" s="666">
        <v>154.36000000000001</v>
      </c>
      <c r="Q402" s="681">
        <v>1</v>
      </c>
      <c r="R402" s="665">
        <v>1</v>
      </c>
      <c r="S402" s="681">
        <v>1</v>
      </c>
      <c r="T402" s="748">
        <v>0.5</v>
      </c>
      <c r="U402" s="704">
        <v>1</v>
      </c>
    </row>
    <row r="403" spans="1:21" ht="14.4" customHeight="1" x14ac:dyDescent="0.3">
      <c r="A403" s="664">
        <v>21</v>
      </c>
      <c r="B403" s="665" t="s">
        <v>528</v>
      </c>
      <c r="C403" s="665" t="s">
        <v>3366</v>
      </c>
      <c r="D403" s="746" t="s">
        <v>4909</v>
      </c>
      <c r="E403" s="747" t="s">
        <v>3373</v>
      </c>
      <c r="F403" s="665" t="s">
        <v>3361</v>
      </c>
      <c r="G403" s="665" t="s">
        <v>3860</v>
      </c>
      <c r="H403" s="665" t="s">
        <v>529</v>
      </c>
      <c r="I403" s="665" t="s">
        <v>3861</v>
      </c>
      <c r="J403" s="665" t="s">
        <v>3862</v>
      </c>
      <c r="K403" s="665" t="s">
        <v>3863</v>
      </c>
      <c r="L403" s="666">
        <v>550.39</v>
      </c>
      <c r="M403" s="666">
        <v>3302.34</v>
      </c>
      <c r="N403" s="665">
        <v>6</v>
      </c>
      <c r="O403" s="748">
        <v>1.5</v>
      </c>
      <c r="P403" s="666">
        <v>1651.17</v>
      </c>
      <c r="Q403" s="681">
        <v>0.5</v>
      </c>
      <c r="R403" s="665">
        <v>3</v>
      </c>
      <c r="S403" s="681">
        <v>0.5</v>
      </c>
      <c r="T403" s="748">
        <v>0.5</v>
      </c>
      <c r="U403" s="704">
        <v>0.33333333333333331</v>
      </c>
    </row>
    <row r="404" spans="1:21" ht="14.4" customHeight="1" x14ac:dyDescent="0.3">
      <c r="A404" s="664">
        <v>21</v>
      </c>
      <c r="B404" s="665" t="s">
        <v>528</v>
      </c>
      <c r="C404" s="665" t="s">
        <v>3366</v>
      </c>
      <c r="D404" s="746" t="s">
        <v>4909</v>
      </c>
      <c r="E404" s="747" t="s">
        <v>3373</v>
      </c>
      <c r="F404" s="665" t="s">
        <v>3361</v>
      </c>
      <c r="G404" s="665" t="s">
        <v>3860</v>
      </c>
      <c r="H404" s="665" t="s">
        <v>529</v>
      </c>
      <c r="I404" s="665" t="s">
        <v>3864</v>
      </c>
      <c r="J404" s="665" t="s">
        <v>3865</v>
      </c>
      <c r="K404" s="665" t="s">
        <v>3863</v>
      </c>
      <c r="L404" s="666">
        <v>550.39</v>
      </c>
      <c r="M404" s="666">
        <v>1651.17</v>
      </c>
      <c r="N404" s="665">
        <v>3</v>
      </c>
      <c r="O404" s="748">
        <v>1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21</v>
      </c>
      <c r="B405" s="665" t="s">
        <v>528</v>
      </c>
      <c r="C405" s="665" t="s">
        <v>3366</v>
      </c>
      <c r="D405" s="746" t="s">
        <v>4909</v>
      </c>
      <c r="E405" s="747" t="s">
        <v>3373</v>
      </c>
      <c r="F405" s="665" t="s">
        <v>3361</v>
      </c>
      <c r="G405" s="665" t="s">
        <v>3866</v>
      </c>
      <c r="H405" s="665" t="s">
        <v>1606</v>
      </c>
      <c r="I405" s="665" t="s">
        <v>2652</v>
      </c>
      <c r="J405" s="665" t="s">
        <v>2653</v>
      </c>
      <c r="K405" s="665" t="s">
        <v>3268</v>
      </c>
      <c r="L405" s="666">
        <v>0</v>
      </c>
      <c r="M405" s="666">
        <v>0</v>
      </c>
      <c r="N405" s="665">
        <v>3</v>
      </c>
      <c r="O405" s="748">
        <v>2</v>
      </c>
      <c r="P405" s="666">
        <v>0</v>
      </c>
      <c r="Q405" s="681"/>
      <c r="R405" s="665">
        <v>3</v>
      </c>
      <c r="S405" s="681">
        <v>1</v>
      </c>
      <c r="T405" s="748">
        <v>2</v>
      </c>
      <c r="U405" s="704">
        <v>1</v>
      </c>
    </row>
    <row r="406" spans="1:21" ht="14.4" customHeight="1" x14ac:dyDescent="0.3">
      <c r="A406" s="664">
        <v>21</v>
      </c>
      <c r="B406" s="665" t="s">
        <v>528</v>
      </c>
      <c r="C406" s="665" t="s">
        <v>3366</v>
      </c>
      <c r="D406" s="746" t="s">
        <v>4909</v>
      </c>
      <c r="E406" s="747" t="s">
        <v>3373</v>
      </c>
      <c r="F406" s="665" t="s">
        <v>3361</v>
      </c>
      <c r="G406" s="665" t="s">
        <v>3448</v>
      </c>
      <c r="H406" s="665" t="s">
        <v>529</v>
      </c>
      <c r="I406" s="665" t="s">
        <v>3449</v>
      </c>
      <c r="J406" s="665" t="s">
        <v>3450</v>
      </c>
      <c r="K406" s="665" t="s">
        <v>3451</v>
      </c>
      <c r="L406" s="666">
        <v>1540.82</v>
      </c>
      <c r="M406" s="666">
        <v>18489.84</v>
      </c>
      <c r="N406" s="665">
        <v>12</v>
      </c>
      <c r="O406" s="748">
        <v>9.5</v>
      </c>
      <c r="P406" s="666">
        <v>18489.84</v>
      </c>
      <c r="Q406" s="681">
        <v>1</v>
      </c>
      <c r="R406" s="665">
        <v>12</v>
      </c>
      <c r="S406" s="681">
        <v>1</v>
      </c>
      <c r="T406" s="748">
        <v>9.5</v>
      </c>
      <c r="U406" s="704">
        <v>1</v>
      </c>
    </row>
    <row r="407" spans="1:21" ht="14.4" customHeight="1" x14ac:dyDescent="0.3">
      <c r="A407" s="664">
        <v>21</v>
      </c>
      <c r="B407" s="665" t="s">
        <v>528</v>
      </c>
      <c r="C407" s="665" t="s">
        <v>3366</v>
      </c>
      <c r="D407" s="746" t="s">
        <v>4909</v>
      </c>
      <c r="E407" s="747" t="s">
        <v>3373</v>
      </c>
      <c r="F407" s="665" t="s">
        <v>3361</v>
      </c>
      <c r="G407" s="665" t="s">
        <v>3867</v>
      </c>
      <c r="H407" s="665" t="s">
        <v>1606</v>
      </c>
      <c r="I407" s="665" t="s">
        <v>3868</v>
      </c>
      <c r="J407" s="665" t="s">
        <v>3869</v>
      </c>
      <c r="K407" s="665" t="s">
        <v>3870</v>
      </c>
      <c r="L407" s="666">
        <v>1091.0899999999999</v>
      </c>
      <c r="M407" s="666">
        <v>2182.1799999999998</v>
      </c>
      <c r="N407" s="665">
        <v>2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21</v>
      </c>
      <c r="B408" s="665" t="s">
        <v>528</v>
      </c>
      <c r="C408" s="665" t="s">
        <v>3366</v>
      </c>
      <c r="D408" s="746" t="s">
        <v>4909</v>
      </c>
      <c r="E408" s="747" t="s">
        <v>3373</v>
      </c>
      <c r="F408" s="665" t="s">
        <v>3361</v>
      </c>
      <c r="G408" s="665" t="s">
        <v>3457</v>
      </c>
      <c r="H408" s="665" t="s">
        <v>529</v>
      </c>
      <c r="I408" s="665" t="s">
        <v>825</v>
      </c>
      <c r="J408" s="665" t="s">
        <v>3670</v>
      </c>
      <c r="K408" s="665" t="s">
        <v>3671</v>
      </c>
      <c r="L408" s="666">
        <v>0</v>
      </c>
      <c r="M408" s="666">
        <v>0</v>
      </c>
      <c r="N408" s="665">
        <v>5</v>
      </c>
      <c r="O408" s="748">
        <v>2.5</v>
      </c>
      <c r="P408" s="666">
        <v>0</v>
      </c>
      <c r="Q408" s="681"/>
      <c r="R408" s="665">
        <v>4</v>
      </c>
      <c r="S408" s="681">
        <v>0.8</v>
      </c>
      <c r="T408" s="748">
        <v>2</v>
      </c>
      <c r="U408" s="704">
        <v>0.8</v>
      </c>
    </row>
    <row r="409" spans="1:21" ht="14.4" customHeight="1" x14ac:dyDescent="0.3">
      <c r="A409" s="664">
        <v>21</v>
      </c>
      <c r="B409" s="665" t="s">
        <v>528</v>
      </c>
      <c r="C409" s="665" t="s">
        <v>3366</v>
      </c>
      <c r="D409" s="746" t="s">
        <v>4909</v>
      </c>
      <c r="E409" s="747" t="s">
        <v>3373</v>
      </c>
      <c r="F409" s="665" t="s">
        <v>3361</v>
      </c>
      <c r="G409" s="665" t="s">
        <v>3676</v>
      </c>
      <c r="H409" s="665" t="s">
        <v>1606</v>
      </c>
      <c r="I409" s="665" t="s">
        <v>1723</v>
      </c>
      <c r="J409" s="665" t="s">
        <v>1724</v>
      </c>
      <c r="K409" s="665" t="s">
        <v>1696</v>
      </c>
      <c r="L409" s="666">
        <v>65.989999999999995</v>
      </c>
      <c r="M409" s="666">
        <v>395.93999999999994</v>
      </c>
      <c r="N409" s="665">
        <v>6</v>
      </c>
      <c r="O409" s="748">
        <v>2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21</v>
      </c>
      <c r="B410" s="665" t="s">
        <v>528</v>
      </c>
      <c r="C410" s="665" t="s">
        <v>3366</v>
      </c>
      <c r="D410" s="746" t="s">
        <v>4909</v>
      </c>
      <c r="E410" s="747" t="s">
        <v>3373</v>
      </c>
      <c r="F410" s="665" t="s">
        <v>3361</v>
      </c>
      <c r="G410" s="665" t="s">
        <v>3406</v>
      </c>
      <c r="H410" s="665" t="s">
        <v>529</v>
      </c>
      <c r="I410" s="665" t="s">
        <v>1112</v>
      </c>
      <c r="J410" s="665" t="s">
        <v>1113</v>
      </c>
      <c r="K410" s="665" t="s">
        <v>1114</v>
      </c>
      <c r="L410" s="666">
        <v>344</v>
      </c>
      <c r="M410" s="666">
        <v>2408</v>
      </c>
      <c r="N410" s="665">
        <v>7</v>
      </c>
      <c r="O410" s="748">
        <v>4</v>
      </c>
      <c r="P410" s="666">
        <v>344</v>
      </c>
      <c r="Q410" s="681">
        <v>0.14285714285714285</v>
      </c>
      <c r="R410" s="665">
        <v>1</v>
      </c>
      <c r="S410" s="681">
        <v>0.14285714285714285</v>
      </c>
      <c r="T410" s="748">
        <v>0.5</v>
      </c>
      <c r="U410" s="704">
        <v>0.125</v>
      </c>
    </row>
    <row r="411" spans="1:21" ht="14.4" customHeight="1" x14ac:dyDescent="0.3">
      <c r="A411" s="664">
        <v>21</v>
      </c>
      <c r="B411" s="665" t="s">
        <v>528</v>
      </c>
      <c r="C411" s="665" t="s">
        <v>3366</v>
      </c>
      <c r="D411" s="746" t="s">
        <v>4909</v>
      </c>
      <c r="E411" s="747" t="s">
        <v>3373</v>
      </c>
      <c r="F411" s="665" t="s">
        <v>3361</v>
      </c>
      <c r="G411" s="665" t="s">
        <v>3406</v>
      </c>
      <c r="H411" s="665" t="s">
        <v>529</v>
      </c>
      <c r="I411" s="665" t="s">
        <v>3462</v>
      </c>
      <c r="J411" s="665" t="s">
        <v>1113</v>
      </c>
      <c r="K411" s="665" t="s">
        <v>1715</v>
      </c>
      <c r="L411" s="666">
        <v>0</v>
      </c>
      <c r="M411" s="666">
        <v>0</v>
      </c>
      <c r="N411" s="665">
        <v>1</v>
      </c>
      <c r="O411" s="748">
        <v>0.5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21</v>
      </c>
      <c r="B412" s="665" t="s">
        <v>528</v>
      </c>
      <c r="C412" s="665" t="s">
        <v>3366</v>
      </c>
      <c r="D412" s="746" t="s">
        <v>4909</v>
      </c>
      <c r="E412" s="747" t="s">
        <v>3373</v>
      </c>
      <c r="F412" s="665" t="s">
        <v>3361</v>
      </c>
      <c r="G412" s="665" t="s">
        <v>3871</v>
      </c>
      <c r="H412" s="665" t="s">
        <v>529</v>
      </c>
      <c r="I412" s="665" t="s">
        <v>3872</v>
      </c>
      <c r="J412" s="665" t="s">
        <v>3873</v>
      </c>
      <c r="K412" s="665" t="s">
        <v>3874</v>
      </c>
      <c r="L412" s="666">
        <v>0</v>
      </c>
      <c r="M412" s="666">
        <v>0</v>
      </c>
      <c r="N412" s="665">
        <v>2</v>
      </c>
      <c r="O412" s="748">
        <v>1</v>
      </c>
      <c r="P412" s="666"/>
      <c r="Q412" s="681"/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21</v>
      </c>
      <c r="B413" s="665" t="s">
        <v>528</v>
      </c>
      <c r="C413" s="665" t="s">
        <v>3366</v>
      </c>
      <c r="D413" s="746" t="s">
        <v>4909</v>
      </c>
      <c r="E413" s="747" t="s">
        <v>3373</v>
      </c>
      <c r="F413" s="665" t="s">
        <v>3361</v>
      </c>
      <c r="G413" s="665" t="s">
        <v>3549</v>
      </c>
      <c r="H413" s="665" t="s">
        <v>529</v>
      </c>
      <c r="I413" s="665" t="s">
        <v>3875</v>
      </c>
      <c r="J413" s="665" t="s">
        <v>3876</v>
      </c>
      <c r="K413" s="665" t="s">
        <v>3877</v>
      </c>
      <c r="L413" s="666">
        <v>73.069999999999993</v>
      </c>
      <c r="M413" s="666">
        <v>73.069999999999993</v>
      </c>
      <c r="N413" s="665">
        <v>1</v>
      </c>
      <c r="O413" s="748">
        <v>1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21</v>
      </c>
      <c r="B414" s="665" t="s">
        <v>528</v>
      </c>
      <c r="C414" s="665" t="s">
        <v>3366</v>
      </c>
      <c r="D414" s="746" t="s">
        <v>4909</v>
      </c>
      <c r="E414" s="747" t="s">
        <v>3373</v>
      </c>
      <c r="F414" s="665" t="s">
        <v>3361</v>
      </c>
      <c r="G414" s="665" t="s">
        <v>3470</v>
      </c>
      <c r="H414" s="665" t="s">
        <v>529</v>
      </c>
      <c r="I414" s="665" t="s">
        <v>2463</v>
      </c>
      <c r="J414" s="665" t="s">
        <v>697</v>
      </c>
      <c r="K414" s="665" t="s">
        <v>2464</v>
      </c>
      <c r="L414" s="666">
        <v>182.22</v>
      </c>
      <c r="M414" s="666">
        <v>182.22</v>
      </c>
      <c r="N414" s="665">
        <v>1</v>
      </c>
      <c r="O414" s="748">
        <v>0.5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21</v>
      </c>
      <c r="B415" s="665" t="s">
        <v>528</v>
      </c>
      <c r="C415" s="665" t="s">
        <v>3366</v>
      </c>
      <c r="D415" s="746" t="s">
        <v>4909</v>
      </c>
      <c r="E415" s="747" t="s">
        <v>3373</v>
      </c>
      <c r="F415" s="665" t="s">
        <v>3361</v>
      </c>
      <c r="G415" s="665" t="s">
        <v>3677</v>
      </c>
      <c r="H415" s="665" t="s">
        <v>529</v>
      </c>
      <c r="I415" s="665" t="s">
        <v>1093</v>
      </c>
      <c r="J415" s="665" t="s">
        <v>3678</v>
      </c>
      <c r="K415" s="665" t="s">
        <v>3679</v>
      </c>
      <c r="L415" s="666">
        <v>24.68</v>
      </c>
      <c r="M415" s="666">
        <v>24.68</v>
      </c>
      <c r="N415" s="665">
        <v>1</v>
      </c>
      <c r="O415" s="748">
        <v>0.5</v>
      </c>
      <c r="P415" s="666">
        <v>24.68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21</v>
      </c>
      <c r="B416" s="665" t="s">
        <v>528</v>
      </c>
      <c r="C416" s="665" t="s">
        <v>3366</v>
      </c>
      <c r="D416" s="746" t="s">
        <v>4909</v>
      </c>
      <c r="E416" s="747" t="s">
        <v>3373</v>
      </c>
      <c r="F416" s="665" t="s">
        <v>3361</v>
      </c>
      <c r="G416" s="665" t="s">
        <v>3878</v>
      </c>
      <c r="H416" s="665" t="s">
        <v>529</v>
      </c>
      <c r="I416" s="665" t="s">
        <v>3879</v>
      </c>
      <c r="J416" s="665" t="s">
        <v>3880</v>
      </c>
      <c r="K416" s="665" t="s">
        <v>3881</v>
      </c>
      <c r="L416" s="666">
        <v>46.75</v>
      </c>
      <c r="M416" s="666">
        <v>46.75</v>
      </c>
      <c r="N416" s="665">
        <v>1</v>
      </c>
      <c r="O416" s="748">
        <v>1</v>
      </c>
      <c r="P416" s="666">
        <v>46.75</v>
      </c>
      <c r="Q416" s="681">
        <v>1</v>
      </c>
      <c r="R416" s="665">
        <v>1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21</v>
      </c>
      <c r="B417" s="665" t="s">
        <v>528</v>
      </c>
      <c r="C417" s="665" t="s">
        <v>3366</v>
      </c>
      <c r="D417" s="746" t="s">
        <v>4909</v>
      </c>
      <c r="E417" s="747" t="s">
        <v>3373</v>
      </c>
      <c r="F417" s="665" t="s">
        <v>3361</v>
      </c>
      <c r="G417" s="665" t="s">
        <v>3882</v>
      </c>
      <c r="H417" s="665" t="s">
        <v>529</v>
      </c>
      <c r="I417" s="665" t="s">
        <v>2853</v>
      </c>
      <c r="J417" s="665" t="s">
        <v>2854</v>
      </c>
      <c r="K417" s="665" t="s">
        <v>1993</v>
      </c>
      <c r="L417" s="666">
        <v>84.99</v>
      </c>
      <c r="M417" s="666">
        <v>169.98</v>
      </c>
      <c r="N417" s="665">
        <v>2</v>
      </c>
      <c r="O417" s="748">
        <v>0.5</v>
      </c>
      <c r="P417" s="666">
        <v>169.98</v>
      </c>
      <c r="Q417" s="681">
        <v>1</v>
      </c>
      <c r="R417" s="665">
        <v>2</v>
      </c>
      <c r="S417" s="681">
        <v>1</v>
      </c>
      <c r="T417" s="748">
        <v>0.5</v>
      </c>
      <c r="U417" s="704">
        <v>1</v>
      </c>
    </row>
    <row r="418" spans="1:21" ht="14.4" customHeight="1" x14ac:dyDescent="0.3">
      <c r="A418" s="664">
        <v>21</v>
      </c>
      <c r="B418" s="665" t="s">
        <v>528</v>
      </c>
      <c r="C418" s="665" t="s">
        <v>3366</v>
      </c>
      <c r="D418" s="746" t="s">
        <v>4909</v>
      </c>
      <c r="E418" s="747" t="s">
        <v>3373</v>
      </c>
      <c r="F418" s="665" t="s">
        <v>3361</v>
      </c>
      <c r="G418" s="665" t="s">
        <v>3883</v>
      </c>
      <c r="H418" s="665" t="s">
        <v>529</v>
      </c>
      <c r="I418" s="665" t="s">
        <v>3884</v>
      </c>
      <c r="J418" s="665" t="s">
        <v>3885</v>
      </c>
      <c r="K418" s="665" t="s">
        <v>3886</v>
      </c>
      <c r="L418" s="666">
        <v>46.99</v>
      </c>
      <c r="M418" s="666">
        <v>46.99</v>
      </c>
      <c r="N418" s="665">
        <v>1</v>
      </c>
      <c r="O418" s="748">
        <v>0.5</v>
      </c>
      <c r="P418" s="666">
        <v>46.99</v>
      </c>
      <c r="Q418" s="681">
        <v>1</v>
      </c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21</v>
      </c>
      <c r="B419" s="665" t="s">
        <v>528</v>
      </c>
      <c r="C419" s="665" t="s">
        <v>3366</v>
      </c>
      <c r="D419" s="746" t="s">
        <v>4909</v>
      </c>
      <c r="E419" s="747" t="s">
        <v>3373</v>
      </c>
      <c r="F419" s="665" t="s">
        <v>3361</v>
      </c>
      <c r="G419" s="665" t="s">
        <v>3475</v>
      </c>
      <c r="H419" s="665" t="s">
        <v>529</v>
      </c>
      <c r="I419" s="665" t="s">
        <v>3887</v>
      </c>
      <c r="J419" s="665" t="s">
        <v>3888</v>
      </c>
      <c r="K419" s="665" t="s">
        <v>3889</v>
      </c>
      <c r="L419" s="666">
        <v>484.75</v>
      </c>
      <c r="M419" s="666">
        <v>969.5</v>
      </c>
      <c r="N419" s="665">
        <v>2</v>
      </c>
      <c r="O419" s="748">
        <v>0.5</v>
      </c>
      <c r="P419" s="666">
        <v>969.5</v>
      </c>
      <c r="Q419" s="681">
        <v>1</v>
      </c>
      <c r="R419" s="665">
        <v>2</v>
      </c>
      <c r="S419" s="681">
        <v>1</v>
      </c>
      <c r="T419" s="748">
        <v>0.5</v>
      </c>
      <c r="U419" s="704">
        <v>1</v>
      </c>
    </row>
    <row r="420" spans="1:21" ht="14.4" customHeight="1" x14ac:dyDescent="0.3">
      <c r="A420" s="664">
        <v>21</v>
      </c>
      <c r="B420" s="665" t="s">
        <v>528</v>
      </c>
      <c r="C420" s="665" t="s">
        <v>3366</v>
      </c>
      <c r="D420" s="746" t="s">
        <v>4909</v>
      </c>
      <c r="E420" s="747" t="s">
        <v>3373</v>
      </c>
      <c r="F420" s="665" t="s">
        <v>3361</v>
      </c>
      <c r="G420" s="665" t="s">
        <v>3478</v>
      </c>
      <c r="H420" s="665" t="s">
        <v>529</v>
      </c>
      <c r="I420" s="665" t="s">
        <v>3551</v>
      </c>
      <c r="J420" s="665" t="s">
        <v>3552</v>
      </c>
      <c r="K420" s="665" t="s">
        <v>3553</v>
      </c>
      <c r="L420" s="666">
        <v>0</v>
      </c>
      <c r="M420" s="666">
        <v>0</v>
      </c>
      <c r="N420" s="665">
        <v>1</v>
      </c>
      <c r="O420" s="748">
        <v>0.5</v>
      </c>
      <c r="P420" s="666"/>
      <c r="Q420" s="681"/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21</v>
      </c>
      <c r="B421" s="665" t="s">
        <v>528</v>
      </c>
      <c r="C421" s="665" t="s">
        <v>3366</v>
      </c>
      <c r="D421" s="746" t="s">
        <v>4909</v>
      </c>
      <c r="E421" s="747" t="s">
        <v>3373</v>
      </c>
      <c r="F421" s="665" t="s">
        <v>3361</v>
      </c>
      <c r="G421" s="665" t="s">
        <v>3478</v>
      </c>
      <c r="H421" s="665" t="s">
        <v>529</v>
      </c>
      <c r="I421" s="665" t="s">
        <v>873</v>
      </c>
      <c r="J421" s="665" t="s">
        <v>3552</v>
      </c>
      <c r="K421" s="665" t="s">
        <v>3768</v>
      </c>
      <c r="L421" s="666">
        <v>63.7</v>
      </c>
      <c r="M421" s="666">
        <v>254.8</v>
      </c>
      <c r="N421" s="665">
        <v>4</v>
      </c>
      <c r="O421" s="748">
        <v>3</v>
      </c>
      <c r="P421" s="666">
        <v>254.8</v>
      </c>
      <c r="Q421" s="681">
        <v>1</v>
      </c>
      <c r="R421" s="665">
        <v>4</v>
      </c>
      <c r="S421" s="681">
        <v>1</v>
      </c>
      <c r="T421" s="748">
        <v>3</v>
      </c>
      <c r="U421" s="704">
        <v>1</v>
      </c>
    </row>
    <row r="422" spans="1:21" ht="14.4" customHeight="1" x14ac:dyDescent="0.3">
      <c r="A422" s="664">
        <v>21</v>
      </c>
      <c r="B422" s="665" t="s">
        <v>528</v>
      </c>
      <c r="C422" s="665" t="s">
        <v>3366</v>
      </c>
      <c r="D422" s="746" t="s">
        <v>4909</v>
      </c>
      <c r="E422" s="747" t="s">
        <v>3373</v>
      </c>
      <c r="F422" s="665" t="s">
        <v>3361</v>
      </c>
      <c r="G422" s="665" t="s">
        <v>3890</v>
      </c>
      <c r="H422" s="665" t="s">
        <v>529</v>
      </c>
      <c r="I422" s="665" t="s">
        <v>639</v>
      </c>
      <c r="J422" s="665" t="s">
        <v>640</v>
      </c>
      <c r="K422" s="665" t="s">
        <v>1411</v>
      </c>
      <c r="L422" s="666">
        <v>46.25</v>
      </c>
      <c r="M422" s="666">
        <v>46.25</v>
      </c>
      <c r="N422" s="665">
        <v>1</v>
      </c>
      <c r="O422" s="748">
        <v>0.5</v>
      </c>
      <c r="P422" s="666">
        <v>46.25</v>
      </c>
      <c r="Q422" s="681">
        <v>1</v>
      </c>
      <c r="R422" s="665">
        <v>1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21</v>
      </c>
      <c r="B423" s="665" t="s">
        <v>528</v>
      </c>
      <c r="C423" s="665" t="s">
        <v>3366</v>
      </c>
      <c r="D423" s="746" t="s">
        <v>4909</v>
      </c>
      <c r="E423" s="747" t="s">
        <v>3373</v>
      </c>
      <c r="F423" s="665" t="s">
        <v>3361</v>
      </c>
      <c r="G423" s="665" t="s">
        <v>3407</v>
      </c>
      <c r="H423" s="665" t="s">
        <v>529</v>
      </c>
      <c r="I423" s="665" t="s">
        <v>797</v>
      </c>
      <c r="J423" s="665" t="s">
        <v>798</v>
      </c>
      <c r="K423" s="665" t="s">
        <v>3409</v>
      </c>
      <c r="L423" s="666">
        <v>107.27</v>
      </c>
      <c r="M423" s="666">
        <v>429.08</v>
      </c>
      <c r="N423" s="665">
        <v>4</v>
      </c>
      <c r="O423" s="748">
        <v>2</v>
      </c>
      <c r="P423" s="666">
        <v>214.54</v>
      </c>
      <c r="Q423" s="681">
        <v>0.5</v>
      </c>
      <c r="R423" s="665">
        <v>2</v>
      </c>
      <c r="S423" s="681">
        <v>0.5</v>
      </c>
      <c r="T423" s="748">
        <v>1</v>
      </c>
      <c r="U423" s="704">
        <v>0.5</v>
      </c>
    </row>
    <row r="424" spans="1:21" ht="14.4" customHeight="1" x14ac:dyDescent="0.3">
      <c r="A424" s="664">
        <v>21</v>
      </c>
      <c r="B424" s="665" t="s">
        <v>528</v>
      </c>
      <c r="C424" s="665" t="s">
        <v>3366</v>
      </c>
      <c r="D424" s="746" t="s">
        <v>4909</v>
      </c>
      <c r="E424" s="747" t="s">
        <v>3373</v>
      </c>
      <c r="F424" s="665" t="s">
        <v>3361</v>
      </c>
      <c r="G424" s="665" t="s">
        <v>3410</v>
      </c>
      <c r="H424" s="665" t="s">
        <v>529</v>
      </c>
      <c r="I424" s="665" t="s">
        <v>3485</v>
      </c>
      <c r="J424" s="665" t="s">
        <v>705</v>
      </c>
      <c r="K424" s="665" t="s">
        <v>3486</v>
      </c>
      <c r="L424" s="666">
        <v>0</v>
      </c>
      <c r="M424" s="666">
        <v>0</v>
      </c>
      <c r="N424" s="665">
        <v>2</v>
      </c>
      <c r="O424" s="748">
        <v>2</v>
      </c>
      <c r="P424" s="666">
        <v>0</v>
      </c>
      <c r="Q424" s="681"/>
      <c r="R424" s="665">
        <v>1</v>
      </c>
      <c r="S424" s="681">
        <v>0.5</v>
      </c>
      <c r="T424" s="748">
        <v>1</v>
      </c>
      <c r="U424" s="704">
        <v>0.5</v>
      </c>
    </row>
    <row r="425" spans="1:21" ht="14.4" customHeight="1" x14ac:dyDescent="0.3">
      <c r="A425" s="664">
        <v>21</v>
      </c>
      <c r="B425" s="665" t="s">
        <v>528</v>
      </c>
      <c r="C425" s="665" t="s">
        <v>3366</v>
      </c>
      <c r="D425" s="746" t="s">
        <v>4909</v>
      </c>
      <c r="E425" s="747" t="s">
        <v>3373</v>
      </c>
      <c r="F425" s="665" t="s">
        <v>3361</v>
      </c>
      <c r="G425" s="665" t="s">
        <v>3891</v>
      </c>
      <c r="H425" s="665" t="s">
        <v>1606</v>
      </c>
      <c r="I425" s="665" t="s">
        <v>3892</v>
      </c>
      <c r="J425" s="665" t="s">
        <v>3893</v>
      </c>
      <c r="K425" s="665" t="s">
        <v>3894</v>
      </c>
      <c r="L425" s="666">
        <v>2179.9299999999998</v>
      </c>
      <c r="M425" s="666">
        <v>58858.11</v>
      </c>
      <c r="N425" s="665">
        <v>27</v>
      </c>
      <c r="O425" s="748">
        <v>10.5</v>
      </c>
      <c r="P425" s="666">
        <v>58858.11</v>
      </c>
      <c r="Q425" s="681">
        <v>1</v>
      </c>
      <c r="R425" s="665">
        <v>27</v>
      </c>
      <c r="S425" s="681">
        <v>1</v>
      </c>
      <c r="T425" s="748">
        <v>10.5</v>
      </c>
      <c r="U425" s="704">
        <v>1</v>
      </c>
    </row>
    <row r="426" spans="1:21" ht="14.4" customHeight="1" x14ac:dyDescent="0.3">
      <c r="A426" s="664">
        <v>21</v>
      </c>
      <c r="B426" s="665" t="s">
        <v>528</v>
      </c>
      <c r="C426" s="665" t="s">
        <v>3366</v>
      </c>
      <c r="D426" s="746" t="s">
        <v>4909</v>
      </c>
      <c r="E426" s="747" t="s">
        <v>3373</v>
      </c>
      <c r="F426" s="665" t="s">
        <v>3361</v>
      </c>
      <c r="G426" s="665" t="s">
        <v>3544</v>
      </c>
      <c r="H426" s="665" t="s">
        <v>529</v>
      </c>
      <c r="I426" s="665" t="s">
        <v>3895</v>
      </c>
      <c r="J426" s="665" t="s">
        <v>3546</v>
      </c>
      <c r="K426" s="665"/>
      <c r="L426" s="666">
        <v>0</v>
      </c>
      <c r="M426" s="666">
        <v>0</v>
      </c>
      <c r="N426" s="665">
        <v>6</v>
      </c>
      <c r="O426" s="748">
        <v>1</v>
      </c>
      <c r="P426" s="666">
        <v>0</v>
      </c>
      <c r="Q426" s="681"/>
      <c r="R426" s="665">
        <v>6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21</v>
      </c>
      <c r="B427" s="665" t="s">
        <v>528</v>
      </c>
      <c r="C427" s="665" t="s">
        <v>3366</v>
      </c>
      <c r="D427" s="746" t="s">
        <v>4909</v>
      </c>
      <c r="E427" s="747" t="s">
        <v>3373</v>
      </c>
      <c r="F427" s="665" t="s">
        <v>3361</v>
      </c>
      <c r="G427" s="665" t="s">
        <v>3487</v>
      </c>
      <c r="H427" s="665" t="s">
        <v>529</v>
      </c>
      <c r="I427" s="665" t="s">
        <v>3488</v>
      </c>
      <c r="J427" s="665" t="s">
        <v>1910</v>
      </c>
      <c r="K427" s="665" t="s">
        <v>3489</v>
      </c>
      <c r="L427" s="666">
        <v>48.09</v>
      </c>
      <c r="M427" s="666">
        <v>96.18</v>
      </c>
      <c r="N427" s="665">
        <v>2</v>
      </c>
      <c r="O427" s="748">
        <v>2</v>
      </c>
      <c r="P427" s="666">
        <v>96.18</v>
      </c>
      <c r="Q427" s="681">
        <v>1</v>
      </c>
      <c r="R427" s="665">
        <v>2</v>
      </c>
      <c r="S427" s="681">
        <v>1</v>
      </c>
      <c r="T427" s="748">
        <v>2</v>
      </c>
      <c r="U427" s="704">
        <v>1</v>
      </c>
    </row>
    <row r="428" spans="1:21" ht="14.4" customHeight="1" x14ac:dyDescent="0.3">
      <c r="A428" s="664">
        <v>21</v>
      </c>
      <c r="B428" s="665" t="s">
        <v>528</v>
      </c>
      <c r="C428" s="665" t="s">
        <v>3366</v>
      </c>
      <c r="D428" s="746" t="s">
        <v>4909</v>
      </c>
      <c r="E428" s="747" t="s">
        <v>3373</v>
      </c>
      <c r="F428" s="665" t="s">
        <v>3361</v>
      </c>
      <c r="G428" s="665" t="s">
        <v>3597</v>
      </c>
      <c r="H428" s="665" t="s">
        <v>529</v>
      </c>
      <c r="I428" s="665" t="s">
        <v>903</v>
      </c>
      <c r="J428" s="665" t="s">
        <v>904</v>
      </c>
      <c r="K428" s="665" t="s">
        <v>3896</v>
      </c>
      <c r="L428" s="666">
        <v>0</v>
      </c>
      <c r="M428" s="666">
        <v>0</v>
      </c>
      <c r="N428" s="665">
        <v>2</v>
      </c>
      <c r="O428" s="748">
        <v>0.5</v>
      </c>
      <c r="P428" s="666">
        <v>0</v>
      </c>
      <c r="Q428" s="681"/>
      <c r="R428" s="665">
        <v>2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21</v>
      </c>
      <c r="B429" s="665" t="s">
        <v>528</v>
      </c>
      <c r="C429" s="665" t="s">
        <v>3366</v>
      </c>
      <c r="D429" s="746" t="s">
        <v>4909</v>
      </c>
      <c r="E429" s="747" t="s">
        <v>3373</v>
      </c>
      <c r="F429" s="665" t="s">
        <v>3361</v>
      </c>
      <c r="G429" s="665" t="s">
        <v>3713</v>
      </c>
      <c r="H429" s="665" t="s">
        <v>1606</v>
      </c>
      <c r="I429" s="665" t="s">
        <v>3897</v>
      </c>
      <c r="J429" s="665" t="s">
        <v>3898</v>
      </c>
      <c r="K429" s="665" t="s">
        <v>2464</v>
      </c>
      <c r="L429" s="666">
        <v>3689.11</v>
      </c>
      <c r="M429" s="666">
        <v>11067.33</v>
      </c>
      <c r="N429" s="665">
        <v>3</v>
      </c>
      <c r="O429" s="748">
        <v>3</v>
      </c>
      <c r="P429" s="666">
        <v>3689.11</v>
      </c>
      <c r="Q429" s="681">
        <v>0.33333333333333337</v>
      </c>
      <c r="R429" s="665">
        <v>1</v>
      </c>
      <c r="S429" s="681">
        <v>0.33333333333333331</v>
      </c>
      <c r="T429" s="748">
        <v>1</v>
      </c>
      <c r="U429" s="704">
        <v>0.33333333333333331</v>
      </c>
    </row>
    <row r="430" spans="1:21" ht="14.4" customHeight="1" x14ac:dyDescent="0.3">
      <c r="A430" s="664">
        <v>21</v>
      </c>
      <c r="B430" s="665" t="s">
        <v>528</v>
      </c>
      <c r="C430" s="665" t="s">
        <v>3366</v>
      </c>
      <c r="D430" s="746" t="s">
        <v>4909</v>
      </c>
      <c r="E430" s="747" t="s">
        <v>3373</v>
      </c>
      <c r="F430" s="665" t="s">
        <v>3361</v>
      </c>
      <c r="G430" s="665" t="s">
        <v>3899</v>
      </c>
      <c r="H430" s="665" t="s">
        <v>529</v>
      </c>
      <c r="I430" s="665" t="s">
        <v>3900</v>
      </c>
      <c r="J430" s="665" t="s">
        <v>3901</v>
      </c>
      <c r="K430" s="665" t="s">
        <v>3902</v>
      </c>
      <c r="L430" s="666">
        <v>76.180000000000007</v>
      </c>
      <c r="M430" s="666">
        <v>76.180000000000007</v>
      </c>
      <c r="N430" s="665">
        <v>1</v>
      </c>
      <c r="O430" s="748">
        <v>0.5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21</v>
      </c>
      <c r="B431" s="665" t="s">
        <v>528</v>
      </c>
      <c r="C431" s="665" t="s">
        <v>3366</v>
      </c>
      <c r="D431" s="746" t="s">
        <v>4909</v>
      </c>
      <c r="E431" s="747" t="s">
        <v>3373</v>
      </c>
      <c r="F431" s="665" t="s">
        <v>3361</v>
      </c>
      <c r="G431" s="665" t="s">
        <v>3899</v>
      </c>
      <c r="H431" s="665" t="s">
        <v>529</v>
      </c>
      <c r="I431" s="665" t="s">
        <v>3903</v>
      </c>
      <c r="J431" s="665" t="s">
        <v>3904</v>
      </c>
      <c r="K431" s="665" t="s">
        <v>3905</v>
      </c>
      <c r="L431" s="666">
        <v>0</v>
      </c>
      <c r="M431" s="666">
        <v>0</v>
      </c>
      <c r="N431" s="665">
        <v>2</v>
      </c>
      <c r="O431" s="748">
        <v>1</v>
      </c>
      <c r="P431" s="666"/>
      <c r="Q431" s="681"/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21</v>
      </c>
      <c r="B432" s="665" t="s">
        <v>528</v>
      </c>
      <c r="C432" s="665" t="s">
        <v>3366</v>
      </c>
      <c r="D432" s="746" t="s">
        <v>4909</v>
      </c>
      <c r="E432" s="747" t="s">
        <v>3373</v>
      </c>
      <c r="F432" s="665" t="s">
        <v>3361</v>
      </c>
      <c r="G432" s="665" t="s">
        <v>3906</v>
      </c>
      <c r="H432" s="665" t="s">
        <v>529</v>
      </c>
      <c r="I432" s="665" t="s">
        <v>3907</v>
      </c>
      <c r="J432" s="665" t="s">
        <v>3908</v>
      </c>
      <c r="K432" s="665" t="s">
        <v>3909</v>
      </c>
      <c r="L432" s="666">
        <v>44.59</v>
      </c>
      <c r="M432" s="666">
        <v>133.77000000000001</v>
      </c>
      <c r="N432" s="665">
        <v>3</v>
      </c>
      <c r="O432" s="748">
        <v>1.5</v>
      </c>
      <c r="P432" s="666">
        <v>133.77000000000001</v>
      </c>
      <c r="Q432" s="681">
        <v>1</v>
      </c>
      <c r="R432" s="665">
        <v>3</v>
      </c>
      <c r="S432" s="681">
        <v>1</v>
      </c>
      <c r="T432" s="748">
        <v>1.5</v>
      </c>
      <c r="U432" s="704">
        <v>1</v>
      </c>
    </row>
    <row r="433" spans="1:21" ht="14.4" customHeight="1" x14ac:dyDescent="0.3">
      <c r="A433" s="664">
        <v>21</v>
      </c>
      <c r="B433" s="665" t="s">
        <v>528</v>
      </c>
      <c r="C433" s="665" t="s">
        <v>3366</v>
      </c>
      <c r="D433" s="746" t="s">
        <v>4909</v>
      </c>
      <c r="E433" s="747" t="s">
        <v>3373</v>
      </c>
      <c r="F433" s="665" t="s">
        <v>3361</v>
      </c>
      <c r="G433" s="665" t="s">
        <v>3558</v>
      </c>
      <c r="H433" s="665" t="s">
        <v>529</v>
      </c>
      <c r="I433" s="665" t="s">
        <v>3910</v>
      </c>
      <c r="J433" s="665" t="s">
        <v>3776</v>
      </c>
      <c r="K433" s="665" t="s">
        <v>3911</v>
      </c>
      <c r="L433" s="666">
        <v>0</v>
      </c>
      <c r="M433" s="666">
        <v>0</v>
      </c>
      <c r="N433" s="665">
        <v>1</v>
      </c>
      <c r="O433" s="748">
        <v>0.5</v>
      </c>
      <c r="P433" s="666">
        <v>0</v>
      </c>
      <c r="Q433" s="681"/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21</v>
      </c>
      <c r="B434" s="665" t="s">
        <v>528</v>
      </c>
      <c r="C434" s="665" t="s">
        <v>3366</v>
      </c>
      <c r="D434" s="746" t="s">
        <v>4909</v>
      </c>
      <c r="E434" s="747" t="s">
        <v>3373</v>
      </c>
      <c r="F434" s="665" t="s">
        <v>3361</v>
      </c>
      <c r="G434" s="665" t="s">
        <v>3490</v>
      </c>
      <c r="H434" s="665" t="s">
        <v>529</v>
      </c>
      <c r="I434" s="665" t="s">
        <v>3491</v>
      </c>
      <c r="J434" s="665" t="s">
        <v>1142</v>
      </c>
      <c r="K434" s="665" t="s">
        <v>3492</v>
      </c>
      <c r="L434" s="666">
        <v>111.07</v>
      </c>
      <c r="M434" s="666">
        <v>111.07</v>
      </c>
      <c r="N434" s="665">
        <v>1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21</v>
      </c>
      <c r="B435" s="665" t="s">
        <v>528</v>
      </c>
      <c r="C435" s="665" t="s">
        <v>3366</v>
      </c>
      <c r="D435" s="746" t="s">
        <v>4909</v>
      </c>
      <c r="E435" s="747" t="s">
        <v>3373</v>
      </c>
      <c r="F435" s="665" t="s">
        <v>3361</v>
      </c>
      <c r="G435" s="665" t="s">
        <v>3912</v>
      </c>
      <c r="H435" s="665" t="s">
        <v>529</v>
      </c>
      <c r="I435" s="665" t="s">
        <v>3913</v>
      </c>
      <c r="J435" s="665" t="s">
        <v>3914</v>
      </c>
      <c r="K435" s="665" t="s">
        <v>3580</v>
      </c>
      <c r="L435" s="666">
        <v>2950.43</v>
      </c>
      <c r="M435" s="666">
        <v>14752.149999999998</v>
      </c>
      <c r="N435" s="665">
        <v>5</v>
      </c>
      <c r="O435" s="748">
        <v>3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21</v>
      </c>
      <c r="B436" s="665" t="s">
        <v>528</v>
      </c>
      <c r="C436" s="665" t="s">
        <v>3366</v>
      </c>
      <c r="D436" s="746" t="s">
        <v>4909</v>
      </c>
      <c r="E436" s="747" t="s">
        <v>3373</v>
      </c>
      <c r="F436" s="665" t="s">
        <v>3361</v>
      </c>
      <c r="G436" s="665" t="s">
        <v>3604</v>
      </c>
      <c r="H436" s="665" t="s">
        <v>529</v>
      </c>
      <c r="I436" s="665" t="s">
        <v>801</v>
      </c>
      <c r="J436" s="665" t="s">
        <v>3605</v>
      </c>
      <c r="K436" s="665" t="s">
        <v>3606</v>
      </c>
      <c r="L436" s="666">
        <v>88.76</v>
      </c>
      <c r="M436" s="666">
        <v>355.04</v>
      </c>
      <c r="N436" s="665">
        <v>4</v>
      </c>
      <c r="O436" s="748">
        <v>1.5</v>
      </c>
      <c r="P436" s="666">
        <v>355.04</v>
      </c>
      <c r="Q436" s="681">
        <v>1</v>
      </c>
      <c r="R436" s="665">
        <v>4</v>
      </c>
      <c r="S436" s="681">
        <v>1</v>
      </c>
      <c r="T436" s="748">
        <v>1.5</v>
      </c>
      <c r="U436" s="704">
        <v>1</v>
      </c>
    </row>
    <row r="437" spans="1:21" ht="14.4" customHeight="1" x14ac:dyDescent="0.3">
      <c r="A437" s="664">
        <v>21</v>
      </c>
      <c r="B437" s="665" t="s">
        <v>528</v>
      </c>
      <c r="C437" s="665" t="s">
        <v>3366</v>
      </c>
      <c r="D437" s="746" t="s">
        <v>4909</v>
      </c>
      <c r="E437" s="747" t="s">
        <v>3373</v>
      </c>
      <c r="F437" s="665" t="s">
        <v>3361</v>
      </c>
      <c r="G437" s="665" t="s">
        <v>3415</v>
      </c>
      <c r="H437" s="665" t="s">
        <v>529</v>
      </c>
      <c r="I437" s="665" t="s">
        <v>3915</v>
      </c>
      <c r="J437" s="665" t="s">
        <v>3417</v>
      </c>
      <c r="K437" s="665" t="s">
        <v>3418</v>
      </c>
      <c r="L437" s="666">
        <v>550.39</v>
      </c>
      <c r="M437" s="666">
        <v>33023.4</v>
      </c>
      <c r="N437" s="665">
        <v>60</v>
      </c>
      <c r="O437" s="748">
        <v>22.5</v>
      </c>
      <c r="P437" s="666">
        <v>18713.260000000002</v>
      </c>
      <c r="Q437" s="681">
        <v>0.56666666666666665</v>
      </c>
      <c r="R437" s="665">
        <v>34</v>
      </c>
      <c r="S437" s="681">
        <v>0.56666666666666665</v>
      </c>
      <c r="T437" s="748">
        <v>14</v>
      </c>
      <c r="U437" s="704">
        <v>0.62222222222222223</v>
      </c>
    </row>
    <row r="438" spans="1:21" ht="14.4" customHeight="1" x14ac:dyDescent="0.3">
      <c r="A438" s="664">
        <v>21</v>
      </c>
      <c r="B438" s="665" t="s">
        <v>528</v>
      </c>
      <c r="C438" s="665" t="s">
        <v>3366</v>
      </c>
      <c r="D438" s="746" t="s">
        <v>4909</v>
      </c>
      <c r="E438" s="747" t="s">
        <v>3373</v>
      </c>
      <c r="F438" s="665" t="s">
        <v>3361</v>
      </c>
      <c r="G438" s="665" t="s">
        <v>3611</v>
      </c>
      <c r="H438" s="665" t="s">
        <v>529</v>
      </c>
      <c r="I438" s="665" t="s">
        <v>3916</v>
      </c>
      <c r="J438" s="665" t="s">
        <v>3917</v>
      </c>
      <c r="K438" s="665" t="s">
        <v>3918</v>
      </c>
      <c r="L438" s="666">
        <v>256.67</v>
      </c>
      <c r="M438" s="666">
        <v>2823.3700000000003</v>
      </c>
      <c r="N438" s="665">
        <v>11</v>
      </c>
      <c r="O438" s="748">
        <v>11</v>
      </c>
      <c r="P438" s="666">
        <v>513.34</v>
      </c>
      <c r="Q438" s="681">
        <v>0.1818181818181818</v>
      </c>
      <c r="R438" s="665">
        <v>2</v>
      </c>
      <c r="S438" s="681">
        <v>0.18181818181818182</v>
      </c>
      <c r="T438" s="748">
        <v>2</v>
      </c>
      <c r="U438" s="704">
        <v>0.18181818181818182</v>
      </c>
    </row>
    <row r="439" spans="1:21" ht="14.4" customHeight="1" x14ac:dyDescent="0.3">
      <c r="A439" s="664">
        <v>21</v>
      </c>
      <c r="B439" s="665" t="s">
        <v>528</v>
      </c>
      <c r="C439" s="665" t="s">
        <v>3366</v>
      </c>
      <c r="D439" s="746" t="s">
        <v>4909</v>
      </c>
      <c r="E439" s="747" t="s">
        <v>3373</v>
      </c>
      <c r="F439" s="665" t="s">
        <v>3361</v>
      </c>
      <c r="G439" s="665" t="s">
        <v>3919</v>
      </c>
      <c r="H439" s="665" t="s">
        <v>529</v>
      </c>
      <c r="I439" s="665" t="s">
        <v>3920</v>
      </c>
      <c r="J439" s="665" t="s">
        <v>3921</v>
      </c>
      <c r="K439" s="665" t="s">
        <v>3922</v>
      </c>
      <c r="L439" s="666">
        <v>443.19</v>
      </c>
      <c r="M439" s="666">
        <v>443.19</v>
      </c>
      <c r="N439" s="665">
        <v>1</v>
      </c>
      <c r="O439" s="748">
        <v>1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21</v>
      </c>
      <c r="B440" s="665" t="s">
        <v>528</v>
      </c>
      <c r="C440" s="665" t="s">
        <v>3366</v>
      </c>
      <c r="D440" s="746" t="s">
        <v>4909</v>
      </c>
      <c r="E440" s="747" t="s">
        <v>3373</v>
      </c>
      <c r="F440" s="665" t="s">
        <v>3361</v>
      </c>
      <c r="G440" s="665" t="s">
        <v>3419</v>
      </c>
      <c r="H440" s="665" t="s">
        <v>529</v>
      </c>
      <c r="I440" s="665" t="s">
        <v>842</v>
      </c>
      <c r="J440" s="665" t="s">
        <v>3420</v>
      </c>
      <c r="K440" s="665" t="s">
        <v>3421</v>
      </c>
      <c r="L440" s="666">
        <v>53.57</v>
      </c>
      <c r="M440" s="666">
        <v>267.85000000000002</v>
      </c>
      <c r="N440" s="665">
        <v>5</v>
      </c>
      <c r="O440" s="748">
        <v>3.5</v>
      </c>
      <c r="P440" s="666">
        <v>267.85000000000002</v>
      </c>
      <c r="Q440" s="681">
        <v>1</v>
      </c>
      <c r="R440" s="665">
        <v>5</v>
      </c>
      <c r="S440" s="681">
        <v>1</v>
      </c>
      <c r="T440" s="748">
        <v>3.5</v>
      </c>
      <c r="U440" s="704">
        <v>1</v>
      </c>
    </row>
    <row r="441" spans="1:21" ht="14.4" customHeight="1" x14ac:dyDescent="0.3">
      <c r="A441" s="664">
        <v>21</v>
      </c>
      <c r="B441" s="665" t="s">
        <v>528</v>
      </c>
      <c r="C441" s="665" t="s">
        <v>3366</v>
      </c>
      <c r="D441" s="746" t="s">
        <v>4909</v>
      </c>
      <c r="E441" s="747" t="s">
        <v>3373</v>
      </c>
      <c r="F441" s="665" t="s">
        <v>3361</v>
      </c>
      <c r="G441" s="665" t="s">
        <v>3419</v>
      </c>
      <c r="H441" s="665" t="s">
        <v>529</v>
      </c>
      <c r="I441" s="665" t="s">
        <v>3498</v>
      </c>
      <c r="J441" s="665" t="s">
        <v>3499</v>
      </c>
      <c r="K441" s="665" t="s">
        <v>1576</v>
      </c>
      <c r="L441" s="666">
        <v>66.97</v>
      </c>
      <c r="M441" s="666">
        <v>66.97</v>
      </c>
      <c r="N441" s="665">
        <v>1</v>
      </c>
      <c r="O441" s="748">
        <v>0.5</v>
      </c>
      <c r="P441" s="666">
        <v>66.97</v>
      </c>
      <c r="Q441" s="681">
        <v>1</v>
      </c>
      <c r="R441" s="665">
        <v>1</v>
      </c>
      <c r="S441" s="681">
        <v>1</v>
      </c>
      <c r="T441" s="748">
        <v>0.5</v>
      </c>
      <c r="U441" s="704">
        <v>1</v>
      </c>
    </row>
    <row r="442" spans="1:21" ht="14.4" customHeight="1" x14ac:dyDescent="0.3">
      <c r="A442" s="664">
        <v>21</v>
      </c>
      <c r="B442" s="665" t="s">
        <v>528</v>
      </c>
      <c r="C442" s="665" t="s">
        <v>3366</v>
      </c>
      <c r="D442" s="746" t="s">
        <v>4909</v>
      </c>
      <c r="E442" s="747" t="s">
        <v>3373</v>
      </c>
      <c r="F442" s="665" t="s">
        <v>3361</v>
      </c>
      <c r="G442" s="665" t="s">
        <v>3508</v>
      </c>
      <c r="H442" s="665" t="s">
        <v>529</v>
      </c>
      <c r="I442" s="665" t="s">
        <v>3509</v>
      </c>
      <c r="J442" s="665" t="s">
        <v>3510</v>
      </c>
      <c r="K442" s="665" t="s">
        <v>3511</v>
      </c>
      <c r="L442" s="666">
        <v>115.13</v>
      </c>
      <c r="M442" s="666">
        <v>230.26</v>
      </c>
      <c r="N442" s="665">
        <v>2</v>
      </c>
      <c r="O442" s="748">
        <v>1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21</v>
      </c>
      <c r="B443" s="665" t="s">
        <v>528</v>
      </c>
      <c r="C443" s="665" t="s">
        <v>3366</v>
      </c>
      <c r="D443" s="746" t="s">
        <v>4909</v>
      </c>
      <c r="E443" s="747" t="s">
        <v>3373</v>
      </c>
      <c r="F443" s="665" t="s">
        <v>3361</v>
      </c>
      <c r="G443" s="665" t="s">
        <v>3422</v>
      </c>
      <c r="H443" s="665" t="s">
        <v>1606</v>
      </c>
      <c r="I443" s="665" t="s">
        <v>3562</v>
      </c>
      <c r="J443" s="665" t="s">
        <v>3513</v>
      </c>
      <c r="K443" s="665" t="s">
        <v>3563</v>
      </c>
      <c r="L443" s="666">
        <v>815.1</v>
      </c>
      <c r="M443" s="666">
        <v>4075.5</v>
      </c>
      <c r="N443" s="665">
        <v>5</v>
      </c>
      <c r="O443" s="748">
        <v>1</v>
      </c>
      <c r="P443" s="666">
        <v>4075.5</v>
      </c>
      <c r="Q443" s="681">
        <v>1</v>
      </c>
      <c r="R443" s="665">
        <v>5</v>
      </c>
      <c r="S443" s="681">
        <v>1</v>
      </c>
      <c r="T443" s="748">
        <v>1</v>
      </c>
      <c r="U443" s="704">
        <v>1</v>
      </c>
    </row>
    <row r="444" spans="1:21" ht="14.4" customHeight="1" x14ac:dyDescent="0.3">
      <c r="A444" s="664">
        <v>21</v>
      </c>
      <c r="B444" s="665" t="s">
        <v>528</v>
      </c>
      <c r="C444" s="665" t="s">
        <v>3366</v>
      </c>
      <c r="D444" s="746" t="s">
        <v>4909</v>
      </c>
      <c r="E444" s="747" t="s">
        <v>3373</v>
      </c>
      <c r="F444" s="665" t="s">
        <v>3361</v>
      </c>
      <c r="G444" s="665" t="s">
        <v>3422</v>
      </c>
      <c r="H444" s="665" t="s">
        <v>1606</v>
      </c>
      <c r="I444" s="665" t="s">
        <v>3626</v>
      </c>
      <c r="J444" s="665" t="s">
        <v>1666</v>
      </c>
      <c r="K444" s="665" t="s">
        <v>3191</v>
      </c>
      <c r="L444" s="666">
        <v>1385.62</v>
      </c>
      <c r="M444" s="666">
        <v>5542.48</v>
      </c>
      <c r="N444" s="665">
        <v>4</v>
      </c>
      <c r="O444" s="748">
        <v>1.5</v>
      </c>
      <c r="P444" s="666">
        <v>5542.48</v>
      </c>
      <c r="Q444" s="681">
        <v>1</v>
      </c>
      <c r="R444" s="665">
        <v>4</v>
      </c>
      <c r="S444" s="681">
        <v>1</v>
      </c>
      <c r="T444" s="748">
        <v>1.5</v>
      </c>
      <c r="U444" s="704">
        <v>1</v>
      </c>
    </row>
    <row r="445" spans="1:21" ht="14.4" customHeight="1" x14ac:dyDescent="0.3">
      <c r="A445" s="664">
        <v>21</v>
      </c>
      <c r="B445" s="665" t="s">
        <v>528</v>
      </c>
      <c r="C445" s="665" t="s">
        <v>3366</v>
      </c>
      <c r="D445" s="746" t="s">
        <v>4909</v>
      </c>
      <c r="E445" s="747" t="s">
        <v>3373</v>
      </c>
      <c r="F445" s="665" t="s">
        <v>3361</v>
      </c>
      <c r="G445" s="665" t="s">
        <v>3422</v>
      </c>
      <c r="H445" s="665" t="s">
        <v>1606</v>
      </c>
      <c r="I445" s="665" t="s">
        <v>1665</v>
      </c>
      <c r="J445" s="665" t="s">
        <v>1666</v>
      </c>
      <c r="K445" s="665" t="s">
        <v>3193</v>
      </c>
      <c r="L445" s="666">
        <v>1847.49</v>
      </c>
      <c r="M445" s="666">
        <v>5542.47</v>
      </c>
      <c r="N445" s="665">
        <v>3</v>
      </c>
      <c r="O445" s="748">
        <v>1</v>
      </c>
      <c r="P445" s="666">
        <v>5542.47</v>
      </c>
      <c r="Q445" s="681">
        <v>1</v>
      </c>
      <c r="R445" s="665">
        <v>3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21</v>
      </c>
      <c r="B446" s="665" t="s">
        <v>528</v>
      </c>
      <c r="C446" s="665" t="s">
        <v>3366</v>
      </c>
      <c r="D446" s="746" t="s">
        <v>4909</v>
      </c>
      <c r="E446" s="747" t="s">
        <v>3373</v>
      </c>
      <c r="F446" s="665" t="s">
        <v>3361</v>
      </c>
      <c r="G446" s="665" t="s">
        <v>3923</v>
      </c>
      <c r="H446" s="665" t="s">
        <v>1606</v>
      </c>
      <c r="I446" s="665" t="s">
        <v>1608</v>
      </c>
      <c r="J446" s="665" t="s">
        <v>1609</v>
      </c>
      <c r="K446" s="665" t="s">
        <v>1610</v>
      </c>
      <c r="L446" s="666">
        <v>36.54</v>
      </c>
      <c r="M446" s="666">
        <v>365.40000000000003</v>
      </c>
      <c r="N446" s="665">
        <v>10</v>
      </c>
      <c r="O446" s="748">
        <v>5</v>
      </c>
      <c r="P446" s="666">
        <v>36.54</v>
      </c>
      <c r="Q446" s="681">
        <v>9.9999999999999992E-2</v>
      </c>
      <c r="R446" s="665">
        <v>1</v>
      </c>
      <c r="S446" s="681">
        <v>0.1</v>
      </c>
      <c r="T446" s="748">
        <v>1</v>
      </c>
      <c r="U446" s="704">
        <v>0.2</v>
      </c>
    </row>
    <row r="447" spans="1:21" ht="14.4" customHeight="1" x14ac:dyDescent="0.3">
      <c r="A447" s="664">
        <v>21</v>
      </c>
      <c r="B447" s="665" t="s">
        <v>528</v>
      </c>
      <c r="C447" s="665" t="s">
        <v>3366</v>
      </c>
      <c r="D447" s="746" t="s">
        <v>4909</v>
      </c>
      <c r="E447" s="747" t="s">
        <v>3373</v>
      </c>
      <c r="F447" s="665" t="s">
        <v>3361</v>
      </c>
      <c r="G447" s="665" t="s">
        <v>3923</v>
      </c>
      <c r="H447" s="665" t="s">
        <v>529</v>
      </c>
      <c r="I447" s="665" t="s">
        <v>3924</v>
      </c>
      <c r="J447" s="665" t="s">
        <v>3925</v>
      </c>
      <c r="K447" s="665" t="s">
        <v>3926</v>
      </c>
      <c r="L447" s="666">
        <v>36.54</v>
      </c>
      <c r="M447" s="666">
        <v>36.54</v>
      </c>
      <c r="N447" s="665">
        <v>1</v>
      </c>
      <c r="O447" s="748">
        <v>1</v>
      </c>
      <c r="P447" s="666">
        <v>36.54</v>
      </c>
      <c r="Q447" s="681">
        <v>1</v>
      </c>
      <c r="R447" s="665">
        <v>1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21</v>
      </c>
      <c r="B448" s="665" t="s">
        <v>528</v>
      </c>
      <c r="C448" s="665" t="s">
        <v>3366</v>
      </c>
      <c r="D448" s="746" t="s">
        <v>4909</v>
      </c>
      <c r="E448" s="747" t="s">
        <v>3373</v>
      </c>
      <c r="F448" s="665" t="s">
        <v>3361</v>
      </c>
      <c r="G448" s="665" t="s">
        <v>3425</v>
      </c>
      <c r="H448" s="665" t="s">
        <v>529</v>
      </c>
      <c r="I448" s="665" t="s">
        <v>2659</v>
      </c>
      <c r="J448" s="665" t="s">
        <v>1553</v>
      </c>
      <c r="K448" s="665" t="s">
        <v>3515</v>
      </c>
      <c r="L448" s="666">
        <v>93.71</v>
      </c>
      <c r="M448" s="666">
        <v>468.54999999999995</v>
      </c>
      <c r="N448" s="665">
        <v>5</v>
      </c>
      <c r="O448" s="748">
        <v>3.5</v>
      </c>
      <c r="P448" s="666">
        <v>93.71</v>
      </c>
      <c r="Q448" s="681">
        <v>0.2</v>
      </c>
      <c r="R448" s="665">
        <v>1</v>
      </c>
      <c r="S448" s="681">
        <v>0.2</v>
      </c>
      <c r="T448" s="748">
        <v>1</v>
      </c>
      <c r="U448" s="704">
        <v>0.2857142857142857</v>
      </c>
    </row>
    <row r="449" spans="1:21" ht="14.4" customHeight="1" x14ac:dyDescent="0.3">
      <c r="A449" s="664">
        <v>21</v>
      </c>
      <c r="B449" s="665" t="s">
        <v>528</v>
      </c>
      <c r="C449" s="665" t="s">
        <v>3366</v>
      </c>
      <c r="D449" s="746" t="s">
        <v>4909</v>
      </c>
      <c r="E449" s="747" t="s">
        <v>3373</v>
      </c>
      <c r="F449" s="665" t="s">
        <v>3361</v>
      </c>
      <c r="G449" s="665" t="s">
        <v>3425</v>
      </c>
      <c r="H449" s="665" t="s">
        <v>529</v>
      </c>
      <c r="I449" s="665" t="s">
        <v>3516</v>
      </c>
      <c r="J449" s="665" t="s">
        <v>1553</v>
      </c>
      <c r="K449" s="665" t="s">
        <v>3515</v>
      </c>
      <c r="L449" s="666">
        <v>57.64</v>
      </c>
      <c r="M449" s="666">
        <v>57.64</v>
      </c>
      <c r="N449" s="665">
        <v>1</v>
      </c>
      <c r="O449" s="748">
        <v>0.5</v>
      </c>
      <c r="P449" s="666">
        <v>57.64</v>
      </c>
      <c r="Q449" s="681">
        <v>1</v>
      </c>
      <c r="R449" s="665">
        <v>1</v>
      </c>
      <c r="S449" s="681">
        <v>1</v>
      </c>
      <c r="T449" s="748">
        <v>0.5</v>
      </c>
      <c r="U449" s="704">
        <v>1</v>
      </c>
    </row>
    <row r="450" spans="1:21" ht="14.4" customHeight="1" x14ac:dyDescent="0.3">
      <c r="A450" s="664">
        <v>21</v>
      </c>
      <c r="B450" s="665" t="s">
        <v>528</v>
      </c>
      <c r="C450" s="665" t="s">
        <v>3366</v>
      </c>
      <c r="D450" s="746" t="s">
        <v>4909</v>
      </c>
      <c r="E450" s="747" t="s">
        <v>3373</v>
      </c>
      <c r="F450" s="665" t="s">
        <v>3361</v>
      </c>
      <c r="G450" s="665" t="s">
        <v>3425</v>
      </c>
      <c r="H450" s="665" t="s">
        <v>529</v>
      </c>
      <c r="I450" s="665" t="s">
        <v>3927</v>
      </c>
      <c r="J450" s="665" t="s">
        <v>3928</v>
      </c>
      <c r="K450" s="665" t="s">
        <v>3929</v>
      </c>
      <c r="L450" s="666">
        <v>205.84</v>
      </c>
      <c r="M450" s="666">
        <v>205.84</v>
      </c>
      <c r="N450" s="665">
        <v>1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21</v>
      </c>
      <c r="B451" s="665" t="s">
        <v>528</v>
      </c>
      <c r="C451" s="665" t="s">
        <v>3366</v>
      </c>
      <c r="D451" s="746" t="s">
        <v>4909</v>
      </c>
      <c r="E451" s="747" t="s">
        <v>3373</v>
      </c>
      <c r="F451" s="665" t="s">
        <v>3361</v>
      </c>
      <c r="G451" s="665" t="s">
        <v>3425</v>
      </c>
      <c r="H451" s="665" t="s">
        <v>529</v>
      </c>
      <c r="I451" s="665" t="s">
        <v>3517</v>
      </c>
      <c r="J451" s="665" t="s">
        <v>1553</v>
      </c>
      <c r="K451" s="665" t="s">
        <v>3515</v>
      </c>
      <c r="L451" s="666">
        <v>93.71</v>
      </c>
      <c r="M451" s="666">
        <v>281.13</v>
      </c>
      <c r="N451" s="665">
        <v>3</v>
      </c>
      <c r="O451" s="748">
        <v>1.5</v>
      </c>
      <c r="P451" s="666">
        <v>281.13</v>
      </c>
      <c r="Q451" s="681">
        <v>1</v>
      </c>
      <c r="R451" s="665">
        <v>3</v>
      </c>
      <c r="S451" s="681">
        <v>1</v>
      </c>
      <c r="T451" s="748">
        <v>1.5</v>
      </c>
      <c r="U451" s="704">
        <v>1</v>
      </c>
    </row>
    <row r="452" spans="1:21" ht="14.4" customHeight="1" x14ac:dyDescent="0.3">
      <c r="A452" s="664">
        <v>21</v>
      </c>
      <c r="B452" s="665" t="s">
        <v>528</v>
      </c>
      <c r="C452" s="665" t="s">
        <v>3366</v>
      </c>
      <c r="D452" s="746" t="s">
        <v>4909</v>
      </c>
      <c r="E452" s="747" t="s">
        <v>3373</v>
      </c>
      <c r="F452" s="665" t="s">
        <v>3361</v>
      </c>
      <c r="G452" s="665" t="s">
        <v>3426</v>
      </c>
      <c r="H452" s="665" t="s">
        <v>1606</v>
      </c>
      <c r="I452" s="665" t="s">
        <v>3666</v>
      </c>
      <c r="J452" s="665" t="s">
        <v>3667</v>
      </c>
      <c r="K452" s="665" t="s">
        <v>3668</v>
      </c>
      <c r="L452" s="666">
        <v>668.54</v>
      </c>
      <c r="M452" s="666">
        <v>668.54</v>
      </c>
      <c r="N452" s="665">
        <v>1</v>
      </c>
      <c r="O452" s="748">
        <v>1</v>
      </c>
      <c r="P452" s="666">
        <v>668.54</v>
      </c>
      <c r="Q452" s="681">
        <v>1</v>
      </c>
      <c r="R452" s="665">
        <v>1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21</v>
      </c>
      <c r="B453" s="665" t="s">
        <v>528</v>
      </c>
      <c r="C453" s="665" t="s">
        <v>3366</v>
      </c>
      <c r="D453" s="746" t="s">
        <v>4909</v>
      </c>
      <c r="E453" s="747" t="s">
        <v>3373</v>
      </c>
      <c r="F453" s="665" t="s">
        <v>3361</v>
      </c>
      <c r="G453" s="665" t="s">
        <v>3426</v>
      </c>
      <c r="H453" s="665" t="s">
        <v>1606</v>
      </c>
      <c r="I453" s="665" t="s">
        <v>3427</v>
      </c>
      <c r="J453" s="665" t="s">
        <v>3428</v>
      </c>
      <c r="K453" s="665" t="s">
        <v>3429</v>
      </c>
      <c r="L453" s="666">
        <v>668.54</v>
      </c>
      <c r="M453" s="666">
        <v>7353.94</v>
      </c>
      <c r="N453" s="665">
        <v>11</v>
      </c>
      <c r="O453" s="748">
        <v>7.5</v>
      </c>
      <c r="P453" s="666">
        <v>4011.24</v>
      </c>
      <c r="Q453" s="681">
        <v>0.54545454545454541</v>
      </c>
      <c r="R453" s="665">
        <v>6</v>
      </c>
      <c r="S453" s="681">
        <v>0.54545454545454541</v>
      </c>
      <c r="T453" s="748">
        <v>4.5</v>
      </c>
      <c r="U453" s="704">
        <v>0.6</v>
      </c>
    </row>
    <row r="454" spans="1:21" ht="14.4" customHeight="1" x14ac:dyDescent="0.3">
      <c r="A454" s="664">
        <v>21</v>
      </c>
      <c r="B454" s="665" t="s">
        <v>528</v>
      </c>
      <c r="C454" s="665" t="s">
        <v>3366</v>
      </c>
      <c r="D454" s="746" t="s">
        <v>4909</v>
      </c>
      <c r="E454" s="747" t="s">
        <v>3373</v>
      </c>
      <c r="F454" s="665" t="s">
        <v>3361</v>
      </c>
      <c r="G454" s="665" t="s">
        <v>3426</v>
      </c>
      <c r="H454" s="665" t="s">
        <v>1606</v>
      </c>
      <c r="I454" s="665" t="s">
        <v>3930</v>
      </c>
      <c r="J454" s="665" t="s">
        <v>3428</v>
      </c>
      <c r="K454" s="665" t="s">
        <v>3429</v>
      </c>
      <c r="L454" s="666">
        <v>668.54</v>
      </c>
      <c r="M454" s="666">
        <v>668.54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21</v>
      </c>
      <c r="B455" s="665" t="s">
        <v>528</v>
      </c>
      <c r="C455" s="665" t="s">
        <v>3366</v>
      </c>
      <c r="D455" s="746" t="s">
        <v>4909</v>
      </c>
      <c r="E455" s="747" t="s">
        <v>3373</v>
      </c>
      <c r="F455" s="665" t="s">
        <v>3361</v>
      </c>
      <c r="G455" s="665" t="s">
        <v>3931</v>
      </c>
      <c r="H455" s="665" t="s">
        <v>529</v>
      </c>
      <c r="I455" s="665" t="s">
        <v>1557</v>
      </c>
      <c r="J455" s="665" t="s">
        <v>3932</v>
      </c>
      <c r="K455" s="665" t="s">
        <v>1559</v>
      </c>
      <c r="L455" s="666">
        <v>668.54</v>
      </c>
      <c r="M455" s="666">
        <v>668.54</v>
      </c>
      <c r="N455" s="665">
        <v>1</v>
      </c>
      <c r="O455" s="748">
        <v>1</v>
      </c>
      <c r="P455" s="666">
        <v>668.54</v>
      </c>
      <c r="Q455" s="681">
        <v>1</v>
      </c>
      <c r="R455" s="665">
        <v>1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21</v>
      </c>
      <c r="B456" s="665" t="s">
        <v>528</v>
      </c>
      <c r="C456" s="665" t="s">
        <v>3366</v>
      </c>
      <c r="D456" s="746" t="s">
        <v>4909</v>
      </c>
      <c r="E456" s="747" t="s">
        <v>3373</v>
      </c>
      <c r="F456" s="665" t="s">
        <v>3361</v>
      </c>
      <c r="G456" s="665" t="s">
        <v>3643</v>
      </c>
      <c r="H456" s="665" t="s">
        <v>529</v>
      </c>
      <c r="I456" s="665" t="s">
        <v>3933</v>
      </c>
      <c r="J456" s="665" t="s">
        <v>3934</v>
      </c>
      <c r="K456" s="665" t="s">
        <v>3935</v>
      </c>
      <c r="L456" s="666">
        <v>0</v>
      </c>
      <c r="M456" s="666">
        <v>0</v>
      </c>
      <c r="N456" s="665">
        <v>1</v>
      </c>
      <c r="O456" s="748">
        <v>0.5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21</v>
      </c>
      <c r="B457" s="665" t="s">
        <v>528</v>
      </c>
      <c r="C457" s="665" t="s">
        <v>3366</v>
      </c>
      <c r="D457" s="746" t="s">
        <v>4909</v>
      </c>
      <c r="E457" s="747" t="s">
        <v>3373</v>
      </c>
      <c r="F457" s="665" t="s">
        <v>3361</v>
      </c>
      <c r="G457" s="665" t="s">
        <v>3523</v>
      </c>
      <c r="H457" s="665" t="s">
        <v>529</v>
      </c>
      <c r="I457" s="665" t="s">
        <v>1432</v>
      </c>
      <c r="J457" s="665" t="s">
        <v>1433</v>
      </c>
      <c r="K457" s="665" t="s">
        <v>1324</v>
      </c>
      <c r="L457" s="666">
        <v>108.44</v>
      </c>
      <c r="M457" s="666">
        <v>108.44</v>
      </c>
      <c r="N457" s="665">
        <v>1</v>
      </c>
      <c r="O457" s="748">
        <v>0.5</v>
      </c>
      <c r="P457" s="666">
        <v>108.44</v>
      </c>
      <c r="Q457" s="681">
        <v>1</v>
      </c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21</v>
      </c>
      <c r="B458" s="665" t="s">
        <v>528</v>
      </c>
      <c r="C458" s="665" t="s">
        <v>3366</v>
      </c>
      <c r="D458" s="746" t="s">
        <v>4909</v>
      </c>
      <c r="E458" s="747" t="s">
        <v>3373</v>
      </c>
      <c r="F458" s="665" t="s">
        <v>3361</v>
      </c>
      <c r="G458" s="665" t="s">
        <v>3523</v>
      </c>
      <c r="H458" s="665" t="s">
        <v>529</v>
      </c>
      <c r="I458" s="665" t="s">
        <v>3524</v>
      </c>
      <c r="J458" s="665" t="s">
        <v>1433</v>
      </c>
      <c r="K458" s="665" t="s">
        <v>1176</v>
      </c>
      <c r="L458" s="666">
        <v>54.23</v>
      </c>
      <c r="M458" s="666">
        <v>542.29999999999995</v>
      </c>
      <c r="N458" s="665">
        <v>10</v>
      </c>
      <c r="O458" s="748">
        <v>4</v>
      </c>
      <c r="P458" s="666">
        <v>162.69</v>
      </c>
      <c r="Q458" s="681">
        <v>0.30000000000000004</v>
      </c>
      <c r="R458" s="665">
        <v>3</v>
      </c>
      <c r="S458" s="681">
        <v>0.3</v>
      </c>
      <c r="T458" s="748">
        <v>1</v>
      </c>
      <c r="U458" s="704">
        <v>0.25</v>
      </c>
    </row>
    <row r="459" spans="1:21" ht="14.4" customHeight="1" x14ac:dyDescent="0.3">
      <c r="A459" s="664">
        <v>21</v>
      </c>
      <c r="B459" s="665" t="s">
        <v>528</v>
      </c>
      <c r="C459" s="665" t="s">
        <v>3366</v>
      </c>
      <c r="D459" s="746" t="s">
        <v>4909</v>
      </c>
      <c r="E459" s="747" t="s">
        <v>3373</v>
      </c>
      <c r="F459" s="665" t="s">
        <v>3361</v>
      </c>
      <c r="G459" s="665" t="s">
        <v>3822</v>
      </c>
      <c r="H459" s="665" t="s">
        <v>1606</v>
      </c>
      <c r="I459" s="665" t="s">
        <v>3936</v>
      </c>
      <c r="J459" s="665" t="s">
        <v>3937</v>
      </c>
      <c r="K459" s="665" t="s">
        <v>1836</v>
      </c>
      <c r="L459" s="666">
        <v>32.380000000000003</v>
      </c>
      <c r="M459" s="666">
        <v>971.40000000000009</v>
      </c>
      <c r="N459" s="665">
        <v>30</v>
      </c>
      <c r="O459" s="748">
        <v>1</v>
      </c>
      <c r="P459" s="666">
        <v>971.40000000000009</v>
      </c>
      <c r="Q459" s="681">
        <v>1</v>
      </c>
      <c r="R459" s="665">
        <v>30</v>
      </c>
      <c r="S459" s="681">
        <v>1</v>
      </c>
      <c r="T459" s="748">
        <v>1</v>
      </c>
      <c r="U459" s="704">
        <v>1</v>
      </c>
    </row>
    <row r="460" spans="1:21" ht="14.4" customHeight="1" x14ac:dyDescent="0.3">
      <c r="A460" s="664">
        <v>21</v>
      </c>
      <c r="B460" s="665" t="s">
        <v>528</v>
      </c>
      <c r="C460" s="665" t="s">
        <v>3366</v>
      </c>
      <c r="D460" s="746" t="s">
        <v>4909</v>
      </c>
      <c r="E460" s="747" t="s">
        <v>3373</v>
      </c>
      <c r="F460" s="665" t="s">
        <v>3361</v>
      </c>
      <c r="G460" s="665" t="s">
        <v>3822</v>
      </c>
      <c r="H460" s="665" t="s">
        <v>1606</v>
      </c>
      <c r="I460" s="665" t="s">
        <v>3938</v>
      </c>
      <c r="J460" s="665" t="s">
        <v>1879</v>
      </c>
      <c r="K460" s="665" t="s">
        <v>1880</v>
      </c>
      <c r="L460" s="666">
        <v>194.26</v>
      </c>
      <c r="M460" s="666">
        <v>2331.12</v>
      </c>
      <c r="N460" s="665">
        <v>12</v>
      </c>
      <c r="O460" s="748">
        <v>1</v>
      </c>
      <c r="P460" s="666">
        <v>2331.12</v>
      </c>
      <c r="Q460" s="681">
        <v>1</v>
      </c>
      <c r="R460" s="665">
        <v>12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21</v>
      </c>
      <c r="B461" s="665" t="s">
        <v>528</v>
      </c>
      <c r="C461" s="665" t="s">
        <v>3366</v>
      </c>
      <c r="D461" s="746" t="s">
        <v>4909</v>
      </c>
      <c r="E461" s="747" t="s">
        <v>3373</v>
      </c>
      <c r="F461" s="665" t="s">
        <v>3361</v>
      </c>
      <c r="G461" s="665" t="s">
        <v>3822</v>
      </c>
      <c r="H461" s="665" t="s">
        <v>1606</v>
      </c>
      <c r="I461" s="665" t="s">
        <v>1840</v>
      </c>
      <c r="J461" s="665" t="s">
        <v>1841</v>
      </c>
      <c r="K461" s="665" t="s">
        <v>1836</v>
      </c>
      <c r="L461" s="666">
        <v>21.96</v>
      </c>
      <c r="M461" s="666">
        <v>307.44</v>
      </c>
      <c r="N461" s="665">
        <v>14</v>
      </c>
      <c r="O461" s="748">
        <v>1</v>
      </c>
      <c r="P461" s="666">
        <v>43.92</v>
      </c>
      <c r="Q461" s="681">
        <v>0.14285714285714288</v>
      </c>
      <c r="R461" s="665">
        <v>2</v>
      </c>
      <c r="S461" s="681">
        <v>0.14285714285714285</v>
      </c>
      <c r="T461" s="748">
        <v>0.5</v>
      </c>
      <c r="U461" s="704">
        <v>0.5</v>
      </c>
    </row>
    <row r="462" spans="1:21" ht="14.4" customHeight="1" x14ac:dyDescent="0.3">
      <c r="A462" s="664">
        <v>21</v>
      </c>
      <c r="B462" s="665" t="s">
        <v>528</v>
      </c>
      <c r="C462" s="665" t="s">
        <v>3366</v>
      </c>
      <c r="D462" s="746" t="s">
        <v>4909</v>
      </c>
      <c r="E462" s="747" t="s">
        <v>3373</v>
      </c>
      <c r="F462" s="665" t="s">
        <v>3361</v>
      </c>
      <c r="G462" s="665" t="s">
        <v>3822</v>
      </c>
      <c r="H462" s="665" t="s">
        <v>1606</v>
      </c>
      <c r="I462" s="665" t="s">
        <v>2717</v>
      </c>
      <c r="J462" s="665" t="s">
        <v>2718</v>
      </c>
      <c r="K462" s="665" t="s">
        <v>1836</v>
      </c>
      <c r="L462" s="666">
        <v>21.96</v>
      </c>
      <c r="M462" s="666">
        <v>483.12</v>
      </c>
      <c r="N462" s="665">
        <v>22</v>
      </c>
      <c r="O462" s="748">
        <v>3</v>
      </c>
      <c r="P462" s="666">
        <v>219.60000000000002</v>
      </c>
      <c r="Q462" s="681">
        <v>0.45454545454545459</v>
      </c>
      <c r="R462" s="665">
        <v>10</v>
      </c>
      <c r="S462" s="681">
        <v>0.45454545454545453</v>
      </c>
      <c r="T462" s="748">
        <v>2</v>
      </c>
      <c r="U462" s="704">
        <v>0.66666666666666663</v>
      </c>
    </row>
    <row r="463" spans="1:21" ht="14.4" customHeight="1" x14ac:dyDescent="0.3">
      <c r="A463" s="664">
        <v>21</v>
      </c>
      <c r="B463" s="665" t="s">
        <v>528</v>
      </c>
      <c r="C463" s="665" t="s">
        <v>3366</v>
      </c>
      <c r="D463" s="746" t="s">
        <v>4909</v>
      </c>
      <c r="E463" s="747" t="s">
        <v>3373</v>
      </c>
      <c r="F463" s="665" t="s">
        <v>3361</v>
      </c>
      <c r="G463" s="665" t="s">
        <v>3822</v>
      </c>
      <c r="H463" s="665" t="s">
        <v>1606</v>
      </c>
      <c r="I463" s="665" t="s">
        <v>1857</v>
      </c>
      <c r="J463" s="665" t="s">
        <v>1858</v>
      </c>
      <c r="K463" s="665" t="s">
        <v>1859</v>
      </c>
      <c r="L463" s="666">
        <v>145.88999999999999</v>
      </c>
      <c r="M463" s="666">
        <v>2917.7999999999997</v>
      </c>
      <c r="N463" s="665">
        <v>20</v>
      </c>
      <c r="O463" s="748">
        <v>0.5</v>
      </c>
      <c r="P463" s="666">
        <v>2917.7999999999997</v>
      </c>
      <c r="Q463" s="681">
        <v>1</v>
      </c>
      <c r="R463" s="665">
        <v>20</v>
      </c>
      <c r="S463" s="681">
        <v>1</v>
      </c>
      <c r="T463" s="748">
        <v>0.5</v>
      </c>
      <c r="U463" s="704">
        <v>1</v>
      </c>
    </row>
    <row r="464" spans="1:21" ht="14.4" customHeight="1" x14ac:dyDescent="0.3">
      <c r="A464" s="664">
        <v>21</v>
      </c>
      <c r="B464" s="665" t="s">
        <v>528</v>
      </c>
      <c r="C464" s="665" t="s">
        <v>3366</v>
      </c>
      <c r="D464" s="746" t="s">
        <v>4909</v>
      </c>
      <c r="E464" s="747" t="s">
        <v>3373</v>
      </c>
      <c r="F464" s="665" t="s">
        <v>3361</v>
      </c>
      <c r="G464" s="665" t="s">
        <v>3822</v>
      </c>
      <c r="H464" s="665" t="s">
        <v>1606</v>
      </c>
      <c r="I464" s="665" t="s">
        <v>2725</v>
      </c>
      <c r="J464" s="665" t="s">
        <v>2726</v>
      </c>
      <c r="K464" s="665" t="s">
        <v>1859</v>
      </c>
      <c r="L464" s="666">
        <v>162.28</v>
      </c>
      <c r="M464" s="666">
        <v>973.68000000000006</v>
      </c>
      <c r="N464" s="665">
        <v>6</v>
      </c>
      <c r="O464" s="748">
        <v>1</v>
      </c>
      <c r="P464" s="666">
        <v>973.68000000000006</v>
      </c>
      <c r="Q464" s="681">
        <v>1</v>
      </c>
      <c r="R464" s="665">
        <v>6</v>
      </c>
      <c r="S464" s="681">
        <v>1</v>
      </c>
      <c r="T464" s="748">
        <v>1</v>
      </c>
      <c r="U464" s="704">
        <v>1</v>
      </c>
    </row>
    <row r="465" spans="1:21" ht="14.4" customHeight="1" x14ac:dyDescent="0.3">
      <c r="A465" s="664">
        <v>21</v>
      </c>
      <c r="B465" s="665" t="s">
        <v>528</v>
      </c>
      <c r="C465" s="665" t="s">
        <v>3366</v>
      </c>
      <c r="D465" s="746" t="s">
        <v>4909</v>
      </c>
      <c r="E465" s="747" t="s">
        <v>3373</v>
      </c>
      <c r="F465" s="665" t="s">
        <v>3361</v>
      </c>
      <c r="G465" s="665" t="s">
        <v>3822</v>
      </c>
      <c r="H465" s="665" t="s">
        <v>1606</v>
      </c>
      <c r="I465" s="665" t="s">
        <v>3939</v>
      </c>
      <c r="J465" s="665" t="s">
        <v>1876</v>
      </c>
      <c r="K465" s="665" t="s">
        <v>1836</v>
      </c>
      <c r="L465" s="666">
        <v>21.96</v>
      </c>
      <c r="M465" s="666">
        <v>43.92</v>
      </c>
      <c r="N465" s="665">
        <v>2</v>
      </c>
      <c r="O465" s="748">
        <v>0.5</v>
      </c>
      <c r="P465" s="666">
        <v>43.92</v>
      </c>
      <c r="Q465" s="681">
        <v>1</v>
      </c>
      <c r="R465" s="665">
        <v>2</v>
      </c>
      <c r="S465" s="681">
        <v>1</v>
      </c>
      <c r="T465" s="748">
        <v>0.5</v>
      </c>
      <c r="U465" s="704">
        <v>1</v>
      </c>
    </row>
    <row r="466" spans="1:21" ht="14.4" customHeight="1" x14ac:dyDescent="0.3">
      <c r="A466" s="664">
        <v>21</v>
      </c>
      <c r="B466" s="665" t="s">
        <v>528</v>
      </c>
      <c r="C466" s="665" t="s">
        <v>3366</v>
      </c>
      <c r="D466" s="746" t="s">
        <v>4909</v>
      </c>
      <c r="E466" s="747" t="s">
        <v>3373</v>
      </c>
      <c r="F466" s="665" t="s">
        <v>3361</v>
      </c>
      <c r="G466" s="665" t="s">
        <v>3822</v>
      </c>
      <c r="H466" s="665" t="s">
        <v>1606</v>
      </c>
      <c r="I466" s="665" t="s">
        <v>1842</v>
      </c>
      <c r="J466" s="665" t="s">
        <v>1843</v>
      </c>
      <c r="K466" s="665" t="s">
        <v>1844</v>
      </c>
      <c r="L466" s="666">
        <v>127.34</v>
      </c>
      <c r="M466" s="666">
        <v>764.04</v>
      </c>
      <c r="N466" s="665">
        <v>6</v>
      </c>
      <c r="O466" s="748">
        <v>1.5</v>
      </c>
      <c r="P466" s="666">
        <v>382.02</v>
      </c>
      <c r="Q466" s="681">
        <v>0.5</v>
      </c>
      <c r="R466" s="665">
        <v>3</v>
      </c>
      <c r="S466" s="681">
        <v>0.5</v>
      </c>
      <c r="T466" s="748">
        <v>1</v>
      </c>
      <c r="U466" s="704">
        <v>0.66666666666666663</v>
      </c>
    </row>
    <row r="467" spans="1:21" ht="14.4" customHeight="1" x14ac:dyDescent="0.3">
      <c r="A467" s="664">
        <v>21</v>
      </c>
      <c r="B467" s="665" t="s">
        <v>528</v>
      </c>
      <c r="C467" s="665" t="s">
        <v>3366</v>
      </c>
      <c r="D467" s="746" t="s">
        <v>4909</v>
      </c>
      <c r="E467" s="747" t="s">
        <v>3373</v>
      </c>
      <c r="F467" s="665" t="s">
        <v>3361</v>
      </c>
      <c r="G467" s="665" t="s">
        <v>3822</v>
      </c>
      <c r="H467" s="665" t="s">
        <v>1606</v>
      </c>
      <c r="I467" s="665" t="s">
        <v>1845</v>
      </c>
      <c r="J467" s="665" t="s">
        <v>1846</v>
      </c>
      <c r="K467" s="665" t="s">
        <v>1844</v>
      </c>
      <c r="L467" s="666">
        <v>127.34</v>
      </c>
      <c r="M467" s="666">
        <v>382.02</v>
      </c>
      <c r="N467" s="665">
        <v>3</v>
      </c>
      <c r="O467" s="748">
        <v>1</v>
      </c>
      <c r="P467" s="666">
        <v>382.02</v>
      </c>
      <c r="Q467" s="681">
        <v>1</v>
      </c>
      <c r="R467" s="665">
        <v>3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21</v>
      </c>
      <c r="B468" s="665" t="s">
        <v>528</v>
      </c>
      <c r="C468" s="665" t="s">
        <v>3366</v>
      </c>
      <c r="D468" s="746" t="s">
        <v>4909</v>
      </c>
      <c r="E468" s="747" t="s">
        <v>3373</v>
      </c>
      <c r="F468" s="665" t="s">
        <v>3361</v>
      </c>
      <c r="G468" s="665" t="s">
        <v>3822</v>
      </c>
      <c r="H468" s="665" t="s">
        <v>1606</v>
      </c>
      <c r="I468" s="665" t="s">
        <v>1863</v>
      </c>
      <c r="J468" s="665" t="s">
        <v>1864</v>
      </c>
      <c r="K468" s="665" t="s">
        <v>1862</v>
      </c>
      <c r="L468" s="666">
        <v>84.89</v>
      </c>
      <c r="M468" s="666">
        <v>169.78</v>
      </c>
      <c r="N468" s="665">
        <v>2</v>
      </c>
      <c r="O468" s="748">
        <v>0.5</v>
      </c>
      <c r="P468" s="666">
        <v>169.78</v>
      </c>
      <c r="Q468" s="681">
        <v>1</v>
      </c>
      <c r="R468" s="665">
        <v>2</v>
      </c>
      <c r="S468" s="681">
        <v>1</v>
      </c>
      <c r="T468" s="748">
        <v>0.5</v>
      </c>
      <c r="U468" s="704">
        <v>1</v>
      </c>
    </row>
    <row r="469" spans="1:21" ht="14.4" customHeight="1" x14ac:dyDescent="0.3">
      <c r="A469" s="664">
        <v>21</v>
      </c>
      <c r="B469" s="665" t="s">
        <v>528</v>
      </c>
      <c r="C469" s="665" t="s">
        <v>3366</v>
      </c>
      <c r="D469" s="746" t="s">
        <v>4909</v>
      </c>
      <c r="E469" s="747" t="s">
        <v>3373</v>
      </c>
      <c r="F469" s="665" t="s">
        <v>3361</v>
      </c>
      <c r="G469" s="665" t="s">
        <v>3822</v>
      </c>
      <c r="H469" s="665" t="s">
        <v>1606</v>
      </c>
      <c r="I469" s="665" t="s">
        <v>3940</v>
      </c>
      <c r="J469" s="665" t="s">
        <v>3941</v>
      </c>
      <c r="K469" s="665" t="s">
        <v>1844</v>
      </c>
      <c r="L469" s="666">
        <v>127.34</v>
      </c>
      <c r="M469" s="666">
        <v>1400.74</v>
      </c>
      <c r="N469" s="665">
        <v>11</v>
      </c>
      <c r="O469" s="748">
        <v>2.5</v>
      </c>
      <c r="P469" s="666">
        <v>382.02</v>
      </c>
      <c r="Q469" s="681">
        <v>0.27272727272727271</v>
      </c>
      <c r="R469" s="665">
        <v>3</v>
      </c>
      <c r="S469" s="681">
        <v>0.27272727272727271</v>
      </c>
      <c r="T469" s="748">
        <v>1</v>
      </c>
      <c r="U469" s="704">
        <v>0.4</v>
      </c>
    </row>
    <row r="470" spans="1:21" ht="14.4" customHeight="1" x14ac:dyDescent="0.3">
      <c r="A470" s="664">
        <v>21</v>
      </c>
      <c r="B470" s="665" t="s">
        <v>528</v>
      </c>
      <c r="C470" s="665" t="s">
        <v>3366</v>
      </c>
      <c r="D470" s="746" t="s">
        <v>4909</v>
      </c>
      <c r="E470" s="747" t="s">
        <v>3373</v>
      </c>
      <c r="F470" s="665" t="s">
        <v>3361</v>
      </c>
      <c r="G470" s="665" t="s">
        <v>3822</v>
      </c>
      <c r="H470" s="665" t="s">
        <v>1606</v>
      </c>
      <c r="I470" s="665" t="s">
        <v>1860</v>
      </c>
      <c r="J470" s="665" t="s">
        <v>1861</v>
      </c>
      <c r="K470" s="665" t="s">
        <v>1862</v>
      </c>
      <c r="L470" s="666">
        <v>84.89</v>
      </c>
      <c r="M470" s="666">
        <v>169.78</v>
      </c>
      <c r="N470" s="665">
        <v>2</v>
      </c>
      <c r="O470" s="748">
        <v>0.5</v>
      </c>
      <c r="P470" s="666">
        <v>169.78</v>
      </c>
      <c r="Q470" s="681">
        <v>1</v>
      </c>
      <c r="R470" s="665">
        <v>2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21</v>
      </c>
      <c r="B471" s="665" t="s">
        <v>528</v>
      </c>
      <c r="C471" s="665" t="s">
        <v>3366</v>
      </c>
      <c r="D471" s="746" t="s">
        <v>4909</v>
      </c>
      <c r="E471" s="747" t="s">
        <v>3373</v>
      </c>
      <c r="F471" s="665" t="s">
        <v>3361</v>
      </c>
      <c r="G471" s="665" t="s">
        <v>3822</v>
      </c>
      <c r="H471" s="665" t="s">
        <v>1606</v>
      </c>
      <c r="I471" s="665" t="s">
        <v>1847</v>
      </c>
      <c r="J471" s="665" t="s">
        <v>1848</v>
      </c>
      <c r="K471" s="665" t="s">
        <v>1844</v>
      </c>
      <c r="L471" s="666">
        <v>127.34</v>
      </c>
      <c r="M471" s="666">
        <v>1782.76</v>
      </c>
      <c r="N471" s="665">
        <v>14</v>
      </c>
      <c r="O471" s="748">
        <v>2.5</v>
      </c>
      <c r="P471" s="666">
        <v>382.02</v>
      </c>
      <c r="Q471" s="681">
        <v>0.21428571428571427</v>
      </c>
      <c r="R471" s="665">
        <v>3</v>
      </c>
      <c r="S471" s="681">
        <v>0.21428571428571427</v>
      </c>
      <c r="T471" s="748">
        <v>1</v>
      </c>
      <c r="U471" s="704">
        <v>0.4</v>
      </c>
    </row>
    <row r="472" spans="1:21" ht="14.4" customHeight="1" x14ac:dyDescent="0.3">
      <c r="A472" s="664">
        <v>21</v>
      </c>
      <c r="B472" s="665" t="s">
        <v>528</v>
      </c>
      <c r="C472" s="665" t="s">
        <v>3366</v>
      </c>
      <c r="D472" s="746" t="s">
        <v>4909</v>
      </c>
      <c r="E472" s="747" t="s">
        <v>3373</v>
      </c>
      <c r="F472" s="665" t="s">
        <v>3361</v>
      </c>
      <c r="G472" s="665" t="s">
        <v>3822</v>
      </c>
      <c r="H472" s="665" t="s">
        <v>1606</v>
      </c>
      <c r="I472" s="665" t="s">
        <v>3942</v>
      </c>
      <c r="J472" s="665" t="s">
        <v>2726</v>
      </c>
      <c r="K472" s="665" t="s">
        <v>3943</v>
      </c>
      <c r="L472" s="666">
        <v>1451.04</v>
      </c>
      <c r="M472" s="666">
        <v>56590.560000000005</v>
      </c>
      <c r="N472" s="665">
        <v>39</v>
      </c>
      <c r="O472" s="748">
        <v>9.5</v>
      </c>
      <c r="P472" s="666">
        <v>43531.200000000004</v>
      </c>
      <c r="Q472" s="681">
        <v>0.76923076923076927</v>
      </c>
      <c r="R472" s="665">
        <v>30</v>
      </c>
      <c r="S472" s="681">
        <v>0.76923076923076927</v>
      </c>
      <c r="T472" s="748">
        <v>8</v>
      </c>
      <c r="U472" s="704">
        <v>0.84210526315789469</v>
      </c>
    </row>
    <row r="473" spans="1:21" ht="14.4" customHeight="1" x14ac:dyDescent="0.3">
      <c r="A473" s="664">
        <v>21</v>
      </c>
      <c r="B473" s="665" t="s">
        <v>528</v>
      </c>
      <c r="C473" s="665" t="s">
        <v>3366</v>
      </c>
      <c r="D473" s="746" t="s">
        <v>4909</v>
      </c>
      <c r="E473" s="747" t="s">
        <v>3373</v>
      </c>
      <c r="F473" s="665" t="s">
        <v>3361</v>
      </c>
      <c r="G473" s="665" t="s">
        <v>3822</v>
      </c>
      <c r="H473" s="665" t="s">
        <v>1606</v>
      </c>
      <c r="I473" s="665" t="s">
        <v>1878</v>
      </c>
      <c r="J473" s="665" t="s">
        <v>3262</v>
      </c>
      <c r="K473" s="665" t="s">
        <v>1880</v>
      </c>
      <c r="L473" s="666">
        <v>194.26</v>
      </c>
      <c r="M473" s="666">
        <v>98684.080000000045</v>
      </c>
      <c r="N473" s="665">
        <v>508</v>
      </c>
      <c r="O473" s="748">
        <v>80</v>
      </c>
      <c r="P473" s="666">
        <v>61191.900000000023</v>
      </c>
      <c r="Q473" s="681">
        <v>0.62007874015748021</v>
      </c>
      <c r="R473" s="665">
        <v>315</v>
      </c>
      <c r="S473" s="681">
        <v>0.62007874015748032</v>
      </c>
      <c r="T473" s="748">
        <v>55</v>
      </c>
      <c r="U473" s="704">
        <v>0.6875</v>
      </c>
    </row>
    <row r="474" spans="1:21" ht="14.4" customHeight="1" x14ac:dyDescent="0.3">
      <c r="A474" s="664">
        <v>21</v>
      </c>
      <c r="B474" s="665" t="s">
        <v>528</v>
      </c>
      <c r="C474" s="665" t="s">
        <v>3366</v>
      </c>
      <c r="D474" s="746" t="s">
        <v>4909</v>
      </c>
      <c r="E474" s="747" t="s">
        <v>3373</v>
      </c>
      <c r="F474" s="665" t="s">
        <v>3361</v>
      </c>
      <c r="G474" s="665" t="s">
        <v>3822</v>
      </c>
      <c r="H474" s="665" t="s">
        <v>1606</v>
      </c>
      <c r="I474" s="665" t="s">
        <v>3944</v>
      </c>
      <c r="J474" s="665" t="s">
        <v>3945</v>
      </c>
      <c r="K474" s="665" t="s">
        <v>1877</v>
      </c>
      <c r="L474" s="666">
        <v>238.89</v>
      </c>
      <c r="M474" s="666">
        <v>1194.4499999999998</v>
      </c>
      <c r="N474" s="665">
        <v>5</v>
      </c>
      <c r="O474" s="748">
        <v>1.5</v>
      </c>
      <c r="P474" s="666">
        <v>1194.4499999999998</v>
      </c>
      <c r="Q474" s="681">
        <v>1</v>
      </c>
      <c r="R474" s="665">
        <v>5</v>
      </c>
      <c r="S474" s="681">
        <v>1</v>
      </c>
      <c r="T474" s="748">
        <v>1.5</v>
      </c>
      <c r="U474" s="704">
        <v>1</v>
      </c>
    </row>
    <row r="475" spans="1:21" ht="14.4" customHeight="1" x14ac:dyDescent="0.3">
      <c r="A475" s="664">
        <v>21</v>
      </c>
      <c r="B475" s="665" t="s">
        <v>528</v>
      </c>
      <c r="C475" s="665" t="s">
        <v>3366</v>
      </c>
      <c r="D475" s="746" t="s">
        <v>4909</v>
      </c>
      <c r="E475" s="747" t="s">
        <v>3373</v>
      </c>
      <c r="F475" s="665" t="s">
        <v>3361</v>
      </c>
      <c r="G475" s="665" t="s">
        <v>3822</v>
      </c>
      <c r="H475" s="665" t="s">
        <v>1606</v>
      </c>
      <c r="I475" s="665" t="s">
        <v>2730</v>
      </c>
      <c r="J475" s="665" t="s">
        <v>2731</v>
      </c>
      <c r="K475" s="665" t="s">
        <v>1877</v>
      </c>
      <c r="L475" s="666">
        <v>238.89</v>
      </c>
      <c r="M475" s="666">
        <v>955.56</v>
      </c>
      <c r="N475" s="665">
        <v>4</v>
      </c>
      <c r="O475" s="748">
        <v>1</v>
      </c>
      <c r="P475" s="666">
        <v>955.56</v>
      </c>
      <c r="Q475" s="681">
        <v>1</v>
      </c>
      <c r="R475" s="665">
        <v>4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21</v>
      </c>
      <c r="B476" s="665" t="s">
        <v>528</v>
      </c>
      <c r="C476" s="665" t="s">
        <v>3366</v>
      </c>
      <c r="D476" s="746" t="s">
        <v>4909</v>
      </c>
      <c r="E476" s="747" t="s">
        <v>3373</v>
      </c>
      <c r="F476" s="665" t="s">
        <v>3361</v>
      </c>
      <c r="G476" s="665" t="s">
        <v>3822</v>
      </c>
      <c r="H476" s="665" t="s">
        <v>529</v>
      </c>
      <c r="I476" s="665" t="s">
        <v>3946</v>
      </c>
      <c r="J476" s="665" t="s">
        <v>3947</v>
      </c>
      <c r="K476" s="665" t="s">
        <v>3948</v>
      </c>
      <c r="L476" s="666">
        <v>65.599999999999994</v>
      </c>
      <c r="M476" s="666">
        <v>1574.3999999999999</v>
      </c>
      <c r="N476" s="665">
        <v>24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21</v>
      </c>
      <c r="B477" s="665" t="s">
        <v>528</v>
      </c>
      <c r="C477" s="665" t="s">
        <v>3366</v>
      </c>
      <c r="D477" s="746" t="s">
        <v>4909</v>
      </c>
      <c r="E477" s="747" t="s">
        <v>3373</v>
      </c>
      <c r="F477" s="665" t="s">
        <v>3361</v>
      </c>
      <c r="G477" s="665" t="s">
        <v>3822</v>
      </c>
      <c r="H477" s="665" t="s">
        <v>529</v>
      </c>
      <c r="I477" s="665" t="s">
        <v>3949</v>
      </c>
      <c r="J477" s="665" t="s">
        <v>3950</v>
      </c>
      <c r="K477" s="665" t="s">
        <v>3948</v>
      </c>
      <c r="L477" s="666">
        <v>65.599999999999994</v>
      </c>
      <c r="M477" s="666">
        <v>1574.3999999999999</v>
      </c>
      <c r="N477" s="665">
        <v>24</v>
      </c>
      <c r="O477" s="748">
        <v>1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21</v>
      </c>
      <c r="B478" s="665" t="s">
        <v>528</v>
      </c>
      <c r="C478" s="665" t="s">
        <v>3366</v>
      </c>
      <c r="D478" s="746" t="s">
        <v>4909</v>
      </c>
      <c r="E478" s="747" t="s">
        <v>3373</v>
      </c>
      <c r="F478" s="665" t="s">
        <v>3361</v>
      </c>
      <c r="G478" s="665" t="s">
        <v>3822</v>
      </c>
      <c r="H478" s="665" t="s">
        <v>1606</v>
      </c>
      <c r="I478" s="665" t="s">
        <v>1875</v>
      </c>
      <c r="J478" s="665" t="s">
        <v>1876</v>
      </c>
      <c r="K478" s="665" t="s">
        <v>1877</v>
      </c>
      <c r="L478" s="666">
        <v>87.82</v>
      </c>
      <c r="M478" s="666">
        <v>1405.12</v>
      </c>
      <c r="N478" s="665">
        <v>16</v>
      </c>
      <c r="O478" s="748">
        <v>4.5</v>
      </c>
      <c r="P478" s="666">
        <v>1141.6599999999999</v>
      </c>
      <c r="Q478" s="681">
        <v>0.8125</v>
      </c>
      <c r="R478" s="665">
        <v>13</v>
      </c>
      <c r="S478" s="681">
        <v>0.8125</v>
      </c>
      <c r="T478" s="748">
        <v>4</v>
      </c>
      <c r="U478" s="704">
        <v>0.88888888888888884</v>
      </c>
    </row>
    <row r="479" spans="1:21" ht="14.4" customHeight="1" x14ac:dyDescent="0.3">
      <c r="A479" s="664">
        <v>21</v>
      </c>
      <c r="B479" s="665" t="s">
        <v>528</v>
      </c>
      <c r="C479" s="665" t="s">
        <v>3366</v>
      </c>
      <c r="D479" s="746" t="s">
        <v>4909</v>
      </c>
      <c r="E479" s="747" t="s">
        <v>3373</v>
      </c>
      <c r="F479" s="665" t="s">
        <v>3361</v>
      </c>
      <c r="G479" s="665" t="s">
        <v>3822</v>
      </c>
      <c r="H479" s="665" t="s">
        <v>1606</v>
      </c>
      <c r="I479" s="665" t="s">
        <v>3951</v>
      </c>
      <c r="J479" s="665" t="s">
        <v>3952</v>
      </c>
      <c r="K479" s="665" t="s">
        <v>1877</v>
      </c>
      <c r="L479" s="666">
        <v>131.93</v>
      </c>
      <c r="M479" s="666">
        <v>263.86</v>
      </c>
      <c r="N479" s="665">
        <v>2</v>
      </c>
      <c r="O479" s="748">
        <v>0.5</v>
      </c>
      <c r="P479" s="666">
        <v>263.86</v>
      </c>
      <c r="Q479" s="681">
        <v>1</v>
      </c>
      <c r="R479" s="665">
        <v>2</v>
      </c>
      <c r="S479" s="681">
        <v>1</v>
      </c>
      <c r="T479" s="748">
        <v>0.5</v>
      </c>
      <c r="U479" s="704">
        <v>1</v>
      </c>
    </row>
    <row r="480" spans="1:21" ht="14.4" customHeight="1" x14ac:dyDescent="0.3">
      <c r="A480" s="664">
        <v>21</v>
      </c>
      <c r="B480" s="665" t="s">
        <v>528</v>
      </c>
      <c r="C480" s="665" t="s">
        <v>3366</v>
      </c>
      <c r="D480" s="746" t="s">
        <v>4909</v>
      </c>
      <c r="E480" s="747" t="s">
        <v>3373</v>
      </c>
      <c r="F480" s="665" t="s">
        <v>3361</v>
      </c>
      <c r="G480" s="665" t="s">
        <v>3822</v>
      </c>
      <c r="H480" s="665" t="s">
        <v>1606</v>
      </c>
      <c r="I480" s="665" t="s">
        <v>1888</v>
      </c>
      <c r="J480" s="665" t="s">
        <v>1889</v>
      </c>
      <c r="K480" s="665" t="s">
        <v>1844</v>
      </c>
      <c r="L480" s="666">
        <v>129.51</v>
      </c>
      <c r="M480" s="666">
        <v>1165.5899999999999</v>
      </c>
      <c r="N480" s="665">
        <v>9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21</v>
      </c>
      <c r="B481" s="665" t="s">
        <v>528</v>
      </c>
      <c r="C481" s="665" t="s">
        <v>3366</v>
      </c>
      <c r="D481" s="746" t="s">
        <v>4909</v>
      </c>
      <c r="E481" s="747" t="s">
        <v>3373</v>
      </c>
      <c r="F481" s="665" t="s">
        <v>3361</v>
      </c>
      <c r="G481" s="665" t="s">
        <v>3822</v>
      </c>
      <c r="H481" s="665" t="s">
        <v>529</v>
      </c>
      <c r="I481" s="665" t="s">
        <v>3953</v>
      </c>
      <c r="J481" s="665" t="s">
        <v>3954</v>
      </c>
      <c r="K481" s="665" t="s">
        <v>3948</v>
      </c>
      <c r="L481" s="666">
        <v>65.599999999999994</v>
      </c>
      <c r="M481" s="666">
        <v>1574.3999999999999</v>
      </c>
      <c r="N481" s="665">
        <v>24</v>
      </c>
      <c r="O481" s="748">
        <v>1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21</v>
      </c>
      <c r="B482" s="665" t="s">
        <v>528</v>
      </c>
      <c r="C482" s="665" t="s">
        <v>3366</v>
      </c>
      <c r="D482" s="746" t="s">
        <v>4909</v>
      </c>
      <c r="E482" s="747" t="s">
        <v>3373</v>
      </c>
      <c r="F482" s="665" t="s">
        <v>3361</v>
      </c>
      <c r="G482" s="665" t="s">
        <v>3822</v>
      </c>
      <c r="H482" s="665" t="s">
        <v>529</v>
      </c>
      <c r="I482" s="665" t="s">
        <v>3955</v>
      </c>
      <c r="J482" s="665" t="s">
        <v>3956</v>
      </c>
      <c r="K482" s="665" t="s">
        <v>3948</v>
      </c>
      <c r="L482" s="666">
        <v>65.599999999999994</v>
      </c>
      <c r="M482" s="666">
        <v>1574.3999999999999</v>
      </c>
      <c r="N482" s="665">
        <v>24</v>
      </c>
      <c r="O482" s="748">
        <v>1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21</v>
      </c>
      <c r="B483" s="665" t="s">
        <v>528</v>
      </c>
      <c r="C483" s="665" t="s">
        <v>3366</v>
      </c>
      <c r="D483" s="746" t="s">
        <v>4909</v>
      </c>
      <c r="E483" s="747" t="s">
        <v>3373</v>
      </c>
      <c r="F483" s="665" t="s">
        <v>3361</v>
      </c>
      <c r="G483" s="665" t="s">
        <v>3822</v>
      </c>
      <c r="H483" s="665" t="s">
        <v>529</v>
      </c>
      <c r="I483" s="665" t="s">
        <v>3957</v>
      </c>
      <c r="J483" s="665" t="s">
        <v>3958</v>
      </c>
      <c r="K483" s="665" t="s">
        <v>3948</v>
      </c>
      <c r="L483" s="666">
        <v>65.599999999999994</v>
      </c>
      <c r="M483" s="666">
        <v>1574.3999999999999</v>
      </c>
      <c r="N483" s="665">
        <v>24</v>
      </c>
      <c r="O483" s="748">
        <v>2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21</v>
      </c>
      <c r="B484" s="665" t="s">
        <v>528</v>
      </c>
      <c r="C484" s="665" t="s">
        <v>3366</v>
      </c>
      <c r="D484" s="746" t="s">
        <v>4909</v>
      </c>
      <c r="E484" s="747" t="s">
        <v>3373</v>
      </c>
      <c r="F484" s="665" t="s">
        <v>3361</v>
      </c>
      <c r="G484" s="665" t="s">
        <v>3822</v>
      </c>
      <c r="H484" s="665" t="s">
        <v>1606</v>
      </c>
      <c r="I484" s="665" t="s">
        <v>3959</v>
      </c>
      <c r="J484" s="665" t="s">
        <v>3960</v>
      </c>
      <c r="K484" s="665" t="s">
        <v>1844</v>
      </c>
      <c r="L484" s="666">
        <v>127.34</v>
      </c>
      <c r="M484" s="666">
        <v>254.68</v>
      </c>
      <c r="N484" s="665">
        <v>2</v>
      </c>
      <c r="O484" s="748">
        <v>0.5</v>
      </c>
      <c r="P484" s="666">
        <v>254.68</v>
      </c>
      <c r="Q484" s="681">
        <v>1</v>
      </c>
      <c r="R484" s="665">
        <v>2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21</v>
      </c>
      <c r="B485" s="665" t="s">
        <v>528</v>
      </c>
      <c r="C485" s="665" t="s">
        <v>3366</v>
      </c>
      <c r="D485" s="746" t="s">
        <v>4909</v>
      </c>
      <c r="E485" s="747" t="s">
        <v>3373</v>
      </c>
      <c r="F485" s="665" t="s">
        <v>3361</v>
      </c>
      <c r="G485" s="665" t="s">
        <v>3961</v>
      </c>
      <c r="H485" s="665" t="s">
        <v>529</v>
      </c>
      <c r="I485" s="665" t="s">
        <v>3962</v>
      </c>
      <c r="J485" s="665" t="s">
        <v>3963</v>
      </c>
      <c r="K485" s="665" t="s">
        <v>3964</v>
      </c>
      <c r="L485" s="666">
        <v>70.08</v>
      </c>
      <c r="M485" s="666">
        <v>210.24</v>
      </c>
      <c r="N485" s="665">
        <v>3</v>
      </c>
      <c r="O485" s="748">
        <v>1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21</v>
      </c>
      <c r="B486" s="665" t="s">
        <v>528</v>
      </c>
      <c r="C486" s="665" t="s">
        <v>3366</v>
      </c>
      <c r="D486" s="746" t="s">
        <v>4909</v>
      </c>
      <c r="E486" s="747" t="s">
        <v>3373</v>
      </c>
      <c r="F486" s="665" t="s">
        <v>3361</v>
      </c>
      <c r="G486" s="665" t="s">
        <v>3572</v>
      </c>
      <c r="H486" s="665" t="s">
        <v>529</v>
      </c>
      <c r="I486" s="665" t="s">
        <v>600</v>
      </c>
      <c r="J486" s="665" t="s">
        <v>3685</v>
      </c>
      <c r="K486" s="665" t="s">
        <v>3686</v>
      </c>
      <c r="L486" s="666">
        <v>24.78</v>
      </c>
      <c r="M486" s="666">
        <v>24.78</v>
      </c>
      <c r="N486" s="665">
        <v>1</v>
      </c>
      <c r="O486" s="748">
        <v>0.5</v>
      </c>
      <c r="P486" s="666">
        <v>24.78</v>
      </c>
      <c r="Q486" s="681">
        <v>1</v>
      </c>
      <c r="R486" s="665">
        <v>1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21</v>
      </c>
      <c r="B487" s="665" t="s">
        <v>528</v>
      </c>
      <c r="C487" s="665" t="s">
        <v>3366</v>
      </c>
      <c r="D487" s="746" t="s">
        <v>4909</v>
      </c>
      <c r="E487" s="747" t="s">
        <v>3373</v>
      </c>
      <c r="F487" s="665" t="s">
        <v>3361</v>
      </c>
      <c r="G487" s="665" t="s">
        <v>3572</v>
      </c>
      <c r="H487" s="665" t="s">
        <v>529</v>
      </c>
      <c r="I487" s="665" t="s">
        <v>2197</v>
      </c>
      <c r="J487" s="665" t="s">
        <v>3573</v>
      </c>
      <c r="K487" s="665" t="s">
        <v>3574</v>
      </c>
      <c r="L487" s="666">
        <v>99.11</v>
      </c>
      <c r="M487" s="666">
        <v>99.11</v>
      </c>
      <c r="N487" s="665">
        <v>1</v>
      </c>
      <c r="O487" s="748">
        <v>0.5</v>
      </c>
      <c r="P487" s="666">
        <v>99.11</v>
      </c>
      <c r="Q487" s="681">
        <v>1</v>
      </c>
      <c r="R487" s="665">
        <v>1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21</v>
      </c>
      <c r="B488" s="665" t="s">
        <v>528</v>
      </c>
      <c r="C488" s="665" t="s">
        <v>3366</v>
      </c>
      <c r="D488" s="746" t="s">
        <v>4909</v>
      </c>
      <c r="E488" s="747" t="s">
        <v>3373</v>
      </c>
      <c r="F488" s="665" t="s">
        <v>3361</v>
      </c>
      <c r="G488" s="665" t="s">
        <v>3965</v>
      </c>
      <c r="H488" s="665" t="s">
        <v>529</v>
      </c>
      <c r="I488" s="665" t="s">
        <v>2291</v>
      </c>
      <c r="J488" s="665" t="s">
        <v>2023</v>
      </c>
      <c r="K488" s="665" t="s">
        <v>3966</v>
      </c>
      <c r="L488" s="666">
        <v>1715.48</v>
      </c>
      <c r="M488" s="666">
        <v>1715.48</v>
      </c>
      <c r="N488" s="665">
        <v>1</v>
      </c>
      <c r="O488" s="748">
        <v>0.5</v>
      </c>
      <c r="P488" s="666">
        <v>1715.48</v>
      </c>
      <c r="Q488" s="681">
        <v>1</v>
      </c>
      <c r="R488" s="665">
        <v>1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21</v>
      </c>
      <c r="B489" s="665" t="s">
        <v>528</v>
      </c>
      <c r="C489" s="665" t="s">
        <v>3366</v>
      </c>
      <c r="D489" s="746" t="s">
        <v>4909</v>
      </c>
      <c r="E489" s="747" t="s">
        <v>3373</v>
      </c>
      <c r="F489" s="665" t="s">
        <v>3361</v>
      </c>
      <c r="G489" s="665" t="s">
        <v>3967</v>
      </c>
      <c r="H489" s="665" t="s">
        <v>529</v>
      </c>
      <c r="I489" s="665" t="s">
        <v>3968</v>
      </c>
      <c r="J489" s="665" t="s">
        <v>3969</v>
      </c>
      <c r="K489" s="665" t="s">
        <v>3970</v>
      </c>
      <c r="L489" s="666">
        <v>0</v>
      </c>
      <c r="M489" s="666">
        <v>0</v>
      </c>
      <c r="N489" s="665">
        <v>2</v>
      </c>
      <c r="O489" s="748">
        <v>1</v>
      </c>
      <c r="P489" s="666">
        <v>0</v>
      </c>
      <c r="Q489" s="681"/>
      <c r="R489" s="665">
        <v>2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21</v>
      </c>
      <c r="B490" s="665" t="s">
        <v>528</v>
      </c>
      <c r="C490" s="665" t="s">
        <v>3366</v>
      </c>
      <c r="D490" s="746" t="s">
        <v>4909</v>
      </c>
      <c r="E490" s="747" t="s">
        <v>3373</v>
      </c>
      <c r="F490" s="665" t="s">
        <v>3361</v>
      </c>
      <c r="G490" s="665" t="s">
        <v>3971</v>
      </c>
      <c r="H490" s="665" t="s">
        <v>529</v>
      </c>
      <c r="I490" s="665" t="s">
        <v>3972</v>
      </c>
      <c r="J490" s="665" t="s">
        <v>1310</v>
      </c>
      <c r="K490" s="665" t="s">
        <v>3973</v>
      </c>
      <c r="L490" s="666">
        <v>0</v>
      </c>
      <c r="M490" s="666">
        <v>0</v>
      </c>
      <c r="N490" s="665">
        <v>1</v>
      </c>
      <c r="O490" s="748">
        <v>1</v>
      </c>
      <c r="P490" s="666"/>
      <c r="Q490" s="681"/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21</v>
      </c>
      <c r="B491" s="665" t="s">
        <v>528</v>
      </c>
      <c r="C491" s="665" t="s">
        <v>3366</v>
      </c>
      <c r="D491" s="746" t="s">
        <v>4909</v>
      </c>
      <c r="E491" s="747" t="s">
        <v>3373</v>
      </c>
      <c r="F491" s="665" t="s">
        <v>3361</v>
      </c>
      <c r="G491" s="665" t="s">
        <v>3525</v>
      </c>
      <c r="H491" s="665" t="s">
        <v>529</v>
      </c>
      <c r="I491" s="665" t="s">
        <v>758</v>
      </c>
      <c r="J491" s="665" t="s">
        <v>3526</v>
      </c>
      <c r="K491" s="665" t="s">
        <v>3527</v>
      </c>
      <c r="L491" s="666">
        <v>0</v>
      </c>
      <c r="M491" s="666">
        <v>0</v>
      </c>
      <c r="N491" s="665">
        <v>3</v>
      </c>
      <c r="O491" s="748">
        <v>1</v>
      </c>
      <c r="P491" s="666">
        <v>0</v>
      </c>
      <c r="Q491" s="681"/>
      <c r="R491" s="665">
        <v>2</v>
      </c>
      <c r="S491" s="681">
        <v>0.66666666666666663</v>
      </c>
      <c r="T491" s="748">
        <v>0.5</v>
      </c>
      <c r="U491" s="704">
        <v>0.5</v>
      </c>
    </row>
    <row r="492" spans="1:21" ht="14.4" customHeight="1" x14ac:dyDescent="0.3">
      <c r="A492" s="664">
        <v>21</v>
      </c>
      <c r="B492" s="665" t="s">
        <v>528</v>
      </c>
      <c r="C492" s="665" t="s">
        <v>3366</v>
      </c>
      <c r="D492" s="746" t="s">
        <v>4909</v>
      </c>
      <c r="E492" s="747" t="s">
        <v>3373</v>
      </c>
      <c r="F492" s="665" t="s">
        <v>3361</v>
      </c>
      <c r="G492" s="665" t="s">
        <v>3974</v>
      </c>
      <c r="H492" s="665" t="s">
        <v>529</v>
      </c>
      <c r="I492" s="665" t="s">
        <v>3975</v>
      </c>
      <c r="J492" s="665" t="s">
        <v>3976</v>
      </c>
      <c r="K492" s="665" t="s">
        <v>3977</v>
      </c>
      <c r="L492" s="666">
        <v>0</v>
      </c>
      <c r="M492" s="666">
        <v>0</v>
      </c>
      <c r="N492" s="665">
        <v>1</v>
      </c>
      <c r="O492" s="748">
        <v>1</v>
      </c>
      <c r="P492" s="666"/>
      <c r="Q492" s="681"/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21</v>
      </c>
      <c r="B493" s="665" t="s">
        <v>528</v>
      </c>
      <c r="C493" s="665" t="s">
        <v>3366</v>
      </c>
      <c r="D493" s="746" t="s">
        <v>4909</v>
      </c>
      <c r="E493" s="747" t="s">
        <v>3373</v>
      </c>
      <c r="F493" s="665" t="s">
        <v>3361</v>
      </c>
      <c r="G493" s="665" t="s">
        <v>3978</v>
      </c>
      <c r="H493" s="665" t="s">
        <v>1606</v>
      </c>
      <c r="I493" s="665" t="s">
        <v>3979</v>
      </c>
      <c r="J493" s="665" t="s">
        <v>3980</v>
      </c>
      <c r="K493" s="665" t="s">
        <v>3981</v>
      </c>
      <c r="L493" s="666">
        <v>0</v>
      </c>
      <c r="M493" s="666">
        <v>0</v>
      </c>
      <c r="N493" s="665">
        <v>1</v>
      </c>
      <c r="O493" s="748">
        <v>1</v>
      </c>
      <c r="P493" s="666"/>
      <c r="Q493" s="681"/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21</v>
      </c>
      <c r="B494" s="665" t="s">
        <v>528</v>
      </c>
      <c r="C494" s="665" t="s">
        <v>3366</v>
      </c>
      <c r="D494" s="746" t="s">
        <v>4909</v>
      </c>
      <c r="E494" s="747" t="s">
        <v>3373</v>
      </c>
      <c r="F494" s="665" t="s">
        <v>3361</v>
      </c>
      <c r="G494" s="665" t="s">
        <v>3978</v>
      </c>
      <c r="H494" s="665" t="s">
        <v>1606</v>
      </c>
      <c r="I494" s="665" t="s">
        <v>3982</v>
      </c>
      <c r="J494" s="665" t="s">
        <v>3980</v>
      </c>
      <c r="K494" s="665" t="s">
        <v>3814</v>
      </c>
      <c r="L494" s="666">
        <v>492.3</v>
      </c>
      <c r="M494" s="666">
        <v>4430.7000000000007</v>
      </c>
      <c r="N494" s="665">
        <v>9</v>
      </c>
      <c r="O494" s="748">
        <v>9</v>
      </c>
      <c r="P494" s="666">
        <v>3938.4000000000005</v>
      </c>
      <c r="Q494" s="681">
        <v>0.88888888888888884</v>
      </c>
      <c r="R494" s="665">
        <v>8</v>
      </c>
      <c r="S494" s="681">
        <v>0.88888888888888884</v>
      </c>
      <c r="T494" s="748">
        <v>8</v>
      </c>
      <c r="U494" s="704">
        <v>0.88888888888888884</v>
      </c>
    </row>
    <row r="495" spans="1:21" ht="14.4" customHeight="1" x14ac:dyDescent="0.3">
      <c r="A495" s="664">
        <v>21</v>
      </c>
      <c r="B495" s="665" t="s">
        <v>528</v>
      </c>
      <c r="C495" s="665" t="s">
        <v>3366</v>
      </c>
      <c r="D495" s="746" t="s">
        <v>4909</v>
      </c>
      <c r="E495" s="747" t="s">
        <v>3373</v>
      </c>
      <c r="F495" s="665" t="s">
        <v>3361</v>
      </c>
      <c r="G495" s="665" t="s">
        <v>3531</v>
      </c>
      <c r="H495" s="665" t="s">
        <v>529</v>
      </c>
      <c r="I495" s="665" t="s">
        <v>3532</v>
      </c>
      <c r="J495" s="665" t="s">
        <v>689</v>
      </c>
      <c r="K495" s="665" t="s">
        <v>3533</v>
      </c>
      <c r="L495" s="666">
        <v>85.76</v>
      </c>
      <c r="M495" s="666">
        <v>343.04</v>
      </c>
      <c r="N495" s="665">
        <v>4</v>
      </c>
      <c r="O495" s="748">
        <v>3.5</v>
      </c>
      <c r="P495" s="666">
        <v>343.04</v>
      </c>
      <c r="Q495" s="681">
        <v>1</v>
      </c>
      <c r="R495" s="665">
        <v>4</v>
      </c>
      <c r="S495" s="681">
        <v>1</v>
      </c>
      <c r="T495" s="748">
        <v>3.5</v>
      </c>
      <c r="U495" s="704">
        <v>1</v>
      </c>
    </row>
    <row r="496" spans="1:21" ht="14.4" customHeight="1" x14ac:dyDescent="0.3">
      <c r="A496" s="664">
        <v>21</v>
      </c>
      <c r="B496" s="665" t="s">
        <v>528</v>
      </c>
      <c r="C496" s="665" t="s">
        <v>3366</v>
      </c>
      <c r="D496" s="746" t="s">
        <v>4909</v>
      </c>
      <c r="E496" s="747" t="s">
        <v>3373</v>
      </c>
      <c r="F496" s="665" t="s">
        <v>3361</v>
      </c>
      <c r="G496" s="665" t="s">
        <v>3983</v>
      </c>
      <c r="H496" s="665" t="s">
        <v>529</v>
      </c>
      <c r="I496" s="665" t="s">
        <v>2049</v>
      </c>
      <c r="J496" s="665" t="s">
        <v>3984</v>
      </c>
      <c r="K496" s="665" t="s">
        <v>3169</v>
      </c>
      <c r="L496" s="666">
        <v>77.13</v>
      </c>
      <c r="M496" s="666">
        <v>77.13</v>
      </c>
      <c r="N496" s="665">
        <v>1</v>
      </c>
      <c r="O496" s="748">
        <v>1</v>
      </c>
      <c r="P496" s="666">
        <v>77.13</v>
      </c>
      <c r="Q496" s="681">
        <v>1</v>
      </c>
      <c r="R496" s="665">
        <v>1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21</v>
      </c>
      <c r="B497" s="665" t="s">
        <v>528</v>
      </c>
      <c r="C497" s="665" t="s">
        <v>3366</v>
      </c>
      <c r="D497" s="746" t="s">
        <v>4909</v>
      </c>
      <c r="E497" s="747" t="s">
        <v>3373</v>
      </c>
      <c r="F497" s="665" t="s">
        <v>3361</v>
      </c>
      <c r="G497" s="665" t="s">
        <v>3535</v>
      </c>
      <c r="H497" s="665" t="s">
        <v>1606</v>
      </c>
      <c r="I497" s="665" t="s">
        <v>2568</v>
      </c>
      <c r="J497" s="665" t="s">
        <v>2569</v>
      </c>
      <c r="K497" s="665" t="s">
        <v>3310</v>
      </c>
      <c r="L497" s="666">
        <v>140.94999999999999</v>
      </c>
      <c r="M497" s="666">
        <v>563.79999999999995</v>
      </c>
      <c r="N497" s="665">
        <v>4</v>
      </c>
      <c r="O497" s="748">
        <v>2</v>
      </c>
      <c r="P497" s="666"/>
      <c r="Q497" s="681">
        <v>0</v>
      </c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21</v>
      </c>
      <c r="B498" s="665" t="s">
        <v>528</v>
      </c>
      <c r="C498" s="665" t="s">
        <v>3366</v>
      </c>
      <c r="D498" s="746" t="s">
        <v>4909</v>
      </c>
      <c r="E498" s="747" t="s">
        <v>3373</v>
      </c>
      <c r="F498" s="665" t="s">
        <v>3361</v>
      </c>
      <c r="G498" s="665" t="s">
        <v>3535</v>
      </c>
      <c r="H498" s="665" t="s">
        <v>1606</v>
      </c>
      <c r="I498" s="665" t="s">
        <v>3985</v>
      </c>
      <c r="J498" s="665" t="s">
        <v>1768</v>
      </c>
      <c r="K498" s="665" t="s">
        <v>3986</v>
      </c>
      <c r="L498" s="666">
        <v>300.68</v>
      </c>
      <c r="M498" s="666">
        <v>300.68</v>
      </c>
      <c r="N498" s="665">
        <v>1</v>
      </c>
      <c r="O498" s="748">
        <v>1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21</v>
      </c>
      <c r="B499" s="665" t="s">
        <v>528</v>
      </c>
      <c r="C499" s="665" t="s">
        <v>3366</v>
      </c>
      <c r="D499" s="746" t="s">
        <v>4909</v>
      </c>
      <c r="E499" s="747" t="s">
        <v>3373</v>
      </c>
      <c r="F499" s="665" t="s">
        <v>3361</v>
      </c>
      <c r="G499" s="665" t="s">
        <v>3536</v>
      </c>
      <c r="H499" s="665" t="s">
        <v>529</v>
      </c>
      <c r="I499" s="665" t="s">
        <v>3722</v>
      </c>
      <c r="J499" s="665" t="s">
        <v>3723</v>
      </c>
      <c r="K499" s="665" t="s">
        <v>1041</v>
      </c>
      <c r="L499" s="666">
        <v>50.32</v>
      </c>
      <c r="M499" s="666">
        <v>1710.88</v>
      </c>
      <c r="N499" s="665">
        <v>34</v>
      </c>
      <c r="O499" s="748">
        <v>11.5</v>
      </c>
      <c r="P499" s="666">
        <v>1459.2800000000002</v>
      </c>
      <c r="Q499" s="681">
        <v>0.85294117647058831</v>
      </c>
      <c r="R499" s="665">
        <v>29</v>
      </c>
      <c r="S499" s="681">
        <v>0.8529411764705882</v>
      </c>
      <c r="T499" s="748">
        <v>9</v>
      </c>
      <c r="U499" s="704">
        <v>0.78260869565217395</v>
      </c>
    </row>
    <row r="500" spans="1:21" ht="14.4" customHeight="1" x14ac:dyDescent="0.3">
      <c r="A500" s="664">
        <v>21</v>
      </c>
      <c r="B500" s="665" t="s">
        <v>528</v>
      </c>
      <c r="C500" s="665" t="s">
        <v>3366</v>
      </c>
      <c r="D500" s="746" t="s">
        <v>4909</v>
      </c>
      <c r="E500" s="747" t="s">
        <v>3373</v>
      </c>
      <c r="F500" s="665" t="s">
        <v>3361</v>
      </c>
      <c r="G500" s="665" t="s">
        <v>3536</v>
      </c>
      <c r="H500" s="665" t="s">
        <v>529</v>
      </c>
      <c r="I500" s="665" t="s">
        <v>3987</v>
      </c>
      <c r="J500" s="665" t="s">
        <v>1450</v>
      </c>
      <c r="K500" s="665" t="s">
        <v>3988</v>
      </c>
      <c r="L500" s="666">
        <v>299.83999999999997</v>
      </c>
      <c r="M500" s="666">
        <v>299.83999999999997</v>
      </c>
      <c r="N500" s="665">
        <v>1</v>
      </c>
      <c r="O500" s="748">
        <v>0.5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21</v>
      </c>
      <c r="B501" s="665" t="s">
        <v>528</v>
      </c>
      <c r="C501" s="665" t="s">
        <v>3366</v>
      </c>
      <c r="D501" s="746" t="s">
        <v>4909</v>
      </c>
      <c r="E501" s="747" t="s">
        <v>3373</v>
      </c>
      <c r="F501" s="665" t="s">
        <v>3361</v>
      </c>
      <c r="G501" s="665" t="s">
        <v>3724</v>
      </c>
      <c r="H501" s="665" t="s">
        <v>529</v>
      </c>
      <c r="I501" s="665" t="s">
        <v>3725</v>
      </c>
      <c r="J501" s="665" t="s">
        <v>3726</v>
      </c>
      <c r="K501" s="665" t="s">
        <v>3727</v>
      </c>
      <c r="L501" s="666">
        <v>87.86</v>
      </c>
      <c r="M501" s="666">
        <v>87.86</v>
      </c>
      <c r="N501" s="665">
        <v>1</v>
      </c>
      <c r="O501" s="748">
        <v>0.5</v>
      </c>
      <c r="P501" s="666">
        <v>87.86</v>
      </c>
      <c r="Q501" s="681">
        <v>1</v>
      </c>
      <c r="R501" s="665">
        <v>1</v>
      </c>
      <c r="S501" s="681">
        <v>1</v>
      </c>
      <c r="T501" s="748">
        <v>0.5</v>
      </c>
      <c r="U501" s="704">
        <v>1</v>
      </c>
    </row>
    <row r="502" spans="1:21" ht="14.4" customHeight="1" x14ac:dyDescent="0.3">
      <c r="A502" s="664">
        <v>21</v>
      </c>
      <c r="B502" s="665" t="s">
        <v>528</v>
      </c>
      <c r="C502" s="665" t="s">
        <v>3366</v>
      </c>
      <c r="D502" s="746" t="s">
        <v>4909</v>
      </c>
      <c r="E502" s="747" t="s">
        <v>3373</v>
      </c>
      <c r="F502" s="665" t="s">
        <v>3361</v>
      </c>
      <c r="G502" s="665" t="s">
        <v>3989</v>
      </c>
      <c r="H502" s="665" t="s">
        <v>529</v>
      </c>
      <c r="I502" s="665" t="s">
        <v>2370</v>
      </c>
      <c r="J502" s="665" t="s">
        <v>2371</v>
      </c>
      <c r="K502" s="665" t="s">
        <v>2372</v>
      </c>
      <c r="L502" s="666">
        <v>0</v>
      </c>
      <c r="M502" s="666">
        <v>0</v>
      </c>
      <c r="N502" s="665">
        <v>2</v>
      </c>
      <c r="O502" s="748">
        <v>1</v>
      </c>
      <c r="P502" s="666"/>
      <c r="Q502" s="681"/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21</v>
      </c>
      <c r="B503" s="665" t="s">
        <v>528</v>
      </c>
      <c r="C503" s="665" t="s">
        <v>3366</v>
      </c>
      <c r="D503" s="746" t="s">
        <v>4909</v>
      </c>
      <c r="E503" s="747" t="s">
        <v>3373</v>
      </c>
      <c r="F503" s="665" t="s">
        <v>3361</v>
      </c>
      <c r="G503" s="665" t="s">
        <v>3990</v>
      </c>
      <c r="H503" s="665" t="s">
        <v>529</v>
      </c>
      <c r="I503" s="665" t="s">
        <v>3991</v>
      </c>
      <c r="J503" s="665" t="s">
        <v>3992</v>
      </c>
      <c r="K503" s="665" t="s">
        <v>3993</v>
      </c>
      <c r="L503" s="666">
        <v>0</v>
      </c>
      <c r="M503" s="666">
        <v>0</v>
      </c>
      <c r="N503" s="665">
        <v>2</v>
      </c>
      <c r="O503" s="748">
        <v>1</v>
      </c>
      <c r="P503" s="666">
        <v>0</v>
      </c>
      <c r="Q503" s="681"/>
      <c r="R503" s="665">
        <v>2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21</v>
      </c>
      <c r="B504" s="665" t="s">
        <v>528</v>
      </c>
      <c r="C504" s="665" t="s">
        <v>3366</v>
      </c>
      <c r="D504" s="746" t="s">
        <v>4909</v>
      </c>
      <c r="E504" s="747" t="s">
        <v>3373</v>
      </c>
      <c r="F504" s="665" t="s">
        <v>3361</v>
      </c>
      <c r="G504" s="665" t="s">
        <v>3432</v>
      </c>
      <c r="H504" s="665" t="s">
        <v>529</v>
      </c>
      <c r="I504" s="665" t="s">
        <v>3433</v>
      </c>
      <c r="J504" s="665" t="s">
        <v>3434</v>
      </c>
      <c r="K504" s="665" t="s">
        <v>1462</v>
      </c>
      <c r="L504" s="666">
        <v>0</v>
      </c>
      <c r="M504" s="666">
        <v>0</v>
      </c>
      <c r="N504" s="665">
        <v>1</v>
      </c>
      <c r="O504" s="748">
        <v>1</v>
      </c>
      <c r="P504" s="666"/>
      <c r="Q504" s="681"/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21</v>
      </c>
      <c r="B505" s="665" t="s">
        <v>528</v>
      </c>
      <c r="C505" s="665" t="s">
        <v>3366</v>
      </c>
      <c r="D505" s="746" t="s">
        <v>4909</v>
      </c>
      <c r="E505" s="747" t="s">
        <v>3373</v>
      </c>
      <c r="F505" s="665" t="s">
        <v>3361</v>
      </c>
      <c r="G505" s="665" t="s">
        <v>3432</v>
      </c>
      <c r="H505" s="665" t="s">
        <v>529</v>
      </c>
      <c r="I505" s="665" t="s">
        <v>3994</v>
      </c>
      <c r="J505" s="665" t="s">
        <v>3836</v>
      </c>
      <c r="K505" s="665" t="s">
        <v>3543</v>
      </c>
      <c r="L505" s="666">
        <v>0</v>
      </c>
      <c r="M505" s="666">
        <v>0</v>
      </c>
      <c r="N505" s="665">
        <v>1</v>
      </c>
      <c r="O505" s="748">
        <v>1</v>
      </c>
      <c r="P505" s="666">
        <v>0</v>
      </c>
      <c r="Q505" s="681"/>
      <c r="R505" s="665">
        <v>1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21</v>
      </c>
      <c r="B506" s="665" t="s">
        <v>528</v>
      </c>
      <c r="C506" s="665" t="s">
        <v>3366</v>
      </c>
      <c r="D506" s="746" t="s">
        <v>4909</v>
      </c>
      <c r="E506" s="747" t="s">
        <v>3373</v>
      </c>
      <c r="F506" s="665" t="s">
        <v>3361</v>
      </c>
      <c r="G506" s="665" t="s">
        <v>3432</v>
      </c>
      <c r="H506" s="665" t="s">
        <v>529</v>
      </c>
      <c r="I506" s="665" t="s">
        <v>3995</v>
      </c>
      <c r="J506" s="665" t="s">
        <v>3836</v>
      </c>
      <c r="K506" s="665" t="s">
        <v>1462</v>
      </c>
      <c r="L506" s="666">
        <v>0</v>
      </c>
      <c r="M506" s="666">
        <v>0</v>
      </c>
      <c r="N506" s="665">
        <v>5</v>
      </c>
      <c r="O506" s="748">
        <v>3</v>
      </c>
      <c r="P506" s="666"/>
      <c r="Q506" s="681"/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21</v>
      </c>
      <c r="B507" s="665" t="s">
        <v>528</v>
      </c>
      <c r="C507" s="665" t="s">
        <v>3366</v>
      </c>
      <c r="D507" s="746" t="s">
        <v>4909</v>
      </c>
      <c r="E507" s="747" t="s">
        <v>3373</v>
      </c>
      <c r="F507" s="665" t="s">
        <v>3361</v>
      </c>
      <c r="G507" s="665" t="s">
        <v>3432</v>
      </c>
      <c r="H507" s="665" t="s">
        <v>529</v>
      </c>
      <c r="I507" s="665" t="s">
        <v>1463</v>
      </c>
      <c r="J507" s="665" t="s">
        <v>1461</v>
      </c>
      <c r="K507" s="665" t="s">
        <v>1464</v>
      </c>
      <c r="L507" s="666">
        <v>0</v>
      </c>
      <c r="M507" s="666">
        <v>0</v>
      </c>
      <c r="N507" s="665">
        <v>2</v>
      </c>
      <c r="O507" s="748">
        <v>1.5</v>
      </c>
      <c r="P507" s="666">
        <v>0</v>
      </c>
      <c r="Q507" s="681"/>
      <c r="R507" s="665">
        <v>2</v>
      </c>
      <c r="S507" s="681">
        <v>1</v>
      </c>
      <c r="T507" s="748">
        <v>1.5</v>
      </c>
      <c r="U507" s="704">
        <v>1</v>
      </c>
    </row>
    <row r="508" spans="1:21" ht="14.4" customHeight="1" x14ac:dyDescent="0.3">
      <c r="A508" s="664">
        <v>21</v>
      </c>
      <c r="B508" s="665" t="s">
        <v>528</v>
      </c>
      <c r="C508" s="665" t="s">
        <v>3366</v>
      </c>
      <c r="D508" s="746" t="s">
        <v>4909</v>
      </c>
      <c r="E508" s="747" t="s">
        <v>3373</v>
      </c>
      <c r="F508" s="665" t="s">
        <v>3362</v>
      </c>
      <c r="G508" s="665" t="s">
        <v>3544</v>
      </c>
      <c r="H508" s="665" t="s">
        <v>529</v>
      </c>
      <c r="I508" s="665" t="s">
        <v>3545</v>
      </c>
      <c r="J508" s="665" t="s">
        <v>3546</v>
      </c>
      <c r="K508" s="665"/>
      <c r="L508" s="666">
        <v>0</v>
      </c>
      <c r="M508" s="666">
        <v>0</v>
      </c>
      <c r="N508" s="665">
        <v>2</v>
      </c>
      <c r="O508" s="748">
        <v>2</v>
      </c>
      <c r="P508" s="666">
        <v>0</v>
      </c>
      <c r="Q508" s="681"/>
      <c r="R508" s="665">
        <v>2</v>
      </c>
      <c r="S508" s="681">
        <v>1</v>
      </c>
      <c r="T508" s="748">
        <v>2</v>
      </c>
      <c r="U508" s="704">
        <v>1</v>
      </c>
    </row>
    <row r="509" spans="1:21" ht="14.4" customHeight="1" x14ac:dyDescent="0.3">
      <c r="A509" s="664">
        <v>21</v>
      </c>
      <c r="B509" s="665" t="s">
        <v>528</v>
      </c>
      <c r="C509" s="665" t="s">
        <v>3366</v>
      </c>
      <c r="D509" s="746" t="s">
        <v>4909</v>
      </c>
      <c r="E509" s="747" t="s">
        <v>3373</v>
      </c>
      <c r="F509" s="665" t="s">
        <v>3363</v>
      </c>
      <c r="G509" s="665" t="s">
        <v>3544</v>
      </c>
      <c r="H509" s="665" t="s">
        <v>529</v>
      </c>
      <c r="I509" s="665" t="s">
        <v>3895</v>
      </c>
      <c r="J509" s="665" t="s">
        <v>3546</v>
      </c>
      <c r="K509" s="665"/>
      <c r="L509" s="666">
        <v>0</v>
      </c>
      <c r="M509" s="666">
        <v>0</v>
      </c>
      <c r="N509" s="665">
        <v>1</v>
      </c>
      <c r="O509" s="748">
        <v>1</v>
      </c>
      <c r="P509" s="666">
        <v>0</v>
      </c>
      <c r="Q509" s="681"/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21</v>
      </c>
      <c r="B510" s="665" t="s">
        <v>528</v>
      </c>
      <c r="C510" s="665" t="s">
        <v>3366</v>
      </c>
      <c r="D510" s="746" t="s">
        <v>4909</v>
      </c>
      <c r="E510" s="747" t="s">
        <v>3373</v>
      </c>
      <c r="F510" s="665" t="s">
        <v>3363</v>
      </c>
      <c r="G510" s="665" t="s">
        <v>3996</v>
      </c>
      <c r="H510" s="665" t="s">
        <v>529</v>
      </c>
      <c r="I510" s="665" t="s">
        <v>3997</v>
      </c>
      <c r="J510" s="665" t="s">
        <v>3998</v>
      </c>
      <c r="K510" s="665" t="s">
        <v>3999</v>
      </c>
      <c r="L510" s="666">
        <v>1800</v>
      </c>
      <c r="M510" s="666">
        <v>14400</v>
      </c>
      <c r="N510" s="665">
        <v>8</v>
      </c>
      <c r="O510" s="748">
        <v>8</v>
      </c>
      <c r="P510" s="666">
        <v>1800</v>
      </c>
      <c r="Q510" s="681">
        <v>0.125</v>
      </c>
      <c r="R510" s="665">
        <v>1</v>
      </c>
      <c r="S510" s="681">
        <v>0.125</v>
      </c>
      <c r="T510" s="748">
        <v>1</v>
      </c>
      <c r="U510" s="704">
        <v>0.125</v>
      </c>
    </row>
    <row r="511" spans="1:21" ht="14.4" customHeight="1" x14ac:dyDescent="0.3">
      <c r="A511" s="664">
        <v>21</v>
      </c>
      <c r="B511" s="665" t="s">
        <v>528</v>
      </c>
      <c r="C511" s="665" t="s">
        <v>3366</v>
      </c>
      <c r="D511" s="746" t="s">
        <v>4909</v>
      </c>
      <c r="E511" s="747" t="s">
        <v>3375</v>
      </c>
      <c r="F511" s="665" t="s">
        <v>3361</v>
      </c>
      <c r="G511" s="665" t="s">
        <v>3402</v>
      </c>
      <c r="H511" s="665" t="s">
        <v>529</v>
      </c>
      <c r="I511" s="665" t="s">
        <v>669</v>
      </c>
      <c r="J511" s="665" t="s">
        <v>3440</v>
      </c>
      <c r="K511" s="665" t="s">
        <v>3441</v>
      </c>
      <c r="L511" s="666">
        <v>36.270000000000003</v>
      </c>
      <c r="M511" s="666">
        <v>72.540000000000006</v>
      </c>
      <c r="N511" s="665">
        <v>2</v>
      </c>
      <c r="O511" s="748">
        <v>0.5</v>
      </c>
      <c r="P511" s="666">
        <v>72.540000000000006</v>
      </c>
      <c r="Q511" s="681">
        <v>1</v>
      </c>
      <c r="R511" s="665">
        <v>2</v>
      </c>
      <c r="S511" s="681">
        <v>1</v>
      </c>
      <c r="T511" s="748">
        <v>0.5</v>
      </c>
      <c r="U511" s="704">
        <v>1</v>
      </c>
    </row>
    <row r="512" spans="1:21" ht="14.4" customHeight="1" x14ac:dyDescent="0.3">
      <c r="A512" s="664">
        <v>21</v>
      </c>
      <c r="B512" s="665" t="s">
        <v>528</v>
      </c>
      <c r="C512" s="665" t="s">
        <v>3366</v>
      </c>
      <c r="D512" s="746" t="s">
        <v>4909</v>
      </c>
      <c r="E512" s="747" t="s">
        <v>3375</v>
      </c>
      <c r="F512" s="665" t="s">
        <v>3361</v>
      </c>
      <c r="G512" s="665" t="s">
        <v>3446</v>
      </c>
      <c r="H512" s="665" t="s">
        <v>529</v>
      </c>
      <c r="I512" s="665" t="s">
        <v>4000</v>
      </c>
      <c r="J512" s="665" t="s">
        <v>939</v>
      </c>
      <c r="K512" s="665" t="s">
        <v>4001</v>
      </c>
      <c r="L512" s="666">
        <v>0</v>
      </c>
      <c r="M512" s="666">
        <v>0</v>
      </c>
      <c r="N512" s="665">
        <v>1</v>
      </c>
      <c r="O512" s="748">
        <v>0.5</v>
      </c>
      <c r="P512" s="666">
        <v>0</v>
      </c>
      <c r="Q512" s="681"/>
      <c r="R512" s="665">
        <v>1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21</v>
      </c>
      <c r="B513" s="665" t="s">
        <v>528</v>
      </c>
      <c r="C513" s="665" t="s">
        <v>3366</v>
      </c>
      <c r="D513" s="746" t="s">
        <v>4909</v>
      </c>
      <c r="E513" s="747" t="s">
        <v>3375</v>
      </c>
      <c r="F513" s="665" t="s">
        <v>3361</v>
      </c>
      <c r="G513" s="665" t="s">
        <v>3446</v>
      </c>
      <c r="H513" s="665" t="s">
        <v>529</v>
      </c>
      <c r="I513" s="665" t="s">
        <v>3849</v>
      </c>
      <c r="J513" s="665" t="s">
        <v>939</v>
      </c>
      <c r="K513" s="665" t="s">
        <v>3275</v>
      </c>
      <c r="L513" s="666">
        <v>103.64</v>
      </c>
      <c r="M513" s="666">
        <v>103.64</v>
      </c>
      <c r="N513" s="665">
        <v>1</v>
      </c>
      <c r="O513" s="748">
        <v>0.5</v>
      </c>
      <c r="P513" s="666">
        <v>103.64</v>
      </c>
      <c r="Q513" s="681">
        <v>1</v>
      </c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21</v>
      </c>
      <c r="B514" s="665" t="s">
        <v>528</v>
      </c>
      <c r="C514" s="665" t="s">
        <v>3366</v>
      </c>
      <c r="D514" s="746" t="s">
        <v>4909</v>
      </c>
      <c r="E514" s="747" t="s">
        <v>3375</v>
      </c>
      <c r="F514" s="665" t="s">
        <v>3361</v>
      </c>
      <c r="G514" s="665" t="s">
        <v>3860</v>
      </c>
      <c r="H514" s="665" t="s">
        <v>529</v>
      </c>
      <c r="I514" s="665" t="s">
        <v>4002</v>
      </c>
      <c r="J514" s="665" t="s">
        <v>4003</v>
      </c>
      <c r="K514" s="665" t="s">
        <v>4004</v>
      </c>
      <c r="L514" s="666">
        <v>513.70000000000005</v>
      </c>
      <c r="M514" s="666">
        <v>1541.1000000000001</v>
      </c>
      <c r="N514" s="665">
        <v>3</v>
      </c>
      <c r="O514" s="748">
        <v>0.5</v>
      </c>
      <c r="P514" s="666">
        <v>1541.1000000000001</v>
      </c>
      <c r="Q514" s="681">
        <v>1</v>
      </c>
      <c r="R514" s="665">
        <v>3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21</v>
      </c>
      <c r="B515" s="665" t="s">
        <v>528</v>
      </c>
      <c r="C515" s="665" t="s">
        <v>3366</v>
      </c>
      <c r="D515" s="746" t="s">
        <v>4909</v>
      </c>
      <c r="E515" s="747" t="s">
        <v>3375</v>
      </c>
      <c r="F515" s="665" t="s">
        <v>3361</v>
      </c>
      <c r="G515" s="665" t="s">
        <v>3577</v>
      </c>
      <c r="H515" s="665" t="s">
        <v>529</v>
      </c>
      <c r="I515" s="665" t="s">
        <v>4005</v>
      </c>
      <c r="J515" s="665" t="s">
        <v>2325</v>
      </c>
      <c r="K515" s="665" t="s">
        <v>3825</v>
      </c>
      <c r="L515" s="666">
        <v>54.99</v>
      </c>
      <c r="M515" s="666">
        <v>54.99</v>
      </c>
      <c r="N515" s="665">
        <v>1</v>
      </c>
      <c r="O515" s="748">
        <v>1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21</v>
      </c>
      <c r="B516" s="665" t="s">
        <v>528</v>
      </c>
      <c r="C516" s="665" t="s">
        <v>3366</v>
      </c>
      <c r="D516" s="746" t="s">
        <v>4909</v>
      </c>
      <c r="E516" s="747" t="s">
        <v>3375</v>
      </c>
      <c r="F516" s="665" t="s">
        <v>3361</v>
      </c>
      <c r="G516" s="665" t="s">
        <v>3669</v>
      </c>
      <c r="H516" s="665" t="s">
        <v>1606</v>
      </c>
      <c r="I516" s="665" t="s">
        <v>1639</v>
      </c>
      <c r="J516" s="665" t="s">
        <v>1640</v>
      </c>
      <c r="K516" s="665" t="s">
        <v>560</v>
      </c>
      <c r="L516" s="666">
        <v>35.11</v>
      </c>
      <c r="M516" s="666">
        <v>35.11</v>
      </c>
      <c r="N516" s="665">
        <v>1</v>
      </c>
      <c r="O516" s="748">
        <v>0.5</v>
      </c>
      <c r="P516" s="666">
        <v>35.11</v>
      </c>
      <c r="Q516" s="681">
        <v>1</v>
      </c>
      <c r="R516" s="665">
        <v>1</v>
      </c>
      <c r="S516" s="681">
        <v>1</v>
      </c>
      <c r="T516" s="748">
        <v>0.5</v>
      </c>
      <c r="U516" s="704">
        <v>1</v>
      </c>
    </row>
    <row r="517" spans="1:21" ht="14.4" customHeight="1" x14ac:dyDescent="0.3">
      <c r="A517" s="664">
        <v>21</v>
      </c>
      <c r="B517" s="665" t="s">
        <v>528</v>
      </c>
      <c r="C517" s="665" t="s">
        <v>3366</v>
      </c>
      <c r="D517" s="746" t="s">
        <v>4909</v>
      </c>
      <c r="E517" s="747" t="s">
        <v>3375</v>
      </c>
      <c r="F517" s="665" t="s">
        <v>3361</v>
      </c>
      <c r="G517" s="665" t="s">
        <v>3406</v>
      </c>
      <c r="H517" s="665" t="s">
        <v>529</v>
      </c>
      <c r="I517" s="665" t="s">
        <v>1112</v>
      </c>
      <c r="J517" s="665" t="s">
        <v>1113</v>
      </c>
      <c r="K517" s="665" t="s">
        <v>1114</v>
      </c>
      <c r="L517" s="666">
        <v>344</v>
      </c>
      <c r="M517" s="666">
        <v>1720</v>
      </c>
      <c r="N517" s="665">
        <v>5</v>
      </c>
      <c r="O517" s="748">
        <v>4.5</v>
      </c>
      <c r="P517" s="666">
        <v>1032</v>
      </c>
      <c r="Q517" s="681">
        <v>0.6</v>
      </c>
      <c r="R517" s="665">
        <v>3</v>
      </c>
      <c r="S517" s="681">
        <v>0.6</v>
      </c>
      <c r="T517" s="748">
        <v>3</v>
      </c>
      <c r="U517" s="704">
        <v>0.66666666666666663</v>
      </c>
    </row>
    <row r="518" spans="1:21" ht="14.4" customHeight="1" x14ac:dyDescent="0.3">
      <c r="A518" s="664">
        <v>21</v>
      </c>
      <c r="B518" s="665" t="s">
        <v>528</v>
      </c>
      <c r="C518" s="665" t="s">
        <v>3366</v>
      </c>
      <c r="D518" s="746" t="s">
        <v>4909</v>
      </c>
      <c r="E518" s="747" t="s">
        <v>3375</v>
      </c>
      <c r="F518" s="665" t="s">
        <v>3361</v>
      </c>
      <c r="G518" s="665" t="s">
        <v>3472</v>
      </c>
      <c r="H518" s="665" t="s">
        <v>1606</v>
      </c>
      <c r="I518" s="665" t="s">
        <v>3473</v>
      </c>
      <c r="J518" s="665" t="s">
        <v>3474</v>
      </c>
      <c r="K518" s="665" t="s">
        <v>1696</v>
      </c>
      <c r="L518" s="666">
        <v>132</v>
      </c>
      <c r="M518" s="666">
        <v>264</v>
      </c>
      <c r="N518" s="665">
        <v>2</v>
      </c>
      <c r="O518" s="748">
        <v>0.5</v>
      </c>
      <c r="P518" s="666">
        <v>264</v>
      </c>
      <c r="Q518" s="681">
        <v>1</v>
      </c>
      <c r="R518" s="665">
        <v>2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21</v>
      </c>
      <c r="B519" s="665" t="s">
        <v>528</v>
      </c>
      <c r="C519" s="665" t="s">
        <v>3366</v>
      </c>
      <c r="D519" s="746" t="s">
        <v>4909</v>
      </c>
      <c r="E519" s="747" t="s">
        <v>3375</v>
      </c>
      <c r="F519" s="665" t="s">
        <v>3361</v>
      </c>
      <c r="G519" s="665" t="s">
        <v>3475</v>
      </c>
      <c r="H519" s="665" t="s">
        <v>529</v>
      </c>
      <c r="I519" s="665" t="s">
        <v>4006</v>
      </c>
      <c r="J519" s="665" t="s">
        <v>4007</v>
      </c>
      <c r="K519" s="665" t="s">
        <v>4008</v>
      </c>
      <c r="L519" s="666">
        <v>969.48</v>
      </c>
      <c r="M519" s="666">
        <v>1938.96</v>
      </c>
      <c r="N519" s="665">
        <v>2</v>
      </c>
      <c r="O519" s="748">
        <v>1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21</v>
      </c>
      <c r="B520" s="665" t="s">
        <v>528</v>
      </c>
      <c r="C520" s="665" t="s">
        <v>3366</v>
      </c>
      <c r="D520" s="746" t="s">
        <v>4909</v>
      </c>
      <c r="E520" s="747" t="s">
        <v>3375</v>
      </c>
      <c r="F520" s="665" t="s">
        <v>3361</v>
      </c>
      <c r="G520" s="665" t="s">
        <v>3475</v>
      </c>
      <c r="H520" s="665" t="s">
        <v>529</v>
      </c>
      <c r="I520" s="665" t="s">
        <v>1220</v>
      </c>
      <c r="J520" s="665" t="s">
        <v>4009</v>
      </c>
      <c r="K520" s="665" t="s">
        <v>4010</v>
      </c>
      <c r="L520" s="666">
        <v>1454.23</v>
      </c>
      <c r="M520" s="666">
        <v>2908.46</v>
      </c>
      <c r="N520" s="665">
        <v>2</v>
      </c>
      <c r="O520" s="748">
        <v>1</v>
      </c>
      <c r="P520" s="666">
        <v>2908.46</v>
      </c>
      <c r="Q520" s="681">
        <v>1</v>
      </c>
      <c r="R520" s="665">
        <v>2</v>
      </c>
      <c r="S520" s="681">
        <v>1</v>
      </c>
      <c r="T520" s="748">
        <v>1</v>
      </c>
      <c r="U520" s="704">
        <v>1</v>
      </c>
    </row>
    <row r="521" spans="1:21" ht="14.4" customHeight="1" x14ac:dyDescent="0.3">
      <c r="A521" s="664">
        <v>21</v>
      </c>
      <c r="B521" s="665" t="s">
        <v>528</v>
      </c>
      <c r="C521" s="665" t="s">
        <v>3366</v>
      </c>
      <c r="D521" s="746" t="s">
        <v>4909</v>
      </c>
      <c r="E521" s="747" t="s">
        <v>3375</v>
      </c>
      <c r="F521" s="665" t="s">
        <v>3361</v>
      </c>
      <c r="G521" s="665" t="s">
        <v>3475</v>
      </c>
      <c r="H521" s="665" t="s">
        <v>529</v>
      </c>
      <c r="I521" s="665" t="s">
        <v>996</v>
      </c>
      <c r="J521" s="665" t="s">
        <v>3585</v>
      </c>
      <c r="K521" s="665" t="s">
        <v>3586</v>
      </c>
      <c r="L521" s="666">
        <v>484.75</v>
      </c>
      <c r="M521" s="666">
        <v>2908.5</v>
      </c>
      <c r="N521" s="665">
        <v>6</v>
      </c>
      <c r="O521" s="748">
        <v>2</v>
      </c>
      <c r="P521" s="666">
        <v>2908.5</v>
      </c>
      <c r="Q521" s="681">
        <v>1</v>
      </c>
      <c r="R521" s="665">
        <v>6</v>
      </c>
      <c r="S521" s="681">
        <v>1</v>
      </c>
      <c r="T521" s="748">
        <v>2</v>
      </c>
      <c r="U521" s="704">
        <v>1</v>
      </c>
    </row>
    <row r="522" spans="1:21" ht="14.4" customHeight="1" x14ac:dyDescent="0.3">
      <c r="A522" s="664">
        <v>21</v>
      </c>
      <c r="B522" s="665" t="s">
        <v>528</v>
      </c>
      <c r="C522" s="665" t="s">
        <v>3366</v>
      </c>
      <c r="D522" s="746" t="s">
        <v>4909</v>
      </c>
      <c r="E522" s="747" t="s">
        <v>3375</v>
      </c>
      <c r="F522" s="665" t="s">
        <v>3361</v>
      </c>
      <c r="G522" s="665" t="s">
        <v>3475</v>
      </c>
      <c r="H522" s="665" t="s">
        <v>529</v>
      </c>
      <c r="I522" s="665" t="s">
        <v>1120</v>
      </c>
      <c r="J522" s="665" t="s">
        <v>3476</v>
      </c>
      <c r="K522" s="665" t="s">
        <v>3477</v>
      </c>
      <c r="L522" s="666">
        <v>969.48</v>
      </c>
      <c r="M522" s="666">
        <v>1938.96</v>
      </c>
      <c r="N522" s="665">
        <v>2</v>
      </c>
      <c r="O522" s="748">
        <v>1</v>
      </c>
      <c r="P522" s="666">
        <v>1938.96</v>
      </c>
      <c r="Q522" s="681">
        <v>1</v>
      </c>
      <c r="R522" s="665">
        <v>2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21</v>
      </c>
      <c r="B523" s="665" t="s">
        <v>528</v>
      </c>
      <c r="C523" s="665" t="s">
        <v>3366</v>
      </c>
      <c r="D523" s="746" t="s">
        <v>4909</v>
      </c>
      <c r="E523" s="747" t="s">
        <v>3375</v>
      </c>
      <c r="F523" s="665" t="s">
        <v>3361</v>
      </c>
      <c r="G523" s="665" t="s">
        <v>3478</v>
      </c>
      <c r="H523" s="665" t="s">
        <v>529</v>
      </c>
      <c r="I523" s="665" t="s">
        <v>873</v>
      </c>
      <c r="J523" s="665" t="s">
        <v>3552</v>
      </c>
      <c r="K523" s="665" t="s">
        <v>3768</v>
      </c>
      <c r="L523" s="666">
        <v>63.7</v>
      </c>
      <c r="M523" s="666">
        <v>63.7</v>
      </c>
      <c r="N523" s="665">
        <v>1</v>
      </c>
      <c r="O523" s="748">
        <v>0.5</v>
      </c>
      <c r="P523" s="666">
        <v>63.7</v>
      </c>
      <c r="Q523" s="681">
        <v>1</v>
      </c>
      <c r="R523" s="665">
        <v>1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21</v>
      </c>
      <c r="B524" s="665" t="s">
        <v>528</v>
      </c>
      <c r="C524" s="665" t="s">
        <v>3366</v>
      </c>
      <c r="D524" s="746" t="s">
        <v>4909</v>
      </c>
      <c r="E524" s="747" t="s">
        <v>3375</v>
      </c>
      <c r="F524" s="665" t="s">
        <v>3361</v>
      </c>
      <c r="G524" s="665" t="s">
        <v>3484</v>
      </c>
      <c r="H524" s="665" t="s">
        <v>1606</v>
      </c>
      <c r="I524" s="665" t="s">
        <v>4011</v>
      </c>
      <c r="J524" s="665" t="s">
        <v>3246</v>
      </c>
      <c r="K524" s="665" t="s">
        <v>4012</v>
      </c>
      <c r="L524" s="666">
        <v>848.49</v>
      </c>
      <c r="M524" s="666">
        <v>2545.4700000000003</v>
      </c>
      <c r="N524" s="665">
        <v>3</v>
      </c>
      <c r="O524" s="748">
        <v>1</v>
      </c>
      <c r="P524" s="666">
        <v>2545.4700000000003</v>
      </c>
      <c r="Q524" s="681">
        <v>1</v>
      </c>
      <c r="R524" s="665">
        <v>3</v>
      </c>
      <c r="S524" s="681">
        <v>1</v>
      </c>
      <c r="T524" s="748">
        <v>1</v>
      </c>
      <c r="U524" s="704">
        <v>1</v>
      </c>
    </row>
    <row r="525" spans="1:21" ht="14.4" customHeight="1" x14ac:dyDescent="0.3">
      <c r="A525" s="664">
        <v>21</v>
      </c>
      <c r="B525" s="665" t="s">
        <v>528</v>
      </c>
      <c r="C525" s="665" t="s">
        <v>3366</v>
      </c>
      <c r="D525" s="746" t="s">
        <v>4909</v>
      </c>
      <c r="E525" s="747" t="s">
        <v>3375</v>
      </c>
      <c r="F525" s="665" t="s">
        <v>3361</v>
      </c>
      <c r="G525" s="665" t="s">
        <v>4013</v>
      </c>
      <c r="H525" s="665" t="s">
        <v>529</v>
      </c>
      <c r="I525" s="665" t="s">
        <v>4014</v>
      </c>
      <c r="J525" s="665" t="s">
        <v>4015</v>
      </c>
      <c r="K525" s="665" t="s">
        <v>4016</v>
      </c>
      <c r="L525" s="666">
        <v>0</v>
      </c>
      <c r="M525" s="666">
        <v>0</v>
      </c>
      <c r="N525" s="665">
        <v>1</v>
      </c>
      <c r="O525" s="748">
        <v>0.5</v>
      </c>
      <c r="P525" s="666"/>
      <c r="Q525" s="681"/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21</v>
      </c>
      <c r="B526" s="665" t="s">
        <v>528</v>
      </c>
      <c r="C526" s="665" t="s">
        <v>3366</v>
      </c>
      <c r="D526" s="746" t="s">
        <v>4909</v>
      </c>
      <c r="E526" s="747" t="s">
        <v>3375</v>
      </c>
      <c r="F526" s="665" t="s">
        <v>3361</v>
      </c>
      <c r="G526" s="665" t="s">
        <v>3597</v>
      </c>
      <c r="H526" s="665" t="s">
        <v>529</v>
      </c>
      <c r="I526" s="665" t="s">
        <v>3598</v>
      </c>
      <c r="J526" s="665" t="s">
        <v>904</v>
      </c>
      <c r="K526" s="665" t="s">
        <v>3599</v>
      </c>
      <c r="L526" s="666">
        <v>0</v>
      </c>
      <c r="M526" s="666">
        <v>0</v>
      </c>
      <c r="N526" s="665">
        <v>2</v>
      </c>
      <c r="O526" s="748">
        <v>1</v>
      </c>
      <c r="P526" s="666">
        <v>0</v>
      </c>
      <c r="Q526" s="681"/>
      <c r="R526" s="665">
        <v>2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21</v>
      </c>
      <c r="B527" s="665" t="s">
        <v>528</v>
      </c>
      <c r="C527" s="665" t="s">
        <v>3366</v>
      </c>
      <c r="D527" s="746" t="s">
        <v>4909</v>
      </c>
      <c r="E527" s="747" t="s">
        <v>3375</v>
      </c>
      <c r="F527" s="665" t="s">
        <v>3361</v>
      </c>
      <c r="G527" s="665" t="s">
        <v>3597</v>
      </c>
      <c r="H527" s="665" t="s">
        <v>529</v>
      </c>
      <c r="I527" s="665" t="s">
        <v>1455</v>
      </c>
      <c r="J527" s="665" t="s">
        <v>904</v>
      </c>
      <c r="K527" s="665" t="s">
        <v>1456</v>
      </c>
      <c r="L527" s="666">
        <v>0</v>
      </c>
      <c r="M527" s="666">
        <v>0</v>
      </c>
      <c r="N527" s="665">
        <v>1</v>
      </c>
      <c r="O527" s="748">
        <v>1</v>
      </c>
      <c r="P527" s="666">
        <v>0</v>
      </c>
      <c r="Q527" s="681"/>
      <c r="R527" s="665">
        <v>1</v>
      </c>
      <c r="S527" s="681">
        <v>1</v>
      </c>
      <c r="T527" s="748">
        <v>1</v>
      </c>
      <c r="U527" s="704">
        <v>1</v>
      </c>
    </row>
    <row r="528" spans="1:21" ht="14.4" customHeight="1" x14ac:dyDescent="0.3">
      <c r="A528" s="664">
        <v>21</v>
      </c>
      <c r="B528" s="665" t="s">
        <v>528</v>
      </c>
      <c r="C528" s="665" t="s">
        <v>3366</v>
      </c>
      <c r="D528" s="746" t="s">
        <v>4909</v>
      </c>
      <c r="E528" s="747" t="s">
        <v>3375</v>
      </c>
      <c r="F528" s="665" t="s">
        <v>3361</v>
      </c>
      <c r="G528" s="665" t="s">
        <v>3713</v>
      </c>
      <c r="H528" s="665" t="s">
        <v>529</v>
      </c>
      <c r="I528" s="665" t="s">
        <v>3714</v>
      </c>
      <c r="J528" s="665" t="s">
        <v>3715</v>
      </c>
      <c r="K528" s="665" t="s">
        <v>2464</v>
      </c>
      <c r="L528" s="666">
        <v>3689.11</v>
      </c>
      <c r="M528" s="666">
        <v>11067.33</v>
      </c>
      <c r="N528" s="665">
        <v>3</v>
      </c>
      <c r="O528" s="748">
        <v>3</v>
      </c>
      <c r="P528" s="666">
        <v>11067.33</v>
      </c>
      <c r="Q528" s="681">
        <v>1</v>
      </c>
      <c r="R528" s="665">
        <v>3</v>
      </c>
      <c r="S528" s="681">
        <v>1</v>
      </c>
      <c r="T528" s="748">
        <v>3</v>
      </c>
      <c r="U528" s="704">
        <v>1</v>
      </c>
    </row>
    <row r="529" spans="1:21" ht="14.4" customHeight="1" x14ac:dyDescent="0.3">
      <c r="A529" s="664">
        <v>21</v>
      </c>
      <c r="B529" s="665" t="s">
        <v>528</v>
      </c>
      <c r="C529" s="665" t="s">
        <v>3366</v>
      </c>
      <c r="D529" s="746" t="s">
        <v>4909</v>
      </c>
      <c r="E529" s="747" t="s">
        <v>3375</v>
      </c>
      <c r="F529" s="665" t="s">
        <v>3361</v>
      </c>
      <c r="G529" s="665" t="s">
        <v>3415</v>
      </c>
      <c r="H529" s="665" t="s">
        <v>529</v>
      </c>
      <c r="I529" s="665" t="s">
        <v>3915</v>
      </c>
      <c r="J529" s="665" t="s">
        <v>3417</v>
      </c>
      <c r="K529" s="665" t="s">
        <v>3418</v>
      </c>
      <c r="L529" s="666">
        <v>550.39</v>
      </c>
      <c r="M529" s="666">
        <v>4953.51</v>
      </c>
      <c r="N529" s="665">
        <v>9</v>
      </c>
      <c r="O529" s="748">
        <v>3.5</v>
      </c>
      <c r="P529" s="666">
        <v>4953.51</v>
      </c>
      <c r="Q529" s="681">
        <v>1</v>
      </c>
      <c r="R529" s="665">
        <v>9</v>
      </c>
      <c r="S529" s="681">
        <v>1</v>
      </c>
      <c r="T529" s="748">
        <v>3.5</v>
      </c>
      <c r="U529" s="704">
        <v>1</v>
      </c>
    </row>
    <row r="530" spans="1:21" ht="14.4" customHeight="1" x14ac:dyDescent="0.3">
      <c r="A530" s="664">
        <v>21</v>
      </c>
      <c r="B530" s="665" t="s">
        <v>528</v>
      </c>
      <c r="C530" s="665" t="s">
        <v>3366</v>
      </c>
      <c r="D530" s="746" t="s">
        <v>4909</v>
      </c>
      <c r="E530" s="747" t="s">
        <v>3375</v>
      </c>
      <c r="F530" s="665" t="s">
        <v>3361</v>
      </c>
      <c r="G530" s="665" t="s">
        <v>3415</v>
      </c>
      <c r="H530" s="665" t="s">
        <v>529</v>
      </c>
      <c r="I530" s="665" t="s">
        <v>3416</v>
      </c>
      <c r="J530" s="665" t="s">
        <v>3417</v>
      </c>
      <c r="K530" s="665" t="s">
        <v>3418</v>
      </c>
      <c r="L530" s="666">
        <v>0</v>
      </c>
      <c r="M530" s="666">
        <v>0</v>
      </c>
      <c r="N530" s="665">
        <v>4</v>
      </c>
      <c r="O530" s="748">
        <v>2</v>
      </c>
      <c r="P530" s="666">
        <v>0</v>
      </c>
      <c r="Q530" s="681"/>
      <c r="R530" s="665">
        <v>2</v>
      </c>
      <c r="S530" s="681">
        <v>0.5</v>
      </c>
      <c r="T530" s="748">
        <v>1</v>
      </c>
      <c r="U530" s="704">
        <v>0.5</v>
      </c>
    </row>
    <row r="531" spans="1:21" ht="14.4" customHeight="1" x14ac:dyDescent="0.3">
      <c r="A531" s="664">
        <v>21</v>
      </c>
      <c r="B531" s="665" t="s">
        <v>528</v>
      </c>
      <c r="C531" s="665" t="s">
        <v>3366</v>
      </c>
      <c r="D531" s="746" t="s">
        <v>4909</v>
      </c>
      <c r="E531" s="747" t="s">
        <v>3375</v>
      </c>
      <c r="F531" s="665" t="s">
        <v>3361</v>
      </c>
      <c r="G531" s="665" t="s">
        <v>3419</v>
      </c>
      <c r="H531" s="665" t="s">
        <v>529</v>
      </c>
      <c r="I531" s="665" t="s">
        <v>842</v>
      </c>
      <c r="J531" s="665" t="s">
        <v>3420</v>
      </c>
      <c r="K531" s="665" t="s">
        <v>3421</v>
      </c>
      <c r="L531" s="666">
        <v>53.57</v>
      </c>
      <c r="M531" s="666">
        <v>53.57</v>
      </c>
      <c r="N531" s="665">
        <v>1</v>
      </c>
      <c r="O531" s="748">
        <v>1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21</v>
      </c>
      <c r="B532" s="665" t="s">
        <v>528</v>
      </c>
      <c r="C532" s="665" t="s">
        <v>3366</v>
      </c>
      <c r="D532" s="746" t="s">
        <v>4909</v>
      </c>
      <c r="E532" s="747" t="s">
        <v>3375</v>
      </c>
      <c r="F532" s="665" t="s">
        <v>3361</v>
      </c>
      <c r="G532" s="665" t="s">
        <v>3505</v>
      </c>
      <c r="H532" s="665" t="s">
        <v>529</v>
      </c>
      <c r="I532" s="665" t="s">
        <v>4017</v>
      </c>
      <c r="J532" s="665" t="s">
        <v>1528</v>
      </c>
      <c r="K532" s="665" t="s">
        <v>3507</v>
      </c>
      <c r="L532" s="666">
        <v>374.79</v>
      </c>
      <c r="M532" s="666">
        <v>1124.3700000000001</v>
      </c>
      <c r="N532" s="665">
        <v>3</v>
      </c>
      <c r="O532" s="748">
        <v>1</v>
      </c>
      <c r="P532" s="666">
        <v>1124.3700000000001</v>
      </c>
      <c r="Q532" s="681">
        <v>1</v>
      </c>
      <c r="R532" s="665">
        <v>3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21</v>
      </c>
      <c r="B533" s="665" t="s">
        <v>528</v>
      </c>
      <c r="C533" s="665" t="s">
        <v>3366</v>
      </c>
      <c r="D533" s="746" t="s">
        <v>4909</v>
      </c>
      <c r="E533" s="747" t="s">
        <v>3375</v>
      </c>
      <c r="F533" s="665" t="s">
        <v>3361</v>
      </c>
      <c r="G533" s="665" t="s">
        <v>3422</v>
      </c>
      <c r="H533" s="665" t="s">
        <v>1606</v>
      </c>
      <c r="I533" s="665" t="s">
        <v>3626</v>
      </c>
      <c r="J533" s="665" t="s">
        <v>1666</v>
      </c>
      <c r="K533" s="665" t="s">
        <v>3191</v>
      </c>
      <c r="L533" s="666">
        <v>1385.62</v>
      </c>
      <c r="M533" s="666">
        <v>1385.62</v>
      </c>
      <c r="N533" s="665">
        <v>1</v>
      </c>
      <c r="O533" s="748">
        <v>1</v>
      </c>
      <c r="P533" s="666">
        <v>1385.62</v>
      </c>
      <c r="Q533" s="681">
        <v>1</v>
      </c>
      <c r="R533" s="665">
        <v>1</v>
      </c>
      <c r="S533" s="681">
        <v>1</v>
      </c>
      <c r="T533" s="748">
        <v>1</v>
      </c>
      <c r="U533" s="704">
        <v>1</v>
      </c>
    </row>
    <row r="534" spans="1:21" ht="14.4" customHeight="1" x14ac:dyDescent="0.3">
      <c r="A534" s="664">
        <v>21</v>
      </c>
      <c r="B534" s="665" t="s">
        <v>528</v>
      </c>
      <c r="C534" s="665" t="s">
        <v>3366</v>
      </c>
      <c r="D534" s="746" t="s">
        <v>4909</v>
      </c>
      <c r="E534" s="747" t="s">
        <v>3375</v>
      </c>
      <c r="F534" s="665" t="s">
        <v>3361</v>
      </c>
      <c r="G534" s="665" t="s">
        <v>3923</v>
      </c>
      <c r="H534" s="665" t="s">
        <v>1606</v>
      </c>
      <c r="I534" s="665" t="s">
        <v>1608</v>
      </c>
      <c r="J534" s="665" t="s">
        <v>1609</v>
      </c>
      <c r="K534" s="665" t="s">
        <v>1610</v>
      </c>
      <c r="L534" s="666">
        <v>36.54</v>
      </c>
      <c r="M534" s="666">
        <v>109.62</v>
      </c>
      <c r="N534" s="665">
        <v>3</v>
      </c>
      <c r="O534" s="748">
        <v>1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21</v>
      </c>
      <c r="B535" s="665" t="s">
        <v>528</v>
      </c>
      <c r="C535" s="665" t="s">
        <v>3366</v>
      </c>
      <c r="D535" s="746" t="s">
        <v>4909</v>
      </c>
      <c r="E535" s="747" t="s">
        <v>3375</v>
      </c>
      <c r="F535" s="665" t="s">
        <v>3361</v>
      </c>
      <c r="G535" s="665" t="s">
        <v>3425</v>
      </c>
      <c r="H535" s="665" t="s">
        <v>529</v>
      </c>
      <c r="I535" s="665" t="s">
        <v>3516</v>
      </c>
      <c r="J535" s="665" t="s">
        <v>1553</v>
      </c>
      <c r="K535" s="665" t="s">
        <v>3515</v>
      </c>
      <c r="L535" s="666">
        <v>57.64</v>
      </c>
      <c r="M535" s="666">
        <v>57.64</v>
      </c>
      <c r="N535" s="665">
        <v>1</v>
      </c>
      <c r="O535" s="748">
        <v>1</v>
      </c>
      <c r="P535" s="666">
        <v>57.64</v>
      </c>
      <c r="Q535" s="681">
        <v>1</v>
      </c>
      <c r="R535" s="665">
        <v>1</v>
      </c>
      <c r="S535" s="681">
        <v>1</v>
      </c>
      <c r="T535" s="748">
        <v>1</v>
      </c>
      <c r="U535" s="704">
        <v>1</v>
      </c>
    </row>
    <row r="536" spans="1:21" ht="14.4" customHeight="1" x14ac:dyDescent="0.3">
      <c r="A536" s="664">
        <v>21</v>
      </c>
      <c r="B536" s="665" t="s">
        <v>528</v>
      </c>
      <c r="C536" s="665" t="s">
        <v>3366</v>
      </c>
      <c r="D536" s="746" t="s">
        <v>4909</v>
      </c>
      <c r="E536" s="747" t="s">
        <v>3375</v>
      </c>
      <c r="F536" s="665" t="s">
        <v>3361</v>
      </c>
      <c r="G536" s="665" t="s">
        <v>3425</v>
      </c>
      <c r="H536" s="665" t="s">
        <v>529</v>
      </c>
      <c r="I536" s="665" t="s">
        <v>1601</v>
      </c>
      <c r="J536" s="665" t="s">
        <v>1553</v>
      </c>
      <c r="K536" s="665" t="s">
        <v>1554</v>
      </c>
      <c r="L536" s="666">
        <v>301.2</v>
      </c>
      <c r="M536" s="666">
        <v>301.2</v>
      </c>
      <c r="N536" s="665">
        <v>1</v>
      </c>
      <c r="O536" s="748">
        <v>0.5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21</v>
      </c>
      <c r="B537" s="665" t="s">
        <v>528</v>
      </c>
      <c r="C537" s="665" t="s">
        <v>3366</v>
      </c>
      <c r="D537" s="746" t="s">
        <v>4909</v>
      </c>
      <c r="E537" s="747" t="s">
        <v>3375</v>
      </c>
      <c r="F537" s="665" t="s">
        <v>3361</v>
      </c>
      <c r="G537" s="665" t="s">
        <v>3822</v>
      </c>
      <c r="H537" s="665" t="s">
        <v>1606</v>
      </c>
      <c r="I537" s="665" t="s">
        <v>1878</v>
      </c>
      <c r="J537" s="665" t="s">
        <v>3262</v>
      </c>
      <c r="K537" s="665" t="s">
        <v>1880</v>
      </c>
      <c r="L537" s="666">
        <v>194.26</v>
      </c>
      <c r="M537" s="666">
        <v>1942.6</v>
      </c>
      <c r="N537" s="665">
        <v>10</v>
      </c>
      <c r="O537" s="748">
        <v>1</v>
      </c>
      <c r="P537" s="666">
        <v>1942.6</v>
      </c>
      <c r="Q537" s="681">
        <v>1</v>
      </c>
      <c r="R537" s="665">
        <v>10</v>
      </c>
      <c r="S537" s="681">
        <v>1</v>
      </c>
      <c r="T537" s="748">
        <v>1</v>
      </c>
      <c r="U537" s="704">
        <v>1</v>
      </c>
    </row>
    <row r="538" spans="1:21" ht="14.4" customHeight="1" x14ac:dyDescent="0.3">
      <c r="A538" s="664">
        <v>21</v>
      </c>
      <c r="B538" s="665" t="s">
        <v>528</v>
      </c>
      <c r="C538" s="665" t="s">
        <v>3366</v>
      </c>
      <c r="D538" s="746" t="s">
        <v>4909</v>
      </c>
      <c r="E538" s="747" t="s">
        <v>3375</v>
      </c>
      <c r="F538" s="665" t="s">
        <v>3361</v>
      </c>
      <c r="G538" s="665" t="s">
        <v>4018</v>
      </c>
      <c r="H538" s="665" t="s">
        <v>1606</v>
      </c>
      <c r="I538" s="665" t="s">
        <v>4019</v>
      </c>
      <c r="J538" s="665" t="s">
        <v>4020</v>
      </c>
      <c r="K538" s="665" t="s">
        <v>4021</v>
      </c>
      <c r="L538" s="666">
        <v>835.93</v>
      </c>
      <c r="M538" s="666">
        <v>835.93</v>
      </c>
      <c r="N538" s="665">
        <v>1</v>
      </c>
      <c r="O538" s="748">
        <v>1</v>
      </c>
      <c r="P538" s="666">
        <v>835.93</v>
      </c>
      <c r="Q538" s="681">
        <v>1</v>
      </c>
      <c r="R538" s="665">
        <v>1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21</v>
      </c>
      <c r="B539" s="665" t="s">
        <v>528</v>
      </c>
      <c r="C539" s="665" t="s">
        <v>3366</v>
      </c>
      <c r="D539" s="746" t="s">
        <v>4909</v>
      </c>
      <c r="E539" s="747" t="s">
        <v>3375</v>
      </c>
      <c r="F539" s="665" t="s">
        <v>3361</v>
      </c>
      <c r="G539" s="665" t="s">
        <v>3525</v>
      </c>
      <c r="H539" s="665" t="s">
        <v>529</v>
      </c>
      <c r="I539" s="665" t="s">
        <v>758</v>
      </c>
      <c r="J539" s="665" t="s">
        <v>3526</v>
      </c>
      <c r="K539" s="665" t="s">
        <v>3527</v>
      </c>
      <c r="L539" s="666">
        <v>0</v>
      </c>
      <c r="M539" s="666">
        <v>0</v>
      </c>
      <c r="N539" s="665">
        <v>1</v>
      </c>
      <c r="O539" s="748">
        <v>1</v>
      </c>
      <c r="P539" s="666">
        <v>0</v>
      </c>
      <c r="Q539" s="681"/>
      <c r="R539" s="665">
        <v>1</v>
      </c>
      <c r="S539" s="681">
        <v>1</v>
      </c>
      <c r="T539" s="748">
        <v>1</v>
      </c>
      <c r="U539" s="704">
        <v>1</v>
      </c>
    </row>
    <row r="540" spans="1:21" ht="14.4" customHeight="1" x14ac:dyDescent="0.3">
      <c r="A540" s="664">
        <v>21</v>
      </c>
      <c r="B540" s="665" t="s">
        <v>528</v>
      </c>
      <c r="C540" s="665" t="s">
        <v>3366</v>
      </c>
      <c r="D540" s="746" t="s">
        <v>4909</v>
      </c>
      <c r="E540" s="747" t="s">
        <v>3375</v>
      </c>
      <c r="F540" s="665" t="s">
        <v>3361</v>
      </c>
      <c r="G540" s="665" t="s">
        <v>4022</v>
      </c>
      <c r="H540" s="665" t="s">
        <v>529</v>
      </c>
      <c r="I540" s="665" t="s">
        <v>4023</v>
      </c>
      <c r="J540" s="665" t="s">
        <v>4024</v>
      </c>
      <c r="K540" s="665" t="s">
        <v>4025</v>
      </c>
      <c r="L540" s="666">
        <v>83.74</v>
      </c>
      <c r="M540" s="666">
        <v>83.74</v>
      </c>
      <c r="N540" s="665">
        <v>1</v>
      </c>
      <c r="O540" s="748">
        <v>1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21</v>
      </c>
      <c r="B541" s="665" t="s">
        <v>528</v>
      </c>
      <c r="C541" s="665" t="s">
        <v>3366</v>
      </c>
      <c r="D541" s="746" t="s">
        <v>4909</v>
      </c>
      <c r="E541" s="747" t="s">
        <v>3375</v>
      </c>
      <c r="F541" s="665" t="s">
        <v>3361</v>
      </c>
      <c r="G541" s="665" t="s">
        <v>3528</v>
      </c>
      <c r="H541" s="665" t="s">
        <v>529</v>
      </c>
      <c r="I541" s="665" t="s">
        <v>715</v>
      </c>
      <c r="J541" s="665" t="s">
        <v>716</v>
      </c>
      <c r="K541" s="665" t="s">
        <v>3825</v>
      </c>
      <c r="L541" s="666">
        <v>210.38</v>
      </c>
      <c r="M541" s="666">
        <v>210.38</v>
      </c>
      <c r="N541" s="665">
        <v>1</v>
      </c>
      <c r="O541" s="748">
        <v>1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21</v>
      </c>
      <c r="B542" s="665" t="s">
        <v>528</v>
      </c>
      <c r="C542" s="665" t="s">
        <v>3366</v>
      </c>
      <c r="D542" s="746" t="s">
        <v>4909</v>
      </c>
      <c r="E542" s="747" t="s">
        <v>3375</v>
      </c>
      <c r="F542" s="665" t="s">
        <v>3361</v>
      </c>
      <c r="G542" s="665" t="s">
        <v>3978</v>
      </c>
      <c r="H542" s="665" t="s">
        <v>1606</v>
      </c>
      <c r="I542" s="665" t="s">
        <v>3982</v>
      </c>
      <c r="J542" s="665" t="s">
        <v>3980</v>
      </c>
      <c r="K542" s="665" t="s">
        <v>3814</v>
      </c>
      <c r="L542" s="666">
        <v>492.3</v>
      </c>
      <c r="M542" s="666">
        <v>984.6</v>
      </c>
      <c r="N542" s="665">
        <v>2</v>
      </c>
      <c r="O542" s="748">
        <v>1.5</v>
      </c>
      <c r="P542" s="666">
        <v>492.3</v>
      </c>
      <c r="Q542" s="681">
        <v>0.5</v>
      </c>
      <c r="R542" s="665">
        <v>1</v>
      </c>
      <c r="S542" s="681">
        <v>0.5</v>
      </c>
      <c r="T542" s="748">
        <v>1</v>
      </c>
      <c r="U542" s="704">
        <v>0.66666666666666663</v>
      </c>
    </row>
    <row r="543" spans="1:21" ht="14.4" customHeight="1" x14ac:dyDescent="0.3">
      <c r="A543" s="664">
        <v>21</v>
      </c>
      <c r="B543" s="665" t="s">
        <v>528</v>
      </c>
      <c r="C543" s="665" t="s">
        <v>3366</v>
      </c>
      <c r="D543" s="746" t="s">
        <v>4909</v>
      </c>
      <c r="E543" s="747" t="s">
        <v>3375</v>
      </c>
      <c r="F543" s="665" t="s">
        <v>3361</v>
      </c>
      <c r="G543" s="665" t="s">
        <v>3535</v>
      </c>
      <c r="H543" s="665" t="s">
        <v>1606</v>
      </c>
      <c r="I543" s="665" t="s">
        <v>3985</v>
      </c>
      <c r="J543" s="665" t="s">
        <v>1768</v>
      </c>
      <c r="K543" s="665" t="s">
        <v>3986</v>
      </c>
      <c r="L543" s="666">
        <v>300.68</v>
      </c>
      <c r="M543" s="666">
        <v>1202.72</v>
      </c>
      <c r="N543" s="665">
        <v>4</v>
      </c>
      <c r="O543" s="748">
        <v>2</v>
      </c>
      <c r="P543" s="666">
        <v>1202.72</v>
      </c>
      <c r="Q543" s="681">
        <v>1</v>
      </c>
      <c r="R543" s="665">
        <v>4</v>
      </c>
      <c r="S543" s="681">
        <v>1</v>
      </c>
      <c r="T543" s="748">
        <v>2</v>
      </c>
      <c r="U543" s="704">
        <v>1</v>
      </c>
    </row>
    <row r="544" spans="1:21" ht="14.4" customHeight="1" x14ac:dyDescent="0.3">
      <c r="A544" s="664">
        <v>21</v>
      </c>
      <c r="B544" s="665" t="s">
        <v>528</v>
      </c>
      <c r="C544" s="665" t="s">
        <v>3366</v>
      </c>
      <c r="D544" s="746" t="s">
        <v>4909</v>
      </c>
      <c r="E544" s="747" t="s">
        <v>3375</v>
      </c>
      <c r="F544" s="665" t="s">
        <v>3361</v>
      </c>
      <c r="G544" s="665" t="s">
        <v>3536</v>
      </c>
      <c r="H544" s="665" t="s">
        <v>529</v>
      </c>
      <c r="I544" s="665" t="s">
        <v>3722</v>
      </c>
      <c r="J544" s="665" t="s">
        <v>3723</v>
      </c>
      <c r="K544" s="665" t="s">
        <v>1041</v>
      </c>
      <c r="L544" s="666">
        <v>50.32</v>
      </c>
      <c r="M544" s="666">
        <v>503.20000000000005</v>
      </c>
      <c r="N544" s="665">
        <v>10</v>
      </c>
      <c r="O544" s="748">
        <v>1.5</v>
      </c>
      <c r="P544" s="666">
        <v>503.20000000000005</v>
      </c>
      <c r="Q544" s="681">
        <v>1</v>
      </c>
      <c r="R544" s="665">
        <v>10</v>
      </c>
      <c r="S544" s="681">
        <v>1</v>
      </c>
      <c r="T544" s="748">
        <v>1.5</v>
      </c>
      <c r="U544" s="704">
        <v>1</v>
      </c>
    </row>
    <row r="545" spans="1:21" ht="14.4" customHeight="1" x14ac:dyDescent="0.3">
      <c r="A545" s="664">
        <v>21</v>
      </c>
      <c r="B545" s="665" t="s">
        <v>528</v>
      </c>
      <c r="C545" s="665" t="s">
        <v>3366</v>
      </c>
      <c r="D545" s="746" t="s">
        <v>4909</v>
      </c>
      <c r="E545" s="747" t="s">
        <v>3375</v>
      </c>
      <c r="F545" s="665" t="s">
        <v>3361</v>
      </c>
      <c r="G545" s="665" t="s">
        <v>3536</v>
      </c>
      <c r="H545" s="665" t="s">
        <v>529</v>
      </c>
      <c r="I545" s="665" t="s">
        <v>4026</v>
      </c>
      <c r="J545" s="665" t="s">
        <v>3723</v>
      </c>
      <c r="K545" s="665" t="s">
        <v>698</v>
      </c>
      <c r="L545" s="666">
        <v>100.62</v>
      </c>
      <c r="M545" s="666">
        <v>503.1</v>
      </c>
      <c r="N545" s="665">
        <v>5</v>
      </c>
      <c r="O545" s="748">
        <v>1.5</v>
      </c>
      <c r="P545" s="666">
        <v>503.1</v>
      </c>
      <c r="Q545" s="681">
        <v>1</v>
      </c>
      <c r="R545" s="665">
        <v>5</v>
      </c>
      <c r="S545" s="681">
        <v>1</v>
      </c>
      <c r="T545" s="748">
        <v>1.5</v>
      </c>
      <c r="U545" s="704">
        <v>1</v>
      </c>
    </row>
    <row r="546" spans="1:21" ht="14.4" customHeight="1" x14ac:dyDescent="0.3">
      <c r="A546" s="664">
        <v>21</v>
      </c>
      <c r="B546" s="665" t="s">
        <v>528</v>
      </c>
      <c r="C546" s="665" t="s">
        <v>3366</v>
      </c>
      <c r="D546" s="746" t="s">
        <v>4909</v>
      </c>
      <c r="E546" s="747" t="s">
        <v>3375</v>
      </c>
      <c r="F546" s="665" t="s">
        <v>3361</v>
      </c>
      <c r="G546" s="665" t="s">
        <v>3432</v>
      </c>
      <c r="H546" s="665" t="s">
        <v>529</v>
      </c>
      <c r="I546" s="665" t="s">
        <v>3995</v>
      </c>
      <c r="J546" s="665" t="s">
        <v>3836</v>
      </c>
      <c r="K546" s="665" t="s">
        <v>1462</v>
      </c>
      <c r="L546" s="666">
        <v>0</v>
      </c>
      <c r="M546" s="666">
        <v>0</v>
      </c>
      <c r="N546" s="665">
        <v>4</v>
      </c>
      <c r="O546" s="748">
        <v>2</v>
      </c>
      <c r="P546" s="666">
        <v>0</v>
      </c>
      <c r="Q546" s="681"/>
      <c r="R546" s="665">
        <v>2</v>
      </c>
      <c r="S546" s="681">
        <v>0.5</v>
      </c>
      <c r="T546" s="748">
        <v>1</v>
      </c>
      <c r="U546" s="704">
        <v>0.5</v>
      </c>
    </row>
    <row r="547" spans="1:21" ht="14.4" customHeight="1" x14ac:dyDescent="0.3">
      <c r="A547" s="664">
        <v>21</v>
      </c>
      <c r="B547" s="665" t="s">
        <v>528</v>
      </c>
      <c r="C547" s="665" t="s">
        <v>3366</v>
      </c>
      <c r="D547" s="746" t="s">
        <v>4909</v>
      </c>
      <c r="E547" s="747" t="s">
        <v>3375</v>
      </c>
      <c r="F547" s="665" t="s">
        <v>3362</v>
      </c>
      <c r="G547" s="665" t="s">
        <v>3544</v>
      </c>
      <c r="H547" s="665" t="s">
        <v>529</v>
      </c>
      <c r="I547" s="665" t="s">
        <v>3545</v>
      </c>
      <c r="J547" s="665" t="s">
        <v>3546</v>
      </c>
      <c r="K547" s="665"/>
      <c r="L547" s="666">
        <v>0</v>
      </c>
      <c r="M547" s="666">
        <v>0</v>
      </c>
      <c r="N547" s="665">
        <v>2</v>
      </c>
      <c r="O547" s="748">
        <v>2</v>
      </c>
      <c r="P547" s="666">
        <v>0</v>
      </c>
      <c r="Q547" s="681"/>
      <c r="R547" s="665">
        <v>1</v>
      </c>
      <c r="S547" s="681">
        <v>0.5</v>
      </c>
      <c r="T547" s="748">
        <v>1</v>
      </c>
      <c r="U547" s="704">
        <v>0.5</v>
      </c>
    </row>
    <row r="548" spans="1:21" ht="14.4" customHeight="1" x14ac:dyDescent="0.3">
      <c r="A548" s="664">
        <v>21</v>
      </c>
      <c r="B548" s="665" t="s">
        <v>528</v>
      </c>
      <c r="C548" s="665" t="s">
        <v>3366</v>
      </c>
      <c r="D548" s="746" t="s">
        <v>4909</v>
      </c>
      <c r="E548" s="747" t="s">
        <v>3376</v>
      </c>
      <c r="F548" s="665" t="s">
        <v>3361</v>
      </c>
      <c r="G548" s="665" t="s">
        <v>3772</v>
      </c>
      <c r="H548" s="665" t="s">
        <v>529</v>
      </c>
      <c r="I548" s="665" t="s">
        <v>4027</v>
      </c>
      <c r="J548" s="665" t="s">
        <v>4028</v>
      </c>
      <c r="K548" s="665" t="s">
        <v>4029</v>
      </c>
      <c r="L548" s="666">
        <v>38.47</v>
      </c>
      <c r="M548" s="666">
        <v>38.47</v>
      </c>
      <c r="N548" s="665">
        <v>1</v>
      </c>
      <c r="O548" s="748">
        <v>1</v>
      </c>
      <c r="P548" s="666">
        <v>38.47</v>
      </c>
      <c r="Q548" s="681">
        <v>1</v>
      </c>
      <c r="R548" s="665">
        <v>1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21</v>
      </c>
      <c r="B549" s="665" t="s">
        <v>528</v>
      </c>
      <c r="C549" s="665" t="s">
        <v>3366</v>
      </c>
      <c r="D549" s="746" t="s">
        <v>4909</v>
      </c>
      <c r="E549" s="747" t="s">
        <v>3376</v>
      </c>
      <c r="F549" s="665" t="s">
        <v>3361</v>
      </c>
      <c r="G549" s="665" t="s">
        <v>4030</v>
      </c>
      <c r="H549" s="665" t="s">
        <v>1606</v>
      </c>
      <c r="I549" s="665" t="s">
        <v>2608</v>
      </c>
      <c r="J549" s="665" t="s">
        <v>2609</v>
      </c>
      <c r="K549" s="665" t="s">
        <v>560</v>
      </c>
      <c r="L549" s="666">
        <v>69.16</v>
      </c>
      <c r="M549" s="666">
        <v>138.32</v>
      </c>
      <c r="N549" s="665">
        <v>2</v>
      </c>
      <c r="O549" s="748">
        <v>0.5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21</v>
      </c>
      <c r="B550" s="665" t="s">
        <v>528</v>
      </c>
      <c r="C550" s="665" t="s">
        <v>3366</v>
      </c>
      <c r="D550" s="746" t="s">
        <v>4909</v>
      </c>
      <c r="E550" s="747" t="s">
        <v>3376</v>
      </c>
      <c r="F550" s="665" t="s">
        <v>3361</v>
      </c>
      <c r="G550" s="665" t="s">
        <v>4031</v>
      </c>
      <c r="H550" s="665" t="s">
        <v>529</v>
      </c>
      <c r="I550" s="665" t="s">
        <v>4032</v>
      </c>
      <c r="J550" s="665" t="s">
        <v>4033</v>
      </c>
      <c r="K550" s="665" t="s">
        <v>4034</v>
      </c>
      <c r="L550" s="666">
        <v>930.4</v>
      </c>
      <c r="M550" s="666">
        <v>2791.2</v>
      </c>
      <c r="N550" s="665">
        <v>3</v>
      </c>
      <c r="O550" s="748">
        <v>0.5</v>
      </c>
      <c r="P550" s="666"/>
      <c r="Q550" s="681">
        <v>0</v>
      </c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21</v>
      </c>
      <c r="B551" s="665" t="s">
        <v>528</v>
      </c>
      <c r="C551" s="665" t="s">
        <v>3366</v>
      </c>
      <c r="D551" s="746" t="s">
        <v>4909</v>
      </c>
      <c r="E551" s="747" t="s">
        <v>3376</v>
      </c>
      <c r="F551" s="665" t="s">
        <v>3363</v>
      </c>
      <c r="G551" s="665" t="s">
        <v>4035</v>
      </c>
      <c r="H551" s="665" t="s">
        <v>529</v>
      </c>
      <c r="I551" s="665" t="s">
        <v>4036</v>
      </c>
      <c r="J551" s="665" t="s">
        <v>4037</v>
      </c>
      <c r="K551" s="665" t="s">
        <v>4038</v>
      </c>
      <c r="L551" s="666">
        <v>741</v>
      </c>
      <c r="M551" s="666">
        <v>1482</v>
      </c>
      <c r="N551" s="665">
        <v>2</v>
      </c>
      <c r="O551" s="748">
        <v>1</v>
      </c>
      <c r="P551" s="666">
        <v>1482</v>
      </c>
      <c r="Q551" s="681">
        <v>1</v>
      </c>
      <c r="R551" s="665">
        <v>2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21</v>
      </c>
      <c r="B552" s="665" t="s">
        <v>528</v>
      </c>
      <c r="C552" s="665" t="s">
        <v>3366</v>
      </c>
      <c r="D552" s="746" t="s">
        <v>4909</v>
      </c>
      <c r="E552" s="747" t="s">
        <v>3376</v>
      </c>
      <c r="F552" s="665" t="s">
        <v>3363</v>
      </c>
      <c r="G552" s="665" t="s">
        <v>4035</v>
      </c>
      <c r="H552" s="665" t="s">
        <v>529</v>
      </c>
      <c r="I552" s="665" t="s">
        <v>4039</v>
      </c>
      <c r="J552" s="665" t="s">
        <v>4040</v>
      </c>
      <c r="K552" s="665" t="s">
        <v>4041</v>
      </c>
      <c r="L552" s="666">
        <v>1600</v>
      </c>
      <c r="M552" s="666">
        <v>8000</v>
      </c>
      <c r="N552" s="665">
        <v>5</v>
      </c>
      <c r="O552" s="748">
        <v>3</v>
      </c>
      <c r="P552" s="666">
        <v>8000</v>
      </c>
      <c r="Q552" s="681">
        <v>1</v>
      </c>
      <c r="R552" s="665">
        <v>5</v>
      </c>
      <c r="S552" s="681">
        <v>1</v>
      </c>
      <c r="T552" s="748">
        <v>3</v>
      </c>
      <c r="U552" s="704">
        <v>1</v>
      </c>
    </row>
    <row r="553" spans="1:21" ht="14.4" customHeight="1" x14ac:dyDescent="0.3">
      <c r="A553" s="664">
        <v>21</v>
      </c>
      <c r="B553" s="665" t="s">
        <v>528</v>
      </c>
      <c r="C553" s="665" t="s">
        <v>3366</v>
      </c>
      <c r="D553" s="746" t="s">
        <v>4909</v>
      </c>
      <c r="E553" s="747" t="s">
        <v>3379</v>
      </c>
      <c r="F553" s="665" t="s">
        <v>3361</v>
      </c>
      <c r="G553" s="665" t="s">
        <v>3842</v>
      </c>
      <c r="H553" s="665" t="s">
        <v>529</v>
      </c>
      <c r="I553" s="665" t="s">
        <v>3846</v>
      </c>
      <c r="J553" s="665" t="s">
        <v>3844</v>
      </c>
      <c r="K553" s="665" t="s">
        <v>3784</v>
      </c>
      <c r="L553" s="666">
        <v>73.069999999999993</v>
      </c>
      <c r="M553" s="666">
        <v>219.20999999999998</v>
      </c>
      <c r="N553" s="665">
        <v>3</v>
      </c>
      <c r="O553" s="748">
        <v>2.5</v>
      </c>
      <c r="P553" s="666">
        <v>219.20999999999998</v>
      </c>
      <c r="Q553" s="681">
        <v>1</v>
      </c>
      <c r="R553" s="665">
        <v>3</v>
      </c>
      <c r="S553" s="681">
        <v>1</v>
      </c>
      <c r="T553" s="748">
        <v>2.5</v>
      </c>
      <c r="U553" s="704">
        <v>1</v>
      </c>
    </row>
    <row r="554" spans="1:21" ht="14.4" customHeight="1" x14ac:dyDescent="0.3">
      <c r="A554" s="664">
        <v>21</v>
      </c>
      <c r="B554" s="665" t="s">
        <v>528</v>
      </c>
      <c r="C554" s="665" t="s">
        <v>3366</v>
      </c>
      <c r="D554" s="746" t="s">
        <v>4909</v>
      </c>
      <c r="E554" s="747" t="s">
        <v>3379</v>
      </c>
      <c r="F554" s="665" t="s">
        <v>3361</v>
      </c>
      <c r="G554" s="665" t="s">
        <v>3402</v>
      </c>
      <c r="H554" s="665" t="s">
        <v>529</v>
      </c>
      <c r="I554" s="665" t="s">
        <v>4042</v>
      </c>
      <c r="J554" s="665" t="s">
        <v>3440</v>
      </c>
      <c r="K554" s="665" t="s">
        <v>3405</v>
      </c>
      <c r="L554" s="666">
        <v>0</v>
      </c>
      <c r="M554" s="666">
        <v>0</v>
      </c>
      <c r="N554" s="665">
        <v>1</v>
      </c>
      <c r="O554" s="748">
        <v>1</v>
      </c>
      <c r="P554" s="666"/>
      <c r="Q554" s="681"/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21</v>
      </c>
      <c r="B555" s="665" t="s">
        <v>528</v>
      </c>
      <c r="C555" s="665" t="s">
        <v>3366</v>
      </c>
      <c r="D555" s="746" t="s">
        <v>4909</v>
      </c>
      <c r="E555" s="747" t="s">
        <v>3379</v>
      </c>
      <c r="F555" s="665" t="s">
        <v>3361</v>
      </c>
      <c r="G555" s="665" t="s">
        <v>3402</v>
      </c>
      <c r="H555" s="665" t="s">
        <v>529</v>
      </c>
      <c r="I555" s="665" t="s">
        <v>669</v>
      </c>
      <c r="J555" s="665" t="s">
        <v>3440</v>
      </c>
      <c r="K555" s="665" t="s">
        <v>3441</v>
      </c>
      <c r="L555" s="666">
        <v>36.270000000000003</v>
      </c>
      <c r="M555" s="666">
        <v>36.270000000000003</v>
      </c>
      <c r="N555" s="665">
        <v>1</v>
      </c>
      <c r="O555" s="748">
        <v>1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21</v>
      </c>
      <c r="B556" s="665" t="s">
        <v>528</v>
      </c>
      <c r="C556" s="665" t="s">
        <v>3366</v>
      </c>
      <c r="D556" s="746" t="s">
        <v>4909</v>
      </c>
      <c r="E556" s="747" t="s">
        <v>3379</v>
      </c>
      <c r="F556" s="665" t="s">
        <v>3361</v>
      </c>
      <c r="G556" s="665" t="s">
        <v>3442</v>
      </c>
      <c r="H556" s="665" t="s">
        <v>1606</v>
      </c>
      <c r="I556" s="665" t="s">
        <v>1760</v>
      </c>
      <c r="J556" s="665" t="s">
        <v>3251</v>
      </c>
      <c r="K556" s="665" t="s">
        <v>3252</v>
      </c>
      <c r="L556" s="666">
        <v>9.4</v>
      </c>
      <c r="M556" s="666">
        <v>18.8</v>
      </c>
      <c r="N556" s="665">
        <v>2</v>
      </c>
      <c r="O556" s="748">
        <v>1</v>
      </c>
      <c r="P556" s="666">
        <v>18.8</v>
      </c>
      <c r="Q556" s="681">
        <v>1</v>
      </c>
      <c r="R556" s="665">
        <v>2</v>
      </c>
      <c r="S556" s="681">
        <v>1</v>
      </c>
      <c r="T556" s="748">
        <v>1</v>
      </c>
      <c r="U556" s="704">
        <v>1</v>
      </c>
    </row>
    <row r="557" spans="1:21" ht="14.4" customHeight="1" x14ac:dyDescent="0.3">
      <c r="A557" s="664">
        <v>21</v>
      </c>
      <c r="B557" s="665" t="s">
        <v>528</v>
      </c>
      <c r="C557" s="665" t="s">
        <v>3366</v>
      </c>
      <c r="D557" s="746" t="s">
        <v>4909</v>
      </c>
      <c r="E557" s="747" t="s">
        <v>3379</v>
      </c>
      <c r="F557" s="665" t="s">
        <v>3361</v>
      </c>
      <c r="G557" s="665" t="s">
        <v>3860</v>
      </c>
      <c r="H557" s="665" t="s">
        <v>529</v>
      </c>
      <c r="I557" s="665" t="s">
        <v>4002</v>
      </c>
      <c r="J557" s="665" t="s">
        <v>4003</v>
      </c>
      <c r="K557" s="665" t="s">
        <v>4004</v>
      </c>
      <c r="L557" s="666">
        <v>513.70000000000005</v>
      </c>
      <c r="M557" s="666">
        <v>29280.899999999994</v>
      </c>
      <c r="N557" s="665">
        <v>57</v>
      </c>
      <c r="O557" s="748">
        <v>18</v>
      </c>
      <c r="P557" s="666">
        <v>24657.599999999995</v>
      </c>
      <c r="Q557" s="681">
        <v>0.84210526315789469</v>
      </c>
      <c r="R557" s="665">
        <v>48</v>
      </c>
      <c r="S557" s="681">
        <v>0.84210526315789469</v>
      </c>
      <c r="T557" s="748">
        <v>15</v>
      </c>
      <c r="U557" s="704">
        <v>0.83333333333333337</v>
      </c>
    </row>
    <row r="558" spans="1:21" ht="14.4" customHeight="1" x14ac:dyDescent="0.3">
      <c r="A558" s="664">
        <v>21</v>
      </c>
      <c r="B558" s="665" t="s">
        <v>528</v>
      </c>
      <c r="C558" s="665" t="s">
        <v>3366</v>
      </c>
      <c r="D558" s="746" t="s">
        <v>4909</v>
      </c>
      <c r="E558" s="747" t="s">
        <v>3379</v>
      </c>
      <c r="F558" s="665" t="s">
        <v>3361</v>
      </c>
      <c r="G558" s="665" t="s">
        <v>3448</v>
      </c>
      <c r="H558" s="665" t="s">
        <v>529</v>
      </c>
      <c r="I558" s="665" t="s">
        <v>3449</v>
      </c>
      <c r="J558" s="665" t="s">
        <v>3450</v>
      </c>
      <c r="K558" s="665" t="s">
        <v>3451</v>
      </c>
      <c r="L558" s="666">
        <v>1540.82</v>
      </c>
      <c r="M558" s="666">
        <v>9244.92</v>
      </c>
      <c r="N558" s="665">
        <v>6</v>
      </c>
      <c r="O558" s="748">
        <v>1.5</v>
      </c>
      <c r="P558" s="666">
        <v>3081.64</v>
      </c>
      <c r="Q558" s="681">
        <v>0.33333333333333331</v>
      </c>
      <c r="R558" s="665">
        <v>2</v>
      </c>
      <c r="S558" s="681">
        <v>0.33333333333333331</v>
      </c>
      <c r="T558" s="748">
        <v>0.5</v>
      </c>
      <c r="U558" s="704">
        <v>0.33333333333333331</v>
      </c>
    </row>
    <row r="559" spans="1:21" ht="14.4" customHeight="1" x14ac:dyDescent="0.3">
      <c r="A559" s="664">
        <v>21</v>
      </c>
      <c r="B559" s="665" t="s">
        <v>528</v>
      </c>
      <c r="C559" s="665" t="s">
        <v>3366</v>
      </c>
      <c r="D559" s="746" t="s">
        <v>4909</v>
      </c>
      <c r="E559" s="747" t="s">
        <v>3379</v>
      </c>
      <c r="F559" s="665" t="s">
        <v>3361</v>
      </c>
      <c r="G559" s="665" t="s">
        <v>4043</v>
      </c>
      <c r="H559" s="665" t="s">
        <v>1606</v>
      </c>
      <c r="I559" s="665" t="s">
        <v>4044</v>
      </c>
      <c r="J559" s="665" t="s">
        <v>4045</v>
      </c>
      <c r="K559" s="665" t="s">
        <v>1464</v>
      </c>
      <c r="L559" s="666">
        <v>196.21</v>
      </c>
      <c r="M559" s="666">
        <v>196.21</v>
      </c>
      <c r="N559" s="665">
        <v>1</v>
      </c>
      <c r="O559" s="748">
        <v>1</v>
      </c>
      <c r="P559" s="666">
        <v>196.21</v>
      </c>
      <c r="Q559" s="681">
        <v>1</v>
      </c>
      <c r="R559" s="665">
        <v>1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21</v>
      </c>
      <c r="B560" s="665" t="s">
        <v>528</v>
      </c>
      <c r="C560" s="665" t="s">
        <v>3366</v>
      </c>
      <c r="D560" s="746" t="s">
        <v>4909</v>
      </c>
      <c r="E560" s="747" t="s">
        <v>3379</v>
      </c>
      <c r="F560" s="665" t="s">
        <v>3361</v>
      </c>
      <c r="G560" s="665" t="s">
        <v>3457</v>
      </c>
      <c r="H560" s="665" t="s">
        <v>529</v>
      </c>
      <c r="I560" s="665" t="s">
        <v>825</v>
      </c>
      <c r="J560" s="665" t="s">
        <v>3670</v>
      </c>
      <c r="K560" s="665" t="s">
        <v>3671</v>
      </c>
      <c r="L560" s="666">
        <v>0</v>
      </c>
      <c r="M560" s="666">
        <v>0</v>
      </c>
      <c r="N560" s="665">
        <v>8</v>
      </c>
      <c r="O560" s="748">
        <v>5</v>
      </c>
      <c r="P560" s="666">
        <v>0</v>
      </c>
      <c r="Q560" s="681"/>
      <c r="R560" s="665">
        <v>3</v>
      </c>
      <c r="S560" s="681">
        <v>0.375</v>
      </c>
      <c r="T560" s="748">
        <v>1</v>
      </c>
      <c r="U560" s="704">
        <v>0.2</v>
      </c>
    </row>
    <row r="561" spans="1:21" ht="14.4" customHeight="1" x14ac:dyDescent="0.3">
      <c r="A561" s="664">
        <v>21</v>
      </c>
      <c r="B561" s="665" t="s">
        <v>528</v>
      </c>
      <c r="C561" s="665" t="s">
        <v>3366</v>
      </c>
      <c r="D561" s="746" t="s">
        <v>4909</v>
      </c>
      <c r="E561" s="747" t="s">
        <v>3379</v>
      </c>
      <c r="F561" s="665" t="s">
        <v>3361</v>
      </c>
      <c r="G561" s="665" t="s">
        <v>3741</v>
      </c>
      <c r="H561" s="665" t="s">
        <v>529</v>
      </c>
      <c r="I561" s="665" t="s">
        <v>558</v>
      </c>
      <c r="J561" s="665" t="s">
        <v>555</v>
      </c>
      <c r="K561" s="665" t="s">
        <v>560</v>
      </c>
      <c r="L561" s="666">
        <v>69.16</v>
      </c>
      <c r="M561" s="666">
        <v>553.28</v>
      </c>
      <c r="N561" s="665">
        <v>8</v>
      </c>
      <c r="O561" s="748">
        <v>3</v>
      </c>
      <c r="P561" s="666">
        <v>553.28</v>
      </c>
      <c r="Q561" s="681">
        <v>1</v>
      </c>
      <c r="R561" s="665">
        <v>8</v>
      </c>
      <c r="S561" s="681">
        <v>1</v>
      </c>
      <c r="T561" s="748">
        <v>3</v>
      </c>
      <c r="U561" s="704">
        <v>1</v>
      </c>
    </row>
    <row r="562" spans="1:21" ht="14.4" customHeight="1" x14ac:dyDescent="0.3">
      <c r="A562" s="664">
        <v>21</v>
      </c>
      <c r="B562" s="665" t="s">
        <v>528</v>
      </c>
      <c r="C562" s="665" t="s">
        <v>3366</v>
      </c>
      <c r="D562" s="746" t="s">
        <v>4909</v>
      </c>
      <c r="E562" s="747" t="s">
        <v>3379</v>
      </c>
      <c r="F562" s="665" t="s">
        <v>3361</v>
      </c>
      <c r="G562" s="665" t="s">
        <v>3741</v>
      </c>
      <c r="H562" s="665" t="s">
        <v>529</v>
      </c>
      <c r="I562" s="665" t="s">
        <v>554</v>
      </c>
      <c r="J562" s="665" t="s">
        <v>555</v>
      </c>
      <c r="K562" s="665" t="s">
        <v>556</v>
      </c>
      <c r="L562" s="666">
        <v>69.16</v>
      </c>
      <c r="M562" s="666">
        <v>138.32</v>
      </c>
      <c r="N562" s="665">
        <v>2</v>
      </c>
      <c r="O562" s="748">
        <v>0.5</v>
      </c>
      <c r="P562" s="666">
        <v>138.32</v>
      </c>
      <c r="Q562" s="681">
        <v>1</v>
      </c>
      <c r="R562" s="665">
        <v>2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21</v>
      </c>
      <c r="B563" s="665" t="s">
        <v>528</v>
      </c>
      <c r="C563" s="665" t="s">
        <v>3366</v>
      </c>
      <c r="D563" s="746" t="s">
        <v>4909</v>
      </c>
      <c r="E563" s="747" t="s">
        <v>3379</v>
      </c>
      <c r="F563" s="665" t="s">
        <v>3361</v>
      </c>
      <c r="G563" s="665" t="s">
        <v>3406</v>
      </c>
      <c r="H563" s="665" t="s">
        <v>529</v>
      </c>
      <c r="I563" s="665" t="s">
        <v>1112</v>
      </c>
      <c r="J563" s="665" t="s">
        <v>1113</v>
      </c>
      <c r="K563" s="665" t="s">
        <v>1114</v>
      </c>
      <c r="L563" s="666">
        <v>344</v>
      </c>
      <c r="M563" s="666">
        <v>5848</v>
      </c>
      <c r="N563" s="665">
        <v>17</v>
      </c>
      <c r="O563" s="748">
        <v>5</v>
      </c>
      <c r="P563" s="666">
        <v>4128</v>
      </c>
      <c r="Q563" s="681">
        <v>0.70588235294117652</v>
      </c>
      <c r="R563" s="665">
        <v>12</v>
      </c>
      <c r="S563" s="681">
        <v>0.70588235294117652</v>
      </c>
      <c r="T563" s="748">
        <v>3.5</v>
      </c>
      <c r="U563" s="704">
        <v>0.7</v>
      </c>
    </row>
    <row r="564" spans="1:21" ht="14.4" customHeight="1" x14ac:dyDescent="0.3">
      <c r="A564" s="664">
        <v>21</v>
      </c>
      <c r="B564" s="665" t="s">
        <v>528</v>
      </c>
      <c r="C564" s="665" t="s">
        <v>3366</v>
      </c>
      <c r="D564" s="746" t="s">
        <v>4909</v>
      </c>
      <c r="E564" s="747" t="s">
        <v>3379</v>
      </c>
      <c r="F564" s="665" t="s">
        <v>3361</v>
      </c>
      <c r="G564" s="665" t="s">
        <v>4046</v>
      </c>
      <c r="H564" s="665" t="s">
        <v>529</v>
      </c>
      <c r="I564" s="665" t="s">
        <v>1237</v>
      </c>
      <c r="J564" s="665" t="s">
        <v>1238</v>
      </c>
      <c r="K564" s="665" t="s">
        <v>4047</v>
      </c>
      <c r="L564" s="666">
        <v>140.94999999999999</v>
      </c>
      <c r="M564" s="666">
        <v>281.89999999999998</v>
      </c>
      <c r="N564" s="665">
        <v>2</v>
      </c>
      <c r="O564" s="748">
        <v>1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21</v>
      </c>
      <c r="B565" s="665" t="s">
        <v>528</v>
      </c>
      <c r="C565" s="665" t="s">
        <v>3366</v>
      </c>
      <c r="D565" s="746" t="s">
        <v>4909</v>
      </c>
      <c r="E565" s="747" t="s">
        <v>3379</v>
      </c>
      <c r="F565" s="665" t="s">
        <v>3361</v>
      </c>
      <c r="G565" s="665" t="s">
        <v>3470</v>
      </c>
      <c r="H565" s="665" t="s">
        <v>529</v>
      </c>
      <c r="I565" s="665" t="s">
        <v>696</v>
      </c>
      <c r="J565" s="665" t="s">
        <v>697</v>
      </c>
      <c r="K565" s="665" t="s">
        <v>4048</v>
      </c>
      <c r="L565" s="666">
        <v>91.11</v>
      </c>
      <c r="M565" s="666">
        <v>182.22</v>
      </c>
      <c r="N565" s="665">
        <v>2</v>
      </c>
      <c r="O565" s="748">
        <v>0.5</v>
      </c>
      <c r="P565" s="666">
        <v>182.22</v>
      </c>
      <c r="Q565" s="681">
        <v>1</v>
      </c>
      <c r="R565" s="665">
        <v>2</v>
      </c>
      <c r="S565" s="681">
        <v>1</v>
      </c>
      <c r="T565" s="748">
        <v>0.5</v>
      </c>
      <c r="U565" s="704">
        <v>1</v>
      </c>
    </row>
    <row r="566" spans="1:21" ht="14.4" customHeight="1" x14ac:dyDescent="0.3">
      <c r="A566" s="664">
        <v>21</v>
      </c>
      <c r="B566" s="665" t="s">
        <v>528</v>
      </c>
      <c r="C566" s="665" t="s">
        <v>3366</v>
      </c>
      <c r="D566" s="746" t="s">
        <v>4909</v>
      </c>
      <c r="E566" s="747" t="s">
        <v>3379</v>
      </c>
      <c r="F566" s="665" t="s">
        <v>3361</v>
      </c>
      <c r="G566" s="665" t="s">
        <v>3470</v>
      </c>
      <c r="H566" s="665" t="s">
        <v>529</v>
      </c>
      <c r="I566" s="665" t="s">
        <v>4049</v>
      </c>
      <c r="J566" s="665" t="s">
        <v>697</v>
      </c>
      <c r="K566" s="665" t="s">
        <v>4048</v>
      </c>
      <c r="L566" s="666">
        <v>91.11</v>
      </c>
      <c r="M566" s="666">
        <v>455.54999999999995</v>
      </c>
      <c r="N566" s="665">
        <v>5</v>
      </c>
      <c r="O566" s="748">
        <v>2</v>
      </c>
      <c r="P566" s="666">
        <v>182.22</v>
      </c>
      <c r="Q566" s="681">
        <v>0.4</v>
      </c>
      <c r="R566" s="665">
        <v>2</v>
      </c>
      <c r="S566" s="681">
        <v>0.4</v>
      </c>
      <c r="T566" s="748">
        <v>1</v>
      </c>
      <c r="U566" s="704">
        <v>0.5</v>
      </c>
    </row>
    <row r="567" spans="1:21" ht="14.4" customHeight="1" x14ac:dyDescent="0.3">
      <c r="A567" s="664">
        <v>21</v>
      </c>
      <c r="B567" s="665" t="s">
        <v>528</v>
      </c>
      <c r="C567" s="665" t="s">
        <v>3366</v>
      </c>
      <c r="D567" s="746" t="s">
        <v>4909</v>
      </c>
      <c r="E567" s="747" t="s">
        <v>3379</v>
      </c>
      <c r="F567" s="665" t="s">
        <v>3361</v>
      </c>
      <c r="G567" s="665" t="s">
        <v>3472</v>
      </c>
      <c r="H567" s="665" t="s">
        <v>529</v>
      </c>
      <c r="I567" s="665" t="s">
        <v>4050</v>
      </c>
      <c r="J567" s="665" t="s">
        <v>4051</v>
      </c>
      <c r="K567" s="665" t="s">
        <v>4052</v>
      </c>
      <c r="L567" s="666">
        <v>0</v>
      </c>
      <c r="M567" s="666">
        <v>0</v>
      </c>
      <c r="N567" s="665">
        <v>1</v>
      </c>
      <c r="O567" s="748">
        <v>0.5</v>
      </c>
      <c r="P567" s="666">
        <v>0</v>
      </c>
      <c r="Q567" s="681"/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21</v>
      </c>
      <c r="B568" s="665" t="s">
        <v>528</v>
      </c>
      <c r="C568" s="665" t="s">
        <v>3366</v>
      </c>
      <c r="D568" s="746" t="s">
        <v>4909</v>
      </c>
      <c r="E568" s="747" t="s">
        <v>3379</v>
      </c>
      <c r="F568" s="665" t="s">
        <v>3361</v>
      </c>
      <c r="G568" s="665" t="s">
        <v>4053</v>
      </c>
      <c r="H568" s="665" t="s">
        <v>1606</v>
      </c>
      <c r="I568" s="665" t="s">
        <v>4054</v>
      </c>
      <c r="J568" s="665" t="s">
        <v>4055</v>
      </c>
      <c r="K568" s="665" t="s">
        <v>1586</v>
      </c>
      <c r="L568" s="666">
        <v>550.39</v>
      </c>
      <c r="M568" s="666">
        <v>1651.17</v>
      </c>
      <c r="N568" s="665">
        <v>3</v>
      </c>
      <c r="O568" s="748">
        <v>1</v>
      </c>
      <c r="P568" s="666">
        <v>1651.17</v>
      </c>
      <c r="Q568" s="681">
        <v>1</v>
      </c>
      <c r="R568" s="665">
        <v>3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21</v>
      </c>
      <c r="B569" s="665" t="s">
        <v>528</v>
      </c>
      <c r="C569" s="665" t="s">
        <v>3366</v>
      </c>
      <c r="D569" s="746" t="s">
        <v>4909</v>
      </c>
      <c r="E569" s="747" t="s">
        <v>3379</v>
      </c>
      <c r="F569" s="665" t="s">
        <v>3361</v>
      </c>
      <c r="G569" s="665" t="s">
        <v>3475</v>
      </c>
      <c r="H569" s="665" t="s">
        <v>529</v>
      </c>
      <c r="I569" s="665" t="s">
        <v>4006</v>
      </c>
      <c r="J569" s="665" t="s">
        <v>4007</v>
      </c>
      <c r="K569" s="665" t="s">
        <v>4008</v>
      </c>
      <c r="L569" s="666">
        <v>969.48</v>
      </c>
      <c r="M569" s="666">
        <v>1938.96</v>
      </c>
      <c r="N569" s="665">
        <v>2</v>
      </c>
      <c r="O569" s="748">
        <v>1</v>
      </c>
      <c r="P569" s="666">
        <v>1938.96</v>
      </c>
      <c r="Q569" s="681">
        <v>1</v>
      </c>
      <c r="R569" s="665">
        <v>2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21</v>
      </c>
      <c r="B570" s="665" t="s">
        <v>528</v>
      </c>
      <c r="C570" s="665" t="s">
        <v>3366</v>
      </c>
      <c r="D570" s="746" t="s">
        <v>4909</v>
      </c>
      <c r="E570" s="747" t="s">
        <v>3379</v>
      </c>
      <c r="F570" s="665" t="s">
        <v>3361</v>
      </c>
      <c r="G570" s="665" t="s">
        <v>3475</v>
      </c>
      <c r="H570" s="665" t="s">
        <v>529</v>
      </c>
      <c r="I570" s="665" t="s">
        <v>1220</v>
      </c>
      <c r="J570" s="665" t="s">
        <v>4009</v>
      </c>
      <c r="K570" s="665" t="s">
        <v>4010</v>
      </c>
      <c r="L570" s="666">
        <v>1454.23</v>
      </c>
      <c r="M570" s="666">
        <v>7271.1500000000005</v>
      </c>
      <c r="N570" s="665">
        <v>5</v>
      </c>
      <c r="O570" s="748">
        <v>1.5</v>
      </c>
      <c r="P570" s="666">
        <v>7271.1500000000005</v>
      </c>
      <c r="Q570" s="681">
        <v>1</v>
      </c>
      <c r="R570" s="665">
        <v>5</v>
      </c>
      <c r="S570" s="681">
        <v>1</v>
      </c>
      <c r="T570" s="748">
        <v>1.5</v>
      </c>
      <c r="U570" s="704">
        <v>1</v>
      </c>
    </row>
    <row r="571" spans="1:21" ht="14.4" customHeight="1" x14ac:dyDescent="0.3">
      <c r="A571" s="664">
        <v>21</v>
      </c>
      <c r="B571" s="665" t="s">
        <v>528</v>
      </c>
      <c r="C571" s="665" t="s">
        <v>3366</v>
      </c>
      <c r="D571" s="746" t="s">
        <v>4909</v>
      </c>
      <c r="E571" s="747" t="s">
        <v>3379</v>
      </c>
      <c r="F571" s="665" t="s">
        <v>3361</v>
      </c>
      <c r="G571" s="665" t="s">
        <v>3475</v>
      </c>
      <c r="H571" s="665" t="s">
        <v>529</v>
      </c>
      <c r="I571" s="665" t="s">
        <v>996</v>
      </c>
      <c r="J571" s="665" t="s">
        <v>3585</v>
      </c>
      <c r="K571" s="665" t="s">
        <v>3586</v>
      </c>
      <c r="L571" s="666">
        <v>484.75</v>
      </c>
      <c r="M571" s="666">
        <v>7271.25</v>
      </c>
      <c r="N571" s="665">
        <v>15</v>
      </c>
      <c r="O571" s="748">
        <v>5.5</v>
      </c>
      <c r="P571" s="666">
        <v>4362.75</v>
      </c>
      <c r="Q571" s="681">
        <v>0.6</v>
      </c>
      <c r="R571" s="665">
        <v>9</v>
      </c>
      <c r="S571" s="681">
        <v>0.6</v>
      </c>
      <c r="T571" s="748">
        <v>3.5</v>
      </c>
      <c r="U571" s="704">
        <v>0.63636363636363635</v>
      </c>
    </row>
    <row r="572" spans="1:21" ht="14.4" customHeight="1" x14ac:dyDescent="0.3">
      <c r="A572" s="664">
        <v>21</v>
      </c>
      <c r="B572" s="665" t="s">
        <v>528</v>
      </c>
      <c r="C572" s="665" t="s">
        <v>3366</v>
      </c>
      <c r="D572" s="746" t="s">
        <v>4909</v>
      </c>
      <c r="E572" s="747" t="s">
        <v>3379</v>
      </c>
      <c r="F572" s="665" t="s">
        <v>3361</v>
      </c>
      <c r="G572" s="665" t="s">
        <v>3475</v>
      </c>
      <c r="H572" s="665" t="s">
        <v>529</v>
      </c>
      <c r="I572" s="665" t="s">
        <v>1120</v>
      </c>
      <c r="J572" s="665" t="s">
        <v>3476</v>
      </c>
      <c r="K572" s="665" t="s">
        <v>3477</v>
      </c>
      <c r="L572" s="666">
        <v>969.48</v>
      </c>
      <c r="M572" s="666">
        <v>2908.44</v>
      </c>
      <c r="N572" s="665">
        <v>3</v>
      </c>
      <c r="O572" s="748">
        <v>1</v>
      </c>
      <c r="P572" s="666">
        <v>2908.44</v>
      </c>
      <c r="Q572" s="681">
        <v>1</v>
      </c>
      <c r="R572" s="665">
        <v>3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21</v>
      </c>
      <c r="B573" s="665" t="s">
        <v>528</v>
      </c>
      <c r="C573" s="665" t="s">
        <v>3366</v>
      </c>
      <c r="D573" s="746" t="s">
        <v>4909</v>
      </c>
      <c r="E573" s="747" t="s">
        <v>3379</v>
      </c>
      <c r="F573" s="665" t="s">
        <v>3361</v>
      </c>
      <c r="G573" s="665" t="s">
        <v>3478</v>
      </c>
      <c r="H573" s="665" t="s">
        <v>529</v>
      </c>
      <c r="I573" s="665" t="s">
        <v>3551</v>
      </c>
      <c r="J573" s="665" t="s">
        <v>3552</v>
      </c>
      <c r="K573" s="665" t="s">
        <v>3553</v>
      </c>
      <c r="L573" s="666">
        <v>0</v>
      </c>
      <c r="M573" s="666">
        <v>0</v>
      </c>
      <c r="N573" s="665">
        <v>1</v>
      </c>
      <c r="O573" s="748">
        <v>1</v>
      </c>
      <c r="P573" s="666"/>
      <c r="Q573" s="681"/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21</v>
      </c>
      <c r="B574" s="665" t="s">
        <v>528</v>
      </c>
      <c r="C574" s="665" t="s">
        <v>3366</v>
      </c>
      <c r="D574" s="746" t="s">
        <v>4909</v>
      </c>
      <c r="E574" s="747" t="s">
        <v>3379</v>
      </c>
      <c r="F574" s="665" t="s">
        <v>3361</v>
      </c>
      <c r="G574" s="665" t="s">
        <v>3407</v>
      </c>
      <c r="H574" s="665" t="s">
        <v>529</v>
      </c>
      <c r="I574" s="665" t="s">
        <v>797</v>
      </c>
      <c r="J574" s="665" t="s">
        <v>798</v>
      </c>
      <c r="K574" s="665" t="s">
        <v>3409</v>
      </c>
      <c r="L574" s="666">
        <v>107.27</v>
      </c>
      <c r="M574" s="666">
        <v>1394.51</v>
      </c>
      <c r="N574" s="665">
        <v>13</v>
      </c>
      <c r="O574" s="748">
        <v>6.5</v>
      </c>
      <c r="P574" s="666">
        <v>643.62</v>
      </c>
      <c r="Q574" s="681">
        <v>0.46153846153846156</v>
      </c>
      <c r="R574" s="665">
        <v>6</v>
      </c>
      <c r="S574" s="681">
        <v>0.46153846153846156</v>
      </c>
      <c r="T574" s="748">
        <v>3</v>
      </c>
      <c r="U574" s="704">
        <v>0.46153846153846156</v>
      </c>
    </row>
    <row r="575" spans="1:21" ht="14.4" customHeight="1" x14ac:dyDescent="0.3">
      <c r="A575" s="664">
        <v>21</v>
      </c>
      <c r="B575" s="665" t="s">
        <v>528</v>
      </c>
      <c r="C575" s="665" t="s">
        <v>3366</v>
      </c>
      <c r="D575" s="746" t="s">
        <v>4909</v>
      </c>
      <c r="E575" s="747" t="s">
        <v>3379</v>
      </c>
      <c r="F575" s="665" t="s">
        <v>3361</v>
      </c>
      <c r="G575" s="665" t="s">
        <v>3410</v>
      </c>
      <c r="H575" s="665" t="s">
        <v>529</v>
      </c>
      <c r="I575" s="665" t="s">
        <v>915</v>
      </c>
      <c r="J575" s="665" t="s">
        <v>916</v>
      </c>
      <c r="K575" s="665" t="s">
        <v>917</v>
      </c>
      <c r="L575" s="666">
        <v>33</v>
      </c>
      <c r="M575" s="666">
        <v>165</v>
      </c>
      <c r="N575" s="665">
        <v>5</v>
      </c>
      <c r="O575" s="748">
        <v>1</v>
      </c>
      <c r="P575" s="666">
        <v>165</v>
      </c>
      <c r="Q575" s="681">
        <v>1</v>
      </c>
      <c r="R575" s="665">
        <v>5</v>
      </c>
      <c r="S575" s="681">
        <v>1</v>
      </c>
      <c r="T575" s="748">
        <v>1</v>
      </c>
      <c r="U575" s="704">
        <v>1</v>
      </c>
    </row>
    <row r="576" spans="1:21" ht="14.4" customHeight="1" x14ac:dyDescent="0.3">
      <c r="A576" s="664">
        <v>21</v>
      </c>
      <c r="B576" s="665" t="s">
        <v>528</v>
      </c>
      <c r="C576" s="665" t="s">
        <v>3366</v>
      </c>
      <c r="D576" s="746" t="s">
        <v>4909</v>
      </c>
      <c r="E576" s="747" t="s">
        <v>3379</v>
      </c>
      <c r="F576" s="665" t="s">
        <v>3361</v>
      </c>
      <c r="G576" s="665" t="s">
        <v>4056</v>
      </c>
      <c r="H576" s="665" t="s">
        <v>529</v>
      </c>
      <c r="I576" s="665" t="s">
        <v>2126</v>
      </c>
      <c r="J576" s="665" t="s">
        <v>4057</v>
      </c>
      <c r="K576" s="665" t="s">
        <v>4058</v>
      </c>
      <c r="L576" s="666">
        <v>36.54</v>
      </c>
      <c r="M576" s="666">
        <v>73.08</v>
      </c>
      <c r="N576" s="665">
        <v>2</v>
      </c>
      <c r="O576" s="748">
        <v>1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21</v>
      </c>
      <c r="B577" s="665" t="s">
        <v>528</v>
      </c>
      <c r="C577" s="665" t="s">
        <v>3366</v>
      </c>
      <c r="D577" s="746" t="s">
        <v>4909</v>
      </c>
      <c r="E577" s="747" t="s">
        <v>3379</v>
      </c>
      <c r="F577" s="665" t="s">
        <v>3361</v>
      </c>
      <c r="G577" s="665" t="s">
        <v>4056</v>
      </c>
      <c r="H577" s="665" t="s">
        <v>529</v>
      </c>
      <c r="I577" s="665" t="s">
        <v>4059</v>
      </c>
      <c r="J577" s="665" t="s">
        <v>1525</v>
      </c>
      <c r="K577" s="665" t="s">
        <v>2097</v>
      </c>
      <c r="L577" s="666">
        <v>0</v>
      </c>
      <c r="M577" s="666">
        <v>0</v>
      </c>
      <c r="N577" s="665">
        <v>1</v>
      </c>
      <c r="O577" s="748">
        <v>1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21</v>
      </c>
      <c r="B578" s="665" t="s">
        <v>528</v>
      </c>
      <c r="C578" s="665" t="s">
        <v>3366</v>
      </c>
      <c r="D578" s="746" t="s">
        <v>4909</v>
      </c>
      <c r="E578" s="747" t="s">
        <v>3379</v>
      </c>
      <c r="F578" s="665" t="s">
        <v>3361</v>
      </c>
      <c r="G578" s="665" t="s">
        <v>3487</v>
      </c>
      <c r="H578" s="665" t="s">
        <v>529</v>
      </c>
      <c r="I578" s="665" t="s">
        <v>3488</v>
      </c>
      <c r="J578" s="665" t="s">
        <v>1910</v>
      </c>
      <c r="K578" s="665" t="s">
        <v>3489</v>
      </c>
      <c r="L578" s="666">
        <v>48.09</v>
      </c>
      <c r="M578" s="666">
        <v>48.09</v>
      </c>
      <c r="N578" s="665">
        <v>1</v>
      </c>
      <c r="O578" s="748">
        <v>1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21</v>
      </c>
      <c r="B579" s="665" t="s">
        <v>528</v>
      </c>
      <c r="C579" s="665" t="s">
        <v>3366</v>
      </c>
      <c r="D579" s="746" t="s">
        <v>4909</v>
      </c>
      <c r="E579" s="747" t="s">
        <v>3379</v>
      </c>
      <c r="F579" s="665" t="s">
        <v>3361</v>
      </c>
      <c r="G579" s="665" t="s">
        <v>3713</v>
      </c>
      <c r="H579" s="665" t="s">
        <v>529</v>
      </c>
      <c r="I579" s="665" t="s">
        <v>4060</v>
      </c>
      <c r="J579" s="665" t="s">
        <v>4061</v>
      </c>
      <c r="K579" s="665" t="s">
        <v>4062</v>
      </c>
      <c r="L579" s="666">
        <v>553.37</v>
      </c>
      <c r="M579" s="666">
        <v>1660.1100000000001</v>
      </c>
      <c r="N579" s="665">
        <v>3</v>
      </c>
      <c r="O579" s="748">
        <v>1</v>
      </c>
      <c r="P579" s="666">
        <v>1660.1100000000001</v>
      </c>
      <c r="Q579" s="681">
        <v>1</v>
      </c>
      <c r="R579" s="665">
        <v>3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21</v>
      </c>
      <c r="B580" s="665" t="s">
        <v>528</v>
      </c>
      <c r="C580" s="665" t="s">
        <v>3366</v>
      </c>
      <c r="D580" s="746" t="s">
        <v>4909</v>
      </c>
      <c r="E580" s="747" t="s">
        <v>3379</v>
      </c>
      <c r="F580" s="665" t="s">
        <v>3361</v>
      </c>
      <c r="G580" s="665" t="s">
        <v>3713</v>
      </c>
      <c r="H580" s="665" t="s">
        <v>529</v>
      </c>
      <c r="I580" s="665" t="s">
        <v>3714</v>
      </c>
      <c r="J580" s="665" t="s">
        <v>3715</v>
      </c>
      <c r="K580" s="665" t="s">
        <v>2464</v>
      </c>
      <c r="L580" s="666">
        <v>3689.11</v>
      </c>
      <c r="M580" s="666">
        <v>18445.55</v>
      </c>
      <c r="N580" s="665">
        <v>5</v>
      </c>
      <c r="O580" s="748">
        <v>2.5</v>
      </c>
      <c r="P580" s="666">
        <v>18445.55</v>
      </c>
      <c r="Q580" s="681">
        <v>1</v>
      </c>
      <c r="R580" s="665">
        <v>5</v>
      </c>
      <c r="S580" s="681">
        <v>1</v>
      </c>
      <c r="T580" s="748">
        <v>2.5</v>
      </c>
      <c r="U580" s="704">
        <v>1</v>
      </c>
    </row>
    <row r="581" spans="1:21" ht="14.4" customHeight="1" x14ac:dyDescent="0.3">
      <c r="A581" s="664">
        <v>21</v>
      </c>
      <c r="B581" s="665" t="s">
        <v>528</v>
      </c>
      <c r="C581" s="665" t="s">
        <v>3366</v>
      </c>
      <c r="D581" s="746" t="s">
        <v>4909</v>
      </c>
      <c r="E581" s="747" t="s">
        <v>3379</v>
      </c>
      <c r="F581" s="665" t="s">
        <v>3361</v>
      </c>
      <c r="G581" s="665" t="s">
        <v>3713</v>
      </c>
      <c r="H581" s="665" t="s">
        <v>1606</v>
      </c>
      <c r="I581" s="665" t="s">
        <v>3897</v>
      </c>
      <c r="J581" s="665" t="s">
        <v>3898</v>
      </c>
      <c r="K581" s="665" t="s">
        <v>2464</v>
      </c>
      <c r="L581" s="666">
        <v>3689.11</v>
      </c>
      <c r="M581" s="666">
        <v>7378.22</v>
      </c>
      <c r="N581" s="665">
        <v>2</v>
      </c>
      <c r="O581" s="748">
        <v>2</v>
      </c>
      <c r="P581" s="666">
        <v>7378.22</v>
      </c>
      <c r="Q581" s="681">
        <v>1</v>
      </c>
      <c r="R581" s="665">
        <v>2</v>
      </c>
      <c r="S581" s="681">
        <v>1</v>
      </c>
      <c r="T581" s="748">
        <v>2</v>
      </c>
      <c r="U581" s="704">
        <v>1</v>
      </c>
    </row>
    <row r="582" spans="1:21" ht="14.4" customHeight="1" x14ac:dyDescent="0.3">
      <c r="A582" s="664">
        <v>21</v>
      </c>
      <c r="B582" s="665" t="s">
        <v>528</v>
      </c>
      <c r="C582" s="665" t="s">
        <v>3366</v>
      </c>
      <c r="D582" s="746" t="s">
        <v>4909</v>
      </c>
      <c r="E582" s="747" t="s">
        <v>3379</v>
      </c>
      <c r="F582" s="665" t="s">
        <v>3361</v>
      </c>
      <c r="G582" s="665" t="s">
        <v>3713</v>
      </c>
      <c r="H582" s="665" t="s">
        <v>1606</v>
      </c>
      <c r="I582" s="665" t="s">
        <v>4063</v>
      </c>
      <c r="J582" s="665" t="s">
        <v>3898</v>
      </c>
      <c r="K582" s="665" t="s">
        <v>2464</v>
      </c>
      <c r="L582" s="666">
        <v>3689.11</v>
      </c>
      <c r="M582" s="666">
        <v>18445.55</v>
      </c>
      <c r="N582" s="665">
        <v>5</v>
      </c>
      <c r="O582" s="748">
        <v>4.5</v>
      </c>
      <c r="P582" s="666">
        <v>18445.55</v>
      </c>
      <c r="Q582" s="681">
        <v>1</v>
      </c>
      <c r="R582" s="665">
        <v>5</v>
      </c>
      <c r="S582" s="681">
        <v>1</v>
      </c>
      <c r="T582" s="748">
        <v>4.5</v>
      </c>
      <c r="U582" s="704">
        <v>1</v>
      </c>
    </row>
    <row r="583" spans="1:21" ht="14.4" customHeight="1" x14ac:dyDescent="0.3">
      <c r="A583" s="664">
        <v>21</v>
      </c>
      <c r="B583" s="665" t="s">
        <v>528</v>
      </c>
      <c r="C583" s="665" t="s">
        <v>3366</v>
      </c>
      <c r="D583" s="746" t="s">
        <v>4909</v>
      </c>
      <c r="E583" s="747" t="s">
        <v>3379</v>
      </c>
      <c r="F583" s="665" t="s">
        <v>3361</v>
      </c>
      <c r="G583" s="665" t="s">
        <v>3713</v>
      </c>
      <c r="H583" s="665" t="s">
        <v>1606</v>
      </c>
      <c r="I583" s="665" t="s">
        <v>4064</v>
      </c>
      <c r="J583" s="665" t="s">
        <v>4065</v>
      </c>
      <c r="K583" s="665" t="s">
        <v>4062</v>
      </c>
      <c r="L583" s="666">
        <v>553.36</v>
      </c>
      <c r="M583" s="666">
        <v>553.36</v>
      </c>
      <c r="N583" s="665">
        <v>1</v>
      </c>
      <c r="O583" s="748">
        <v>0.5</v>
      </c>
      <c r="P583" s="666">
        <v>553.36</v>
      </c>
      <c r="Q583" s="681">
        <v>1</v>
      </c>
      <c r="R583" s="665">
        <v>1</v>
      </c>
      <c r="S583" s="681">
        <v>1</v>
      </c>
      <c r="T583" s="748">
        <v>0.5</v>
      </c>
      <c r="U583" s="704">
        <v>1</v>
      </c>
    </row>
    <row r="584" spans="1:21" ht="14.4" customHeight="1" x14ac:dyDescent="0.3">
      <c r="A584" s="664">
        <v>21</v>
      </c>
      <c r="B584" s="665" t="s">
        <v>528</v>
      </c>
      <c r="C584" s="665" t="s">
        <v>3366</v>
      </c>
      <c r="D584" s="746" t="s">
        <v>4909</v>
      </c>
      <c r="E584" s="747" t="s">
        <v>3379</v>
      </c>
      <c r="F584" s="665" t="s">
        <v>3361</v>
      </c>
      <c r="G584" s="665" t="s">
        <v>3716</v>
      </c>
      <c r="H584" s="665" t="s">
        <v>529</v>
      </c>
      <c r="I584" s="665" t="s">
        <v>3717</v>
      </c>
      <c r="J584" s="665" t="s">
        <v>1924</v>
      </c>
      <c r="K584" s="665" t="s">
        <v>1925</v>
      </c>
      <c r="L584" s="666">
        <v>98.75</v>
      </c>
      <c r="M584" s="666">
        <v>197.5</v>
      </c>
      <c r="N584" s="665">
        <v>2</v>
      </c>
      <c r="O584" s="748">
        <v>2</v>
      </c>
      <c r="P584" s="666">
        <v>197.5</v>
      </c>
      <c r="Q584" s="681">
        <v>1</v>
      </c>
      <c r="R584" s="665">
        <v>2</v>
      </c>
      <c r="S584" s="681">
        <v>1</v>
      </c>
      <c r="T584" s="748">
        <v>2</v>
      </c>
      <c r="U584" s="704">
        <v>1</v>
      </c>
    </row>
    <row r="585" spans="1:21" ht="14.4" customHeight="1" x14ac:dyDescent="0.3">
      <c r="A585" s="664">
        <v>21</v>
      </c>
      <c r="B585" s="665" t="s">
        <v>528</v>
      </c>
      <c r="C585" s="665" t="s">
        <v>3366</v>
      </c>
      <c r="D585" s="746" t="s">
        <v>4909</v>
      </c>
      <c r="E585" s="747" t="s">
        <v>3379</v>
      </c>
      <c r="F585" s="665" t="s">
        <v>3361</v>
      </c>
      <c r="G585" s="665" t="s">
        <v>3716</v>
      </c>
      <c r="H585" s="665" t="s">
        <v>529</v>
      </c>
      <c r="I585" s="665" t="s">
        <v>4066</v>
      </c>
      <c r="J585" s="665" t="s">
        <v>1924</v>
      </c>
      <c r="K585" s="665" t="s">
        <v>4067</v>
      </c>
      <c r="L585" s="666">
        <v>0</v>
      </c>
      <c r="M585" s="666">
        <v>0</v>
      </c>
      <c r="N585" s="665">
        <v>1</v>
      </c>
      <c r="O585" s="748">
        <v>1</v>
      </c>
      <c r="P585" s="666">
        <v>0</v>
      </c>
      <c r="Q585" s="681"/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21</v>
      </c>
      <c r="B586" s="665" t="s">
        <v>528</v>
      </c>
      <c r="C586" s="665" t="s">
        <v>3366</v>
      </c>
      <c r="D586" s="746" t="s">
        <v>4909</v>
      </c>
      <c r="E586" s="747" t="s">
        <v>3379</v>
      </c>
      <c r="F586" s="665" t="s">
        <v>3361</v>
      </c>
      <c r="G586" s="665" t="s">
        <v>3554</v>
      </c>
      <c r="H586" s="665" t="s">
        <v>529</v>
      </c>
      <c r="I586" s="665" t="s">
        <v>3600</v>
      </c>
      <c r="J586" s="665" t="s">
        <v>3601</v>
      </c>
      <c r="K586" s="665" t="s">
        <v>3602</v>
      </c>
      <c r="L586" s="666">
        <v>0</v>
      </c>
      <c r="M586" s="666">
        <v>0</v>
      </c>
      <c r="N586" s="665">
        <v>2</v>
      </c>
      <c r="O586" s="748">
        <v>1</v>
      </c>
      <c r="P586" s="666"/>
      <c r="Q586" s="681"/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21</v>
      </c>
      <c r="B587" s="665" t="s">
        <v>528</v>
      </c>
      <c r="C587" s="665" t="s">
        <v>3366</v>
      </c>
      <c r="D587" s="746" t="s">
        <v>4909</v>
      </c>
      <c r="E587" s="747" t="s">
        <v>3379</v>
      </c>
      <c r="F587" s="665" t="s">
        <v>3361</v>
      </c>
      <c r="G587" s="665" t="s">
        <v>3912</v>
      </c>
      <c r="H587" s="665" t="s">
        <v>529</v>
      </c>
      <c r="I587" s="665" t="s">
        <v>3913</v>
      </c>
      <c r="J587" s="665" t="s">
        <v>3914</v>
      </c>
      <c r="K587" s="665" t="s">
        <v>3580</v>
      </c>
      <c r="L587" s="666">
        <v>2950.43</v>
      </c>
      <c r="M587" s="666">
        <v>29504.299999999996</v>
      </c>
      <c r="N587" s="665">
        <v>10</v>
      </c>
      <c r="O587" s="748">
        <v>2.5</v>
      </c>
      <c r="P587" s="666">
        <v>14752.149999999998</v>
      </c>
      <c r="Q587" s="681">
        <v>0.5</v>
      </c>
      <c r="R587" s="665">
        <v>5</v>
      </c>
      <c r="S587" s="681">
        <v>0.5</v>
      </c>
      <c r="T587" s="748">
        <v>1.5</v>
      </c>
      <c r="U587" s="704">
        <v>0.6</v>
      </c>
    </row>
    <row r="588" spans="1:21" ht="14.4" customHeight="1" x14ac:dyDescent="0.3">
      <c r="A588" s="664">
        <v>21</v>
      </c>
      <c r="B588" s="665" t="s">
        <v>528</v>
      </c>
      <c r="C588" s="665" t="s">
        <v>3366</v>
      </c>
      <c r="D588" s="746" t="s">
        <v>4909</v>
      </c>
      <c r="E588" s="747" t="s">
        <v>3379</v>
      </c>
      <c r="F588" s="665" t="s">
        <v>3361</v>
      </c>
      <c r="G588" s="665" t="s">
        <v>3415</v>
      </c>
      <c r="H588" s="665" t="s">
        <v>529</v>
      </c>
      <c r="I588" s="665" t="s">
        <v>3915</v>
      </c>
      <c r="J588" s="665" t="s">
        <v>3417</v>
      </c>
      <c r="K588" s="665" t="s">
        <v>3418</v>
      </c>
      <c r="L588" s="666">
        <v>550.39</v>
      </c>
      <c r="M588" s="666">
        <v>373164.4200000008</v>
      </c>
      <c r="N588" s="665">
        <v>678</v>
      </c>
      <c r="O588" s="748">
        <v>223</v>
      </c>
      <c r="P588" s="666">
        <v>264737.5900000009</v>
      </c>
      <c r="Q588" s="681">
        <v>0.70943952802359966</v>
      </c>
      <c r="R588" s="665">
        <v>481</v>
      </c>
      <c r="S588" s="681">
        <v>0.70943952802359878</v>
      </c>
      <c r="T588" s="748">
        <v>158</v>
      </c>
      <c r="U588" s="704">
        <v>0.70852017937219736</v>
      </c>
    </row>
    <row r="589" spans="1:21" ht="14.4" customHeight="1" x14ac:dyDescent="0.3">
      <c r="A589" s="664">
        <v>21</v>
      </c>
      <c r="B589" s="665" t="s">
        <v>528</v>
      </c>
      <c r="C589" s="665" t="s">
        <v>3366</v>
      </c>
      <c r="D589" s="746" t="s">
        <v>4909</v>
      </c>
      <c r="E589" s="747" t="s">
        <v>3379</v>
      </c>
      <c r="F589" s="665" t="s">
        <v>3361</v>
      </c>
      <c r="G589" s="665" t="s">
        <v>3415</v>
      </c>
      <c r="H589" s="665" t="s">
        <v>529</v>
      </c>
      <c r="I589" s="665" t="s">
        <v>4068</v>
      </c>
      <c r="J589" s="665" t="s">
        <v>3417</v>
      </c>
      <c r="K589" s="665" t="s">
        <v>4069</v>
      </c>
      <c r="L589" s="666">
        <v>0</v>
      </c>
      <c r="M589" s="666">
        <v>0</v>
      </c>
      <c r="N589" s="665">
        <v>3</v>
      </c>
      <c r="O589" s="748">
        <v>1</v>
      </c>
      <c r="P589" s="666">
        <v>0</v>
      </c>
      <c r="Q589" s="681"/>
      <c r="R589" s="665">
        <v>3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21</v>
      </c>
      <c r="B590" s="665" t="s">
        <v>528</v>
      </c>
      <c r="C590" s="665" t="s">
        <v>3366</v>
      </c>
      <c r="D590" s="746" t="s">
        <v>4909</v>
      </c>
      <c r="E590" s="747" t="s">
        <v>3379</v>
      </c>
      <c r="F590" s="665" t="s">
        <v>3361</v>
      </c>
      <c r="G590" s="665" t="s">
        <v>3780</v>
      </c>
      <c r="H590" s="665" t="s">
        <v>1606</v>
      </c>
      <c r="I590" s="665" t="s">
        <v>1738</v>
      </c>
      <c r="J590" s="665" t="s">
        <v>3212</v>
      </c>
      <c r="K590" s="665" t="s">
        <v>3213</v>
      </c>
      <c r="L590" s="666">
        <v>46.07</v>
      </c>
      <c r="M590" s="666">
        <v>46.07</v>
      </c>
      <c r="N590" s="665">
        <v>1</v>
      </c>
      <c r="O590" s="748">
        <v>1</v>
      </c>
      <c r="P590" s="666">
        <v>46.07</v>
      </c>
      <c r="Q590" s="681">
        <v>1</v>
      </c>
      <c r="R590" s="665">
        <v>1</v>
      </c>
      <c r="S590" s="681">
        <v>1</v>
      </c>
      <c r="T590" s="748">
        <v>1</v>
      </c>
      <c r="U590" s="704">
        <v>1</v>
      </c>
    </row>
    <row r="591" spans="1:21" ht="14.4" customHeight="1" x14ac:dyDescent="0.3">
      <c r="A591" s="664">
        <v>21</v>
      </c>
      <c r="B591" s="665" t="s">
        <v>528</v>
      </c>
      <c r="C591" s="665" t="s">
        <v>3366</v>
      </c>
      <c r="D591" s="746" t="s">
        <v>4909</v>
      </c>
      <c r="E591" s="747" t="s">
        <v>3379</v>
      </c>
      <c r="F591" s="665" t="s">
        <v>3361</v>
      </c>
      <c r="G591" s="665" t="s">
        <v>3611</v>
      </c>
      <c r="H591" s="665" t="s">
        <v>529</v>
      </c>
      <c r="I591" s="665" t="s">
        <v>3916</v>
      </c>
      <c r="J591" s="665" t="s">
        <v>3917</v>
      </c>
      <c r="K591" s="665" t="s">
        <v>3918</v>
      </c>
      <c r="L591" s="666">
        <v>256.67</v>
      </c>
      <c r="M591" s="666">
        <v>1540.02</v>
      </c>
      <c r="N591" s="665">
        <v>6</v>
      </c>
      <c r="O591" s="748">
        <v>6</v>
      </c>
      <c r="P591" s="666">
        <v>770.01</v>
      </c>
      <c r="Q591" s="681">
        <v>0.5</v>
      </c>
      <c r="R591" s="665">
        <v>3</v>
      </c>
      <c r="S591" s="681">
        <v>0.5</v>
      </c>
      <c r="T591" s="748">
        <v>3</v>
      </c>
      <c r="U591" s="704">
        <v>0.5</v>
      </c>
    </row>
    <row r="592" spans="1:21" ht="14.4" customHeight="1" x14ac:dyDescent="0.3">
      <c r="A592" s="664">
        <v>21</v>
      </c>
      <c r="B592" s="665" t="s">
        <v>528</v>
      </c>
      <c r="C592" s="665" t="s">
        <v>3366</v>
      </c>
      <c r="D592" s="746" t="s">
        <v>4909</v>
      </c>
      <c r="E592" s="747" t="s">
        <v>3379</v>
      </c>
      <c r="F592" s="665" t="s">
        <v>3361</v>
      </c>
      <c r="G592" s="665" t="s">
        <v>3419</v>
      </c>
      <c r="H592" s="665" t="s">
        <v>529</v>
      </c>
      <c r="I592" s="665" t="s">
        <v>842</v>
      </c>
      <c r="J592" s="665" t="s">
        <v>3420</v>
      </c>
      <c r="K592" s="665" t="s">
        <v>3421</v>
      </c>
      <c r="L592" s="666">
        <v>53.57</v>
      </c>
      <c r="M592" s="666">
        <v>107.14</v>
      </c>
      <c r="N592" s="665">
        <v>2</v>
      </c>
      <c r="O592" s="748">
        <v>2</v>
      </c>
      <c r="P592" s="666">
        <v>53.57</v>
      </c>
      <c r="Q592" s="681">
        <v>0.5</v>
      </c>
      <c r="R592" s="665">
        <v>1</v>
      </c>
      <c r="S592" s="681">
        <v>0.5</v>
      </c>
      <c r="T592" s="748">
        <v>1</v>
      </c>
      <c r="U592" s="704">
        <v>0.5</v>
      </c>
    </row>
    <row r="593" spans="1:21" ht="14.4" customHeight="1" x14ac:dyDescent="0.3">
      <c r="A593" s="664">
        <v>21</v>
      </c>
      <c r="B593" s="665" t="s">
        <v>528</v>
      </c>
      <c r="C593" s="665" t="s">
        <v>3366</v>
      </c>
      <c r="D593" s="746" t="s">
        <v>4909</v>
      </c>
      <c r="E593" s="747" t="s">
        <v>3379</v>
      </c>
      <c r="F593" s="665" t="s">
        <v>3361</v>
      </c>
      <c r="G593" s="665" t="s">
        <v>3419</v>
      </c>
      <c r="H593" s="665" t="s">
        <v>529</v>
      </c>
      <c r="I593" s="665" t="s">
        <v>3498</v>
      </c>
      <c r="J593" s="665" t="s">
        <v>3499</v>
      </c>
      <c r="K593" s="665" t="s">
        <v>1576</v>
      </c>
      <c r="L593" s="666">
        <v>66.97</v>
      </c>
      <c r="M593" s="666">
        <v>66.97</v>
      </c>
      <c r="N593" s="665">
        <v>1</v>
      </c>
      <c r="O593" s="748">
        <v>1</v>
      </c>
      <c r="P593" s="666">
        <v>66.97</v>
      </c>
      <c r="Q593" s="681">
        <v>1</v>
      </c>
      <c r="R593" s="665">
        <v>1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21</v>
      </c>
      <c r="B594" s="665" t="s">
        <v>528</v>
      </c>
      <c r="C594" s="665" t="s">
        <v>3366</v>
      </c>
      <c r="D594" s="746" t="s">
        <v>4909</v>
      </c>
      <c r="E594" s="747" t="s">
        <v>3379</v>
      </c>
      <c r="F594" s="665" t="s">
        <v>3361</v>
      </c>
      <c r="G594" s="665" t="s">
        <v>3508</v>
      </c>
      <c r="H594" s="665" t="s">
        <v>529</v>
      </c>
      <c r="I594" s="665" t="s">
        <v>3509</v>
      </c>
      <c r="J594" s="665" t="s">
        <v>3510</v>
      </c>
      <c r="K594" s="665" t="s">
        <v>3511</v>
      </c>
      <c r="L594" s="666">
        <v>115.13</v>
      </c>
      <c r="M594" s="666">
        <v>230.26</v>
      </c>
      <c r="N594" s="665">
        <v>2</v>
      </c>
      <c r="O594" s="748">
        <v>0.5</v>
      </c>
      <c r="P594" s="666">
        <v>230.26</v>
      </c>
      <c r="Q594" s="681">
        <v>1</v>
      </c>
      <c r="R594" s="665">
        <v>2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21</v>
      </c>
      <c r="B595" s="665" t="s">
        <v>528</v>
      </c>
      <c r="C595" s="665" t="s">
        <v>3366</v>
      </c>
      <c r="D595" s="746" t="s">
        <v>4909</v>
      </c>
      <c r="E595" s="747" t="s">
        <v>3379</v>
      </c>
      <c r="F595" s="665" t="s">
        <v>3361</v>
      </c>
      <c r="G595" s="665" t="s">
        <v>3422</v>
      </c>
      <c r="H595" s="665" t="s">
        <v>1606</v>
      </c>
      <c r="I595" s="665" t="s">
        <v>3807</v>
      </c>
      <c r="J595" s="665" t="s">
        <v>3513</v>
      </c>
      <c r="K595" s="665" t="s">
        <v>3808</v>
      </c>
      <c r="L595" s="666">
        <v>543.39</v>
      </c>
      <c r="M595" s="666">
        <v>1630.17</v>
      </c>
      <c r="N595" s="665">
        <v>3</v>
      </c>
      <c r="O595" s="748">
        <v>0.5</v>
      </c>
      <c r="P595" s="666">
        <v>1630.17</v>
      </c>
      <c r="Q595" s="681">
        <v>1</v>
      </c>
      <c r="R595" s="665">
        <v>3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21</v>
      </c>
      <c r="B596" s="665" t="s">
        <v>528</v>
      </c>
      <c r="C596" s="665" t="s">
        <v>3366</v>
      </c>
      <c r="D596" s="746" t="s">
        <v>4909</v>
      </c>
      <c r="E596" s="747" t="s">
        <v>3379</v>
      </c>
      <c r="F596" s="665" t="s">
        <v>3361</v>
      </c>
      <c r="G596" s="665" t="s">
        <v>3923</v>
      </c>
      <c r="H596" s="665" t="s">
        <v>1606</v>
      </c>
      <c r="I596" s="665" t="s">
        <v>1608</v>
      </c>
      <c r="J596" s="665" t="s">
        <v>1609</v>
      </c>
      <c r="K596" s="665" t="s">
        <v>1610</v>
      </c>
      <c r="L596" s="666">
        <v>36.54</v>
      </c>
      <c r="M596" s="666">
        <v>36.54</v>
      </c>
      <c r="N596" s="665">
        <v>1</v>
      </c>
      <c r="O596" s="748">
        <v>0.5</v>
      </c>
      <c r="P596" s="666">
        <v>36.54</v>
      </c>
      <c r="Q596" s="681">
        <v>1</v>
      </c>
      <c r="R596" s="665">
        <v>1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21</v>
      </c>
      <c r="B597" s="665" t="s">
        <v>528</v>
      </c>
      <c r="C597" s="665" t="s">
        <v>3366</v>
      </c>
      <c r="D597" s="746" t="s">
        <v>4909</v>
      </c>
      <c r="E597" s="747" t="s">
        <v>3379</v>
      </c>
      <c r="F597" s="665" t="s">
        <v>3361</v>
      </c>
      <c r="G597" s="665" t="s">
        <v>3425</v>
      </c>
      <c r="H597" s="665" t="s">
        <v>529</v>
      </c>
      <c r="I597" s="665" t="s">
        <v>3516</v>
      </c>
      <c r="J597" s="665" t="s">
        <v>1553</v>
      </c>
      <c r="K597" s="665" t="s">
        <v>3515</v>
      </c>
      <c r="L597" s="666">
        <v>57.64</v>
      </c>
      <c r="M597" s="666">
        <v>115.28</v>
      </c>
      <c r="N597" s="665">
        <v>2</v>
      </c>
      <c r="O597" s="748">
        <v>1.5</v>
      </c>
      <c r="P597" s="666">
        <v>57.64</v>
      </c>
      <c r="Q597" s="681">
        <v>0.5</v>
      </c>
      <c r="R597" s="665">
        <v>1</v>
      </c>
      <c r="S597" s="681">
        <v>0.5</v>
      </c>
      <c r="T597" s="748">
        <v>0.5</v>
      </c>
      <c r="U597" s="704">
        <v>0.33333333333333331</v>
      </c>
    </row>
    <row r="598" spans="1:21" ht="14.4" customHeight="1" x14ac:dyDescent="0.3">
      <c r="A598" s="664">
        <v>21</v>
      </c>
      <c r="B598" s="665" t="s">
        <v>528</v>
      </c>
      <c r="C598" s="665" t="s">
        <v>3366</v>
      </c>
      <c r="D598" s="746" t="s">
        <v>4909</v>
      </c>
      <c r="E598" s="747" t="s">
        <v>3379</v>
      </c>
      <c r="F598" s="665" t="s">
        <v>3361</v>
      </c>
      <c r="G598" s="665" t="s">
        <v>3425</v>
      </c>
      <c r="H598" s="665" t="s">
        <v>529</v>
      </c>
      <c r="I598" s="665" t="s">
        <v>3632</v>
      </c>
      <c r="J598" s="665" t="s">
        <v>1553</v>
      </c>
      <c r="K598" s="665" t="s">
        <v>1554</v>
      </c>
      <c r="L598" s="666">
        <v>185.26</v>
      </c>
      <c r="M598" s="666">
        <v>370.52</v>
      </c>
      <c r="N598" s="665">
        <v>2</v>
      </c>
      <c r="O598" s="748">
        <v>1.5</v>
      </c>
      <c r="P598" s="666">
        <v>370.52</v>
      </c>
      <c r="Q598" s="681">
        <v>1</v>
      </c>
      <c r="R598" s="665">
        <v>2</v>
      </c>
      <c r="S598" s="681">
        <v>1</v>
      </c>
      <c r="T598" s="748">
        <v>1.5</v>
      </c>
      <c r="U598" s="704">
        <v>1</v>
      </c>
    </row>
    <row r="599" spans="1:21" ht="14.4" customHeight="1" x14ac:dyDescent="0.3">
      <c r="A599" s="664">
        <v>21</v>
      </c>
      <c r="B599" s="665" t="s">
        <v>528</v>
      </c>
      <c r="C599" s="665" t="s">
        <v>3366</v>
      </c>
      <c r="D599" s="746" t="s">
        <v>4909</v>
      </c>
      <c r="E599" s="747" t="s">
        <v>3379</v>
      </c>
      <c r="F599" s="665" t="s">
        <v>3361</v>
      </c>
      <c r="G599" s="665" t="s">
        <v>3426</v>
      </c>
      <c r="H599" s="665" t="s">
        <v>1606</v>
      </c>
      <c r="I599" s="665" t="s">
        <v>3666</v>
      </c>
      <c r="J599" s="665" t="s">
        <v>3667</v>
      </c>
      <c r="K599" s="665" t="s">
        <v>3668</v>
      </c>
      <c r="L599" s="666">
        <v>668.54</v>
      </c>
      <c r="M599" s="666">
        <v>12033.72</v>
      </c>
      <c r="N599" s="665">
        <v>18</v>
      </c>
      <c r="O599" s="748">
        <v>8</v>
      </c>
      <c r="P599" s="666">
        <v>10696.64</v>
      </c>
      <c r="Q599" s="681">
        <v>0.88888888888888884</v>
      </c>
      <c r="R599" s="665">
        <v>16</v>
      </c>
      <c r="S599" s="681">
        <v>0.88888888888888884</v>
      </c>
      <c r="T599" s="748">
        <v>7.5</v>
      </c>
      <c r="U599" s="704">
        <v>0.9375</v>
      </c>
    </row>
    <row r="600" spans="1:21" ht="14.4" customHeight="1" x14ac:dyDescent="0.3">
      <c r="A600" s="664">
        <v>21</v>
      </c>
      <c r="B600" s="665" t="s">
        <v>528</v>
      </c>
      <c r="C600" s="665" t="s">
        <v>3366</v>
      </c>
      <c r="D600" s="746" t="s">
        <v>4909</v>
      </c>
      <c r="E600" s="747" t="s">
        <v>3379</v>
      </c>
      <c r="F600" s="665" t="s">
        <v>3361</v>
      </c>
      <c r="G600" s="665" t="s">
        <v>3636</v>
      </c>
      <c r="H600" s="665" t="s">
        <v>529</v>
      </c>
      <c r="I600" s="665" t="s">
        <v>2266</v>
      </c>
      <c r="J600" s="665" t="s">
        <v>1604</v>
      </c>
      <c r="K600" s="665" t="s">
        <v>2267</v>
      </c>
      <c r="L600" s="666">
        <v>291.85000000000002</v>
      </c>
      <c r="M600" s="666">
        <v>583.70000000000005</v>
      </c>
      <c r="N600" s="665">
        <v>2</v>
      </c>
      <c r="O600" s="748">
        <v>1</v>
      </c>
      <c r="P600" s="666">
        <v>583.70000000000005</v>
      </c>
      <c r="Q600" s="681">
        <v>1</v>
      </c>
      <c r="R600" s="665">
        <v>2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21</v>
      </c>
      <c r="B601" s="665" t="s">
        <v>528</v>
      </c>
      <c r="C601" s="665" t="s">
        <v>3366</v>
      </c>
      <c r="D601" s="746" t="s">
        <v>4909</v>
      </c>
      <c r="E601" s="747" t="s">
        <v>3379</v>
      </c>
      <c r="F601" s="665" t="s">
        <v>3361</v>
      </c>
      <c r="G601" s="665" t="s">
        <v>3636</v>
      </c>
      <c r="H601" s="665" t="s">
        <v>529</v>
      </c>
      <c r="I601" s="665" t="s">
        <v>3820</v>
      </c>
      <c r="J601" s="665" t="s">
        <v>1604</v>
      </c>
      <c r="K601" s="665" t="s">
        <v>3821</v>
      </c>
      <c r="L601" s="666">
        <v>0</v>
      </c>
      <c r="M601" s="666">
        <v>0</v>
      </c>
      <c r="N601" s="665">
        <v>1</v>
      </c>
      <c r="O601" s="748">
        <v>1</v>
      </c>
      <c r="P601" s="666">
        <v>0</v>
      </c>
      <c r="Q601" s="681"/>
      <c r="R601" s="665">
        <v>1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21</v>
      </c>
      <c r="B602" s="665" t="s">
        <v>528</v>
      </c>
      <c r="C602" s="665" t="s">
        <v>3366</v>
      </c>
      <c r="D602" s="746" t="s">
        <v>4909</v>
      </c>
      <c r="E602" s="747" t="s">
        <v>3379</v>
      </c>
      <c r="F602" s="665" t="s">
        <v>3361</v>
      </c>
      <c r="G602" s="665" t="s">
        <v>3636</v>
      </c>
      <c r="H602" s="665" t="s">
        <v>529</v>
      </c>
      <c r="I602" s="665" t="s">
        <v>4070</v>
      </c>
      <c r="J602" s="665" t="s">
        <v>1604</v>
      </c>
      <c r="K602" s="665" t="s">
        <v>4071</v>
      </c>
      <c r="L602" s="666">
        <v>0</v>
      </c>
      <c r="M602" s="666">
        <v>0</v>
      </c>
      <c r="N602" s="665">
        <v>1</v>
      </c>
      <c r="O602" s="748">
        <v>1</v>
      </c>
      <c r="P602" s="666">
        <v>0</v>
      </c>
      <c r="Q602" s="681"/>
      <c r="R602" s="665">
        <v>1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21</v>
      </c>
      <c r="B603" s="665" t="s">
        <v>528</v>
      </c>
      <c r="C603" s="665" t="s">
        <v>3366</v>
      </c>
      <c r="D603" s="746" t="s">
        <v>4909</v>
      </c>
      <c r="E603" s="747" t="s">
        <v>3379</v>
      </c>
      <c r="F603" s="665" t="s">
        <v>3361</v>
      </c>
      <c r="G603" s="665" t="s">
        <v>3931</v>
      </c>
      <c r="H603" s="665" t="s">
        <v>529</v>
      </c>
      <c r="I603" s="665" t="s">
        <v>1557</v>
      </c>
      <c r="J603" s="665" t="s">
        <v>3932</v>
      </c>
      <c r="K603" s="665" t="s">
        <v>1559</v>
      </c>
      <c r="L603" s="666">
        <v>668.54</v>
      </c>
      <c r="M603" s="666">
        <v>668.54</v>
      </c>
      <c r="N603" s="665">
        <v>1</v>
      </c>
      <c r="O603" s="748">
        <v>1</v>
      </c>
      <c r="P603" s="666">
        <v>668.54</v>
      </c>
      <c r="Q603" s="681">
        <v>1</v>
      </c>
      <c r="R603" s="665">
        <v>1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21</v>
      </c>
      <c r="B604" s="665" t="s">
        <v>528</v>
      </c>
      <c r="C604" s="665" t="s">
        <v>3366</v>
      </c>
      <c r="D604" s="746" t="s">
        <v>4909</v>
      </c>
      <c r="E604" s="747" t="s">
        <v>3379</v>
      </c>
      <c r="F604" s="665" t="s">
        <v>3361</v>
      </c>
      <c r="G604" s="665" t="s">
        <v>3931</v>
      </c>
      <c r="H604" s="665" t="s">
        <v>529</v>
      </c>
      <c r="I604" s="665" t="s">
        <v>4072</v>
      </c>
      <c r="J604" s="665" t="s">
        <v>3932</v>
      </c>
      <c r="K604" s="665" t="s">
        <v>4073</v>
      </c>
      <c r="L604" s="666">
        <v>0</v>
      </c>
      <c r="M604" s="666">
        <v>0</v>
      </c>
      <c r="N604" s="665">
        <v>6</v>
      </c>
      <c r="O604" s="748">
        <v>1.5</v>
      </c>
      <c r="P604" s="666">
        <v>0</v>
      </c>
      <c r="Q604" s="681"/>
      <c r="R604" s="665">
        <v>2</v>
      </c>
      <c r="S604" s="681">
        <v>0.33333333333333331</v>
      </c>
      <c r="T604" s="748">
        <v>0.5</v>
      </c>
      <c r="U604" s="704">
        <v>0.33333333333333331</v>
      </c>
    </row>
    <row r="605" spans="1:21" ht="14.4" customHeight="1" x14ac:dyDescent="0.3">
      <c r="A605" s="664">
        <v>21</v>
      </c>
      <c r="B605" s="665" t="s">
        <v>528</v>
      </c>
      <c r="C605" s="665" t="s">
        <v>3366</v>
      </c>
      <c r="D605" s="746" t="s">
        <v>4909</v>
      </c>
      <c r="E605" s="747" t="s">
        <v>3379</v>
      </c>
      <c r="F605" s="665" t="s">
        <v>3361</v>
      </c>
      <c r="G605" s="665" t="s">
        <v>4074</v>
      </c>
      <c r="H605" s="665" t="s">
        <v>529</v>
      </c>
      <c r="I605" s="665" t="s">
        <v>4075</v>
      </c>
      <c r="J605" s="665" t="s">
        <v>4076</v>
      </c>
      <c r="K605" s="665" t="s">
        <v>4077</v>
      </c>
      <c r="L605" s="666">
        <v>0</v>
      </c>
      <c r="M605" s="666">
        <v>0</v>
      </c>
      <c r="N605" s="665">
        <v>1</v>
      </c>
      <c r="O605" s="748">
        <v>1</v>
      </c>
      <c r="P605" s="666"/>
      <c r="Q605" s="681"/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21</v>
      </c>
      <c r="B606" s="665" t="s">
        <v>528</v>
      </c>
      <c r="C606" s="665" t="s">
        <v>3366</v>
      </c>
      <c r="D606" s="746" t="s">
        <v>4909</v>
      </c>
      <c r="E606" s="747" t="s">
        <v>3379</v>
      </c>
      <c r="F606" s="665" t="s">
        <v>3361</v>
      </c>
      <c r="G606" s="665" t="s">
        <v>3523</v>
      </c>
      <c r="H606" s="665" t="s">
        <v>529</v>
      </c>
      <c r="I606" s="665" t="s">
        <v>1432</v>
      </c>
      <c r="J606" s="665" t="s">
        <v>1433</v>
      </c>
      <c r="K606" s="665" t="s">
        <v>1324</v>
      </c>
      <c r="L606" s="666">
        <v>108.44</v>
      </c>
      <c r="M606" s="666">
        <v>108.44</v>
      </c>
      <c r="N606" s="665">
        <v>1</v>
      </c>
      <c r="O606" s="748">
        <v>0.5</v>
      </c>
      <c r="P606" s="666">
        <v>108.44</v>
      </c>
      <c r="Q606" s="681">
        <v>1</v>
      </c>
      <c r="R606" s="665">
        <v>1</v>
      </c>
      <c r="S606" s="681">
        <v>1</v>
      </c>
      <c r="T606" s="748">
        <v>0.5</v>
      </c>
      <c r="U606" s="704">
        <v>1</v>
      </c>
    </row>
    <row r="607" spans="1:21" ht="14.4" customHeight="1" x14ac:dyDescent="0.3">
      <c r="A607" s="664">
        <v>21</v>
      </c>
      <c r="B607" s="665" t="s">
        <v>528</v>
      </c>
      <c r="C607" s="665" t="s">
        <v>3366</v>
      </c>
      <c r="D607" s="746" t="s">
        <v>4909</v>
      </c>
      <c r="E607" s="747" t="s">
        <v>3379</v>
      </c>
      <c r="F607" s="665" t="s">
        <v>3361</v>
      </c>
      <c r="G607" s="665" t="s">
        <v>3523</v>
      </c>
      <c r="H607" s="665" t="s">
        <v>529</v>
      </c>
      <c r="I607" s="665" t="s">
        <v>4078</v>
      </c>
      <c r="J607" s="665" t="s">
        <v>4079</v>
      </c>
      <c r="K607" s="665" t="s">
        <v>2039</v>
      </c>
      <c r="L607" s="666">
        <v>43.37</v>
      </c>
      <c r="M607" s="666">
        <v>43.37</v>
      </c>
      <c r="N607" s="665">
        <v>1</v>
      </c>
      <c r="O607" s="748">
        <v>1</v>
      </c>
      <c r="P607" s="666">
        <v>43.37</v>
      </c>
      <c r="Q607" s="681">
        <v>1</v>
      </c>
      <c r="R607" s="665">
        <v>1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21</v>
      </c>
      <c r="B608" s="665" t="s">
        <v>528</v>
      </c>
      <c r="C608" s="665" t="s">
        <v>3366</v>
      </c>
      <c r="D608" s="746" t="s">
        <v>4909</v>
      </c>
      <c r="E608" s="747" t="s">
        <v>3379</v>
      </c>
      <c r="F608" s="665" t="s">
        <v>3361</v>
      </c>
      <c r="G608" s="665" t="s">
        <v>3572</v>
      </c>
      <c r="H608" s="665" t="s">
        <v>529</v>
      </c>
      <c r="I608" s="665" t="s">
        <v>600</v>
      </c>
      <c r="J608" s="665" t="s">
        <v>3685</v>
      </c>
      <c r="K608" s="665" t="s">
        <v>3686</v>
      </c>
      <c r="L608" s="666">
        <v>24.78</v>
      </c>
      <c r="M608" s="666">
        <v>49.56</v>
      </c>
      <c r="N608" s="665">
        <v>2</v>
      </c>
      <c r="O608" s="748">
        <v>1</v>
      </c>
      <c r="P608" s="666">
        <v>49.56</v>
      </c>
      <c r="Q608" s="681">
        <v>1</v>
      </c>
      <c r="R608" s="665">
        <v>2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21</v>
      </c>
      <c r="B609" s="665" t="s">
        <v>528</v>
      </c>
      <c r="C609" s="665" t="s">
        <v>3366</v>
      </c>
      <c r="D609" s="746" t="s">
        <v>4909</v>
      </c>
      <c r="E609" s="747" t="s">
        <v>3379</v>
      </c>
      <c r="F609" s="665" t="s">
        <v>3361</v>
      </c>
      <c r="G609" s="665" t="s">
        <v>3572</v>
      </c>
      <c r="H609" s="665" t="s">
        <v>529</v>
      </c>
      <c r="I609" s="665" t="s">
        <v>2197</v>
      </c>
      <c r="J609" s="665" t="s">
        <v>3573</v>
      </c>
      <c r="K609" s="665" t="s">
        <v>3574</v>
      </c>
      <c r="L609" s="666">
        <v>99.11</v>
      </c>
      <c r="M609" s="666">
        <v>396.44</v>
      </c>
      <c r="N609" s="665">
        <v>4</v>
      </c>
      <c r="O609" s="748">
        <v>2.5</v>
      </c>
      <c r="P609" s="666">
        <v>297.33</v>
      </c>
      <c r="Q609" s="681">
        <v>0.75</v>
      </c>
      <c r="R609" s="665">
        <v>3</v>
      </c>
      <c r="S609" s="681">
        <v>0.75</v>
      </c>
      <c r="T609" s="748">
        <v>1.5</v>
      </c>
      <c r="U609" s="704">
        <v>0.6</v>
      </c>
    </row>
    <row r="610" spans="1:21" ht="14.4" customHeight="1" x14ac:dyDescent="0.3">
      <c r="A610" s="664">
        <v>21</v>
      </c>
      <c r="B610" s="665" t="s">
        <v>528</v>
      </c>
      <c r="C610" s="665" t="s">
        <v>3366</v>
      </c>
      <c r="D610" s="746" t="s">
        <v>4909</v>
      </c>
      <c r="E610" s="747" t="s">
        <v>3379</v>
      </c>
      <c r="F610" s="665" t="s">
        <v>3361</v>
      </c>
      <c r="G610" s="665" t="s">
        <v>3965</v>
      </c>
      <c r="H610" s="665" t="s">
        <v>529</v>
      </c>
      <c r="I610" s="665" t="s">
        <v>2291</v>
      </c>
      <c r="J610" s="665" t="s">
        <v>2023</v>
      </c>
      <c r="K610" s="665" t="s">
        <v>3966</v>
      </c>
      <c r="L610" s="666">
        <v>1195.75</v>
      </c>
      <c r="M610" s="666">
        <v>1195.75</v>
      </c>
      <c r="N610" s="665">
        <v>1</v>
      </c>
      <c r="O610" s="748">
        <v>0.5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21</v>
      </c>
      <c r="B611" s="665" t="s">
        <v>528</v>
      </c>
      <c r="C611" s="665" t="s">
        <v>3366</v>
      </c>
      <c r="D611" s="746" t="s">
        <v>4909</v>
      </c>
      <c r="E611" s="747" t="s">
        <v>3379</v>
      </c>
      <c r="F611" s="665" t="s">
        <v>3361</v>
      </c>
      <c r="G611" s="665" t="s">
        <v>3965</v>
      </c>
      <c r="H611" s="665" t="s">
        <v>529</v>
      </c>
      <c r="I611" s="665" t="s">
        <v>4080</v>
      </c>
      <c r="J611" s="665" t="s">
        <v>2023</v>
      </c>
      <c r="K611" s="665" t="s">
        <v>4081</v>
      </c>
      <c r="L611" s="666">
        <v>0</v>
      </c>
      <c r="M611" s="666">
        <v>0</v>
      </c>
      <c r="N611" s="665">
        <v>2</v>
      </c>
      <c r="O611" s="748">
        <v>2</v>
      </c>
      <c r="P611" s="666">
        <v>0</v>
      </c>
      <c r="Q611" s="681"/>
      <c r="R611" s="665">
        <v>2</v>
      </c>
      <c r="S611" s="681">
        <v>1</v>
      </c>
      <c r="T611" s="748">
        <v>2</v>
      </c>
      <c r="U611" s="704">
        <v>1</v>
      </c>
    </row>
    <row r="612" spans="1:21" ht="14.4" customHeight="1" x14ac:dyDescent="0.3">
      <c r="A612" s="664">
        <v>21</v>
      </c>
      <c r="B612" s="665" t="s">
        <v>528</v>
      </c>
      <c r="C612" s="665" t="s">
        <v>3366</v>
      </c>
      <c r="D612" s="746" t="s">
        <v>4909</v>
      </c>
      <c r="E612" s="747" t="s">
        <v>3379</v>
      </c>
      <c r="F612" s="665" t="s">
        <v>3361</v>
      </c>
      <c r="G612" s="665" t="s">
        <v>3525</v>
      </c>
      <c r="H612" s="665" t="s">
        <v>529</v>
      </c>
      <c r="I612" s="665" t="s">
        <v>758</v>
      </c>
      <c r="J612" s="665" t="s">
        <v>3526</v>
      </c>
      <c r="K612" s="665" t="s">
        <v>3527</v>
      </c>
      <c r="L612" s="666">
        <v>0</v>
      </c>
      <c r="M612" s="666">
        <v>0</v>
      </c>
      <c r="N612" s="665">
        <v>9</v>
      </c>
      <c r="O612" s="748">
        <v>4</v>
      </c>
      <c r="P612" s="666">
        <v>0</v>
      </c>
      <c r="Q612" s="681"/>
      <c r="R612" s="665">
        <v>4</v>
      </c>
      <c r="S612" s="681">
        <v>0.44444444444444442</v>
      </c>
      <c r="T612" s="748">
        <v>1.5</v>
      </c>
      <c r="U612" s="704">
        <v>0.375</v>
      </c>
    </row>
    <row r="613" spans="1:21" ht="14.4" customHeight="1" x14ac:dyDescent="0.3">
      <c r="A613" s="664">
        <v>21</v>
      </c>
      <c r="B613" s="665" t="s">
        <v>528</v>
      </c>
      <c r="C613" s="665" t="s">
        <v>3366</v>
      </c>
      <c r="D613" s="746" t="s">
        <v>4909</v>
      </c>
      <c r="E613" s="747" t="s">
        <v>3379</v>
      </c>
      <c r="F613" s="665" t="s">
        <v>3361</v>
      </c>
      <c r="G613" s="665" t="s">
        <v>3528</v>
      </c>
      <c r="H613" s="665" t="s">
        <v>529</v>
      </c>
      <c r="I613" s="665" t="s">
        <v>1995</v>
      </c>
      <c r="J613" s="665" t="s">
        <v>716</v>
      </c>
      <c r="K613" s="665" t="s">
        <v>3529</v>
      </c>
      <c r="L613" s="666">
        <v>42.08</v>
      </c>
      <c r="M613" s="666">
        <v>84.16</v>
      </c>
      <c r="N613" s="665">
        <v>2</v>
      </c>
      <c r="O613" s="748">
        <v>0.5</v>
      </c>
      <c r="P613" s="666">
        <v>84.16</v>
      </c>
      <c r="Q613" s="681">
        <v>1</v>
      </c>
      <c r="R613" s="665">
        <v>2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21</v>
      </c>
      <c r="B614" s="665" t="s">
        <v>528</v>
      </c>
      <c r="C614" s="665" t="s">
        <v>3366</v>
      </c>
      <c r="D614" s="746" t="s">
        <v>4909</v>
      </c>
      <c r="E614" s="747" t="s">
        <v>3379</v>
      </c>
      <c r="F614" s="665" t="s">
        <v>3361</v>
      </c>
      <c r="G614" s="665" t="s">
        <v>3978</v>
      </c>
      <c r="H614" s="665" t="s">
        <v>1606</v>
      </c>
      <c r="I614" s="665" t="s">
        <v>3982</v>
      </c>
      <c r="J614" s="665" t="s">
        <v>3980</v>
      </c>
      <c r="K614" s="665" t="s">
        <v>3814</v>
      </c>
      <c r="L614" s="666">
        <v>492.3</v>
      </c>
      <c r="M614" s="666">
        <v>58091.399999999943</v>
      </c>
      <c r="N614" s="665">
        <v>118</v>
      </c>
      <c r="O614" s="748">
        <v>117.5</v>
      </c>
      <c r="P614" s="666">
        <v>29045.699999999972</v>
      </c>
      <c r="Q614" s="681">
        <v>0.5</v>
      </c>
      <c r="R614" s="665">
        <v>59</v>
      </c>
      <c r="S614" s="681">
        <v>0.5</v>
      </c>
      <c r="T614" s="748">
        <v>58.5</v>
      </c>
      <c r="U614" s="704">
        <v>0.49787234042553191</v>
      </c>
    </row>
    <row r="615" spans="1:21" ht="14.4" customHeight="1" x14ac:dyDescent="0.3">
      <c r="A615" s="664">
        <v>21</v>
      </c>
      <c r="B615" s="665" t="s">
        <v>528</v>
      </c>
      <c r="C615" s="665" t="s">
        <v>3366</v>
      </c>
      <c r="D615" s="746" t="s">
        <v>4909</v>
      </c>
      <c r="E615" s="747" t="s">
        <v>3379</v>
      </c>
      <c r="F615" s="665" t="s">
        <v>3361</v>
      </c>
      <c r="G615" s="665" t="s">
        <v>3531</v>
      </c>
      <c r="H615" s="665" t="s">
        <v>529</v>
      </c>
      <c r="I615" s="665" t="s">
        <v>688</v>
      </c>
      <c r="J615" s="665" t="s">
        <v>689</v>
      </c>
      <c r="K615" s="665" t="s">
        <v>3691</v>
      </c>
      <c r="L615" s="666">
        <v>55.16</v>
      </c>
      <c r="M615" s="666">
        <v>110.32</v>
      </c>
      <c r="N615" s="665">
        <v>2</v>
      </c>
      <c r="O615" s="748">
        <v>1</v>
      </c>
      <c r="P615" s="666">
        <v>110.32</v>
      </c>
      <c r="Q615" s="681">
        <v>1</v>
      </c>
      <c r="R615" s="665">
        <v>2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21</v>
      </c>
      <c r="B616" s="665" t="s">
        <v>528</v>
      </c>
      <c r="C616" s="665" t="s">
        <v>3366</v>
      </c>
      <c r="D616" s="746" t="s">
        <v>4909</v>
      </c>
      <c r="E616" s="747" t="s">
        <v>3379</v>
      </c>
      <c r="F616" s="665" t="s">
        <v>3361</v>
      </c>
      <c r="G616" s="665" t="s">
        <v>3535</v>
      </c>
      <c r="H616" s="665" t="s">
        <v>1606</v>
      </c>
      <c r="I616" s="665" t="s">
        <v>2568</v>
      </c>
      <c r="J616" s="665" t="s">
        <v>2569</v>
      </c>
      <c r="K616" s="665" t="s">
        <v>3310</v>
      </c>
      <c r="L616" s="666">
        <v>140.94999999999999</v>
      </c>
      <c r="M616" s="666">
        <v>281.89999999999998</v>
      </c>
      <c r="N616" s="665">
        <v>2</v>
      </c>
      <c r="O616" s="748">
        <v>1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21</v>
      </c>
      <c r="B617" s="665" t="s">
        <v>528</v>
      </c>
      <c r="C617" s="665" t="s">
        <v>3366</v>
      </c>
      <c r="D617" s="746" t="s">
        <v>4909</v>
      </c>
      <c r="E617" s="747" t="s">
        <v>3379</v>
      </c>
      <c r="F617" s="665" t="s">
        <v>3361</v>
      </c>
      <c r="G617" s="665" t="s">
        <v>3536</v>
      </c>
      <c r="H617" s="665" t="s">
        <v>529</v>
      </c>
      <c r="I617" s="665" t="s">
        <v>3722</v>
      </c>
      <c r="J617" s="665" t="s">
        <v>3723</v>
      </c>
      <c r="K617" s="665" t="s">
        <v>1041</v>
      </c>
      <c r="L617" s="666">
        <v>50.32</v>
      </c>
      <c r="M617" s="666">
        <v>50.32</v>
      </c>
      <c r="N617" s="665">
        <v>1</v>
      </c>
      <c r="O617" s="748">
        <v>1</v>
      </c>
      <c r="P617" s="666">
        <v>50.32</v>
      </c>
      <c r="Q617" s="681">
        <v>1</v>
      </c>
      <c r="R617" s="665">
        <v>1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21</v>
      </c>
      <c r="B618" s="665" t="s">
        <v>528</v>
      </c>
      <c r="C618" s="665" t="s">
        <v>3366</v>
      </c>
      <c r="D618" s="746" t="s">
        <v>4909</v>
      </c>
      <c r="E618" s="747" t="s">
        <v>3379</v>
      </c>
      <c r="F618" s="665" t="s">
        <v>3361</v>
      </c>
      <c r="G618" s="665" t="s">
        <v>3662</v>
      </c>
      <c r="H618" s="665" t="s">
        <v>529</v>
      </c>
      <c r="I618" s="665" t="s">
        <v>1007</v>
      </c>
      <c r="J618" s="665" t="s">
        <v>1008</v>
      </c>
      <c r="K618" s="665" t="s">
        <v>1009</v>
      </c>
      <c r="L618" s="666">
        <v>271.94</v>
      </c>
      <c r="M618" s="666">
        <v>271.94</v>
      </c>
      <c r="N618" s="665">
        <v>1</v>
      </c>
      <c r="O618" s="748">
        <v>0.5</v>
      </c>
      <c r="P618" s="666">
        <v>271.94</v>
      </c>
      <c r="Q618" s="681">
        <v>1</v>
      </c>
      <c r="R618" s="665">
        <v>1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21</v>
      </c>
      <c r="B619" s="665" t="s">
        <v>528</v>
      </c>
      <c r="C619" s="665" t="s">
        <v>3366</v>
      </c>
      <c r="D619" s="746" t="s">
        <v>4909</v>
      </c>
      <c r="E619" s="747" t="s">
        <v>3379</v>
      </c>
      <c r="F619" s="665" t="s">
        <v>3361</v>
      </c>
      <c r="G619" s="665" t="s">
        <v>3662</v>
      </c>
      <c r="H619" s="665" t="s">
        <v>529</v>
      </c>
      <c r="I619" s="665" t="s">
        <v>2067</v>
      </c>
      <c r="J619" s="665" t="s">
        <v>3664</v>
      </c>
      <c r="K619" s="665" t="s">
        <v>2069</v>
      </c>
      <c r="L619" s="666">
        <v>151.62</v>
      </c>
      <c r="M619" s="666">
        <v>1061.3400000000001</v>
      </c>
      <c r="N619" s="665">
        <v>7</v>
      </c>
      <c r="O619" s="748">
        <v>3.5</v>
      </c>
      <c r="P619" s="666">
        <v>606.48</v>
      </c>
      <c r="Q619" s="681">
        <v>0.5714285714285714</v>
      </c>
      <c r="R619" s="665">
        <v>4</v>
      </c>
      <c r="S619" s="681">
        <v>0.5714285714285714</v>
      </c>
      <c r="T619" s="748">
        <v>2</v>
      </c>
      <c r="U619" s="704">
        <v>0.5714285714285714</v>
      </c>
    </row>
    <row r="620" spans="1:21" ht="14.4" customHeight="1" x14ac:dyDescent="0.3">
      <c r="A620" s="664">
        <v>21</v>
      </c>
      <c r="B620" s="665" t="s">
        <v>528</v>
      </c>
      <c r="C620" s="665" t="s">
        <v>3366</v>
      </c>
      <c r="D620" s="746" t="s">
        <v>4909</v>
      </c>
      <c r="E620" s="747" t="s">
        <v>3379</v>
      </c>
      <c r="F620" s="665" t="s">
        <v>3361</v>
      </c>
      <c r="G620" s="665" t="s">
        <v>3662</v>
      </c>
      <c r="H620" s="665" t="s">
        <v>529</v>
      </c>
      <c r="I620" s="665" t="s">
        <v>3663</v>
      </c>
      <c r="J620" s="665" t="s">
        <v>3664</v>
      </c>
      <c r="K620" s="665" t="s">
        <v>3665</v>
      </c>
      <c r="L620" s="666">
        <v>0</v>
      </c>
      <c r="M620" s="666">
        <v>0</v>
      </c>
      <c r="N620" s="665">
        <v>8</v>
      </c>
      <c r="O620" s="748">
        <v>6</v>
      </c>
      <c r="P620" s="666">
        <v>0</v>
      </c>
      <c r="Q620" s="681"/>
      <c r="R620" s="665">
        <v>6</v>
      </c>
      <c r="S620" s="681">
        <v>0.75</v>
      </c>
      <c r="T620" s="748">
        <v>4</v>
      </c>
      <c r="U620" s="704">
        <v>0.66666666666666663</v>
      </c>
    </row>
    <row r="621" spans="1:21" ht="14.4" customHeight="1" x14ac:dyDescent="0.3">
      <c r="A621" s="664">
        <v>21</v>
      </c>
      <c r="B621" s="665" t="s">
        <v>528</v>
      </c>
      <c r="C621" s="665" t="s">
        <v>3366</v>
      </c>
      <c r="D621" s="746" t="s">
        <v>4909</v>
      </c>
      <c r="E621" s="747" t="s">
        <v>3379</v>
      </c>
      <c r="F621" s="665" t="s">
        <v>3361</v>
      </c>
      <c r="G621" s="665" t="s">
        <v>3662</v>
      </c>
      <c r="H621" s="665" t="s">
        <v>529</v>
      </c>
      <c r="I621" s="665" t="s">
        <v>4082</v>
      </c>
      <c r="J621" s="665" t="s">
        <v>3833</v>
      </c>
      <c r="K621" s="665" t="s">
        <v>3665</v>
      </c>
      <c r="L621" s="666">
        <v>0</v>
      </c>
      <c r="M621" s="666">
        <v>0</v>
      </c>
      <c r="N621" s="665">
        <v>1</v>
      </c>
      <c r="O621" s="748">
        <v>1</v>
      </c>
      <c r="P621" s="666">
        <v>0</v>
      </c>
      <c r="Q621" s="681"/>
      <c r="R621" s="665">
        <v>1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21</v>
      </c>
      <c r="B622" s="665" t="s">
        <v>528</v>
      </c>
      <c r="C622" s="665" t="s">
        <v>3366</v>
      </c>
      <c r="D622" s="746" t="s">
        <v>4909</v>
      </c>
      <c r="E622" s="747" t="s">
        <v>3379</v>
      </c>
      <c r="F622" s="665" t="s">
        <v>3361</v>
      </c>
      <c r="G622" s="665" t="s">
        <v>3662</v>
      </c>
      <c r="H622" s="665" t="s">
        <v>529</v>
      </c>
      <c r="I622" s="665" t="s">
        <v>4083</v>
      </c>
      <c r="J622" s="665" t="s">
        <v>3664</v>
      </c>
      <c r="K622" s="665" t="s">
        <v>4084</v>
      </c>
      <c r="L622" s="666">
        <v>0</v>
      </c>
      <c r="M622" s="666">
        <v>0</v>
      </c>
      <c r="N622" s="665">
        <v>2</v>
      </c>
      <c r="O622" s="748">
        <v>0.5</v>
      </c>
      <c r="P622" s="666"/>
      <c r="Q622" s="681"/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21</v>
      </c>
      <c r="B623" s="665" t="s">
        <v>528</v>
      </c>
      <c r="C623" s="665" t="s">
        <v>3366</v>
      </c>
      <c r="D623" s="746" t="s">
        <v>4909</v>
      </c>
      <c r="E623" s="747" t="s">
        <v>3379</v>
      </c>
      <c r="F623" s="665" t="s">
        <v>3361</v>
      </c>
      <c r="G623" s="665" t="s">
        <v>3662</v>
      </c>
      <c r="H623" s="665" t="s">
        <v>529</v>
      </c>
      <c r="I623" s="665" t="s">
        <v>4085</v>
      </c>
      <c r="J623" s="665" t="s">
        <v>4086</v>
      </c>
      <c r="K623" s="665" t="s">
        <v>4084</v>
      </c>
      <c r="L623" s="666">
        <v>0</v>
      </c>
      <c r="M623" s="666">
        <v>0</v>
      </c>
      <c r="N623" s="665">
        <v>3</v>
      </c>
      <c r="O623" s="748">
        <v>1</v>
      </c>
      <c r="P623" s="666">
        <v>0</v>
      </c>
      <c r="Q623" s="681"/>
      <c r="R623" s="665">
        <v>3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21</v>
      </c>
      <c r="B624" s="665" t="s">
        <v>528</v>
      </c>
      <c r="C624" s="665" t="s">
        <v>3366</v>
      </c>
      <c r="D624" s="746" t="s">
        <v>4909</v>
      </c>
      <c r="E624" s="747" t="s">
        <v>3379</v>
      </c>
      <c r="F624" s="665" t="s">
        <v>3361</v>
      </c>
      <c r="G624" s="665" t="s">
        <v>3662</v>
      </c>
      <c r="H624" s="665" t="s">
        <v>529</v>
      </c>
      <c r="I624" s="665" t="s">
        <v>4087</v>
      </c>
      <c r="J624" s="665" t="s">
        <v>4088</v>
      </c>
      <c r="K624" s="665" t="s">
        <v>4084</v>
      </c>
      <c r="L624" s="666">
        <v>0</v>
      </c>
      <c r="M624" s="666">
        <v>0</v>
      </c>
      <c r="N624" s="665">
        <v>2</v>
      </c>
      <c r="O624" s="748">
        <v>1</v>
      </c>
      <c r="P624" s="666">
        <v>0</v>
      </c>
      <c r="Q624" s="681"/>
      <c r="R624" s="665">
        <v>2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21</v>
      </c>
      <c r="B625" s="665" t="s">
        <v>528</v>
      </c>
      <c r="C625" s="665" t="s">
        <v>3366</v>
      </c>
      <c r="D625" s="746" t="s">
        <v>4909</v>
      </c>
      <c r="E625" s="747" t="s">
        <v>3379</v>
      </c>
      <c r="F625" s="665" t="s">
        <v>3361</v>
      </c>
      <c r="G625" s="665" t="s">
        <v>3431</v>
      </c>
      <c r="H625" s="665" t="s">
        <v>1606</v>
      </c>
      <c r="I625" s="665" t="s">
        <v>4089</v>
      </c>
      <c r="J625" s="665" t="s">
        <v>2554</v>
      </c>
      <c r="K625" s="665" t="s">
        <v>4090</v>
      </c>
      <c r="L625" s="666">
        <v>0</v>
      </c>
      <c r="M625" s="666">
        <v>0</v>
      </c>
      <c r="N625" s="665">
        <v>2</v>
      </c>
      <c r="O625" s="748">
        <v>2</v>
      </c>
      <c r="P625" s="666">
        <v>0</v>
      </c>
      <c r="Q625" s="681"/>
      <c r="R625" s="665">
        <v>1</v>
      </c>
      <c r="S625" s="681">
        <v>0.5</v>
      </c>
      <c r="T625" s="748">
        <v>1</v>
      </c>
      <c r="U625" s="704">
        <v>0.5</v>
      </c>
    </row>
    <row r="626" spans="1:21" ht="14.4" customHeight="1" x14ac:dyDescent="0.3">
      <c r="A626" s="664">
        <v>21</v>
      </c>
      <c r="B626" s="665" t="s">
        <v>528</v>
      </c>
      <c r="C626" s="665" t="s">
        <v>3366</v>
      </c>
      <c r="D626" s="746" t="s">
        <v>4909</v>
      </c>
      <c r="E626" s="747" t="s">
        <v>3379</v>
      </c>
      <c r="F626" s="665" t="s">
        <v>3361</v>
      </c>
      <c r="G626" s="665" t="s">
        <v>3431</v>
      </c>
      <c r="H626" s="665" t="s">
        <v>1606</v>
      </c>
      <c r="I626" s="665" t="s">
        <v>4091</v>
      </c>
      <c r="J626" s="665" t="s">
        <v>2554</v>
      </c>
      <c r="K626" s="665" t="s">
        <v>4090</v>
      </c>
      <c r="L626" s="666">
        <v>0</v>
      </c>
      <c r="M626" s="666">
        <v>0</v>
      </c>
      <c r="N626" s="665">
        <v>3</v>
      </c>
      <c r="O626" s="748">
        <v>2</v>
      </c>
      <c r="P626" s="666">
        <v>0</v>
      </c>
      <c r="Q626" s="681"/>
      <c r="R626" s="665">
        <v>2</v>
      </c>
      <c r="S626" s="681">
        <v>0.66666666666666663</v>
      </c>
      <c r="T626" s="748">
        <v>1</v>
      </c>
      <c r="U626" s="704">
        <v>0.5</v>
      </c>
    </row>
    <row r="627" spans="1:21" ht="14.4" customHeight="1" x14ac:dyDescent="0.3">
      <c r="A627" s="664">
        <v>21</v>
      </c>
      <c r="B627" s="665" t="s">
        <v>528</v>
      </c>
      <c r="C627" s="665" t="s">
        <v>3366</v>
      </c>
      <c r="D627" s="746" t="s">
        <v>4909</v>
      </c>
      <c r="E627" s="747" t="s">
        <v>3379</v>
      </c>
      <c r="F627" s="665" t="s">
        <v>3361</v>
      </c>
      <c r="G627" s="665" t="s">
        <v>3432</v>
      </c>
      <c r="H627" s="665" t="s">
        <v>529</v>
      </c>
      <c r="I627" s="665" t="s">
        <v>3994</v>
      </c>
      <c r="J627" s="665" t="s">
        <v>3836</v>
      </c>
      <c r="K627" s="665" t="s">
        <v>3543</v>
      </c>
      <c r="L627" s="666">
        <v>0</v>
      </c>
      <c r="M627" s="666">
        <v>0</v>
      </c>
      <c r="N627" s="665">
        <v>2</v>
      </c>
      <c r="O627" s="748">
        <v>2</v>
      </c>
      <c r="P627" s="666"/>
      <c r="Q627" s="681"/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21</v>
      </c>
      <c r="B628" s="665" t="s">
        <v>528</v>
      </c>
      <c r="C628" s="665" t="s">
        <v>3366</v>
      </c>
      <c r="D628" s="746" t="s">
        <v>4909</v>
      </c>
      <c r="E628" s="747" t="s">
        <v>3379</v>
      </c>
      <c r="F628" s="665" t="s">
        <v>3361</v>
      </c>
      <c r="G628" s="665" t="s">
        <v>3432</v>
      </c>
      <c r="H628" s="665" t="s">
        <v>529</v>
      </c>
      <c r="I628" s="665" t="s">
        <v>3995</v>
      </c>
      <c r="J628" s="665" t="s">
        <v>3836</v>
      </c>
      <c r="K628" s="665" t="s">
        <v>1462</v>
      </c>
      <c r="L628" s="666">
        <v>0</v>
      </c>
      <c r="M628" s="666">
        <v>0</v>
      </c>
      <c r="N628" s="665">
        <v>3</v>
      </c>
      <c r="O628" s="748">
        <v>2</v>
      </c>
      <c r="P628" s="666">
        <v>0</v>
      </c>
      <c r="Q628" s="681"/>
      <c r="R628" s="665">
        <v>2</v>
      </c>
      <c r="S628" s="681">
        <v>0.66666666666666663</v>
      </c>
      <c r="T628" s="748">
        <v>1.5</v>
      </c>
      <c r="U628" s="704">
        <v>0.75</v>
      </c>
    </row>
    <row r="629" spans="1:21" ht="14.4" customHeight="1" x14ac:dyDescent="0.3">
      <c r="A629" s="664">
        <v>21</v>
      </c>
      <c r="B629" s="665" t="s">
        <v>528</v>
      </c>
      <c r="C629" s="665" t="s">
        <v>3366</v>
      </c>
      <c r="D629" s="746" t="s">
        <v>4909</v>
      </c>
      <c r="E629" s="747" t="s">
        <v>3379</v>
      </c>
      <c r="F629" s="665" t="s">
        <v>3361</v>
      </c>
      <c r="G629" s="665" t="s">
        <v>3432</v>
      </c>
      <c r="H629" s="665" t="s">
        <v>529</v>
      </c>
      <c r="I629" s="665" t="s">
        <v>4092</v>
      </c>
      <c r="J629" s="665" t="s">
        <v>4093</v>
      </c>
      <c r="K629" s="665" t="s">
        <v>1462</v>
      </c>
      <c r="L629" s="666">
        <v>0</v>
      </c>
      <c r="M629" s="666">
        <v>0</v>
      </c>
      <c r="N629" s="665">
        <v>1</v>
      </c>
      <c r="O629" s="748">
        <v>1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21</v>
      </c>
      <c r="B630" s="665" t="s">
        <v>528</v>
      </c>
      <c r="C630" s="665" t="s">
        <v>3366</v>
      </c>
      <c r="D630" s="746" t="s">
        <v>4909</v>
      </c>
      <c r="E630" s="747" t="s">
        <v>3379</v>
      </c>
      <c r="F630" s="665" t="s">
        <v>3361</v>
      </c>
      <c r="G630" s="665" t="s">
        <v>3432</v>
      </c>
      <c r="H630" s="665" t="s">
        <v>529</v>
      </c>
      <c r="I630" s="665" t="s">
        <v>1460</v>
      </c>
      <c r="J630" s="665" t="s">
        <v>1461</v>
      </c>
      <c r="K630" s="665" t="s">
        <v>1462</v>
      </c>
      <c r="L630" s="666">
        <v>0</v>
      </c>
      <c r="M630" s="666">
        <v>0</v>
      </c>
      <c r="N630" s="665">
        <v>1</v>
      </c>
      <c r="O630" s="748">
        <v>0.5</v>
      </c>
      <c r="P630" s="666">
        <v>0</v>
      </c>
      <c r="Q630" s="681"/>
      <c r="R630" s="665">
        <v>1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21</v>
      </c>
      <c r="B631" s="665" t="s">
        <v>528</v>
      </c>
      <c r="C631" s="665" t="s">
        <v>3366</v>
      </c>
      <c r="D631" s="746" t="s">
        <v>4909</v>
      </c>
      <c r="E631" s="747" t="s">
        <v>3379</v>
      </c>
      <c r="F631" s="665" t="s">
        <v>3361</v>
      </c>
      <c r="G631" s="665" t="s">
        <v>4094</v>
      </c>
      <c r="H631" s="665" t="s">
        <v>529</v>
      </c>
      <c r="I631" s="665" t="s">
        <v>1991</v>
      </c>
      <c r="J631" s="665" t="s">
        <v>1992</v>
      </c>
      <c r="K631" s="665" t="s">
        <v>1993</v>
      </c>
      <c r="L631" s="666">
        <v>203.9</v>
      </c>
      <c r="M631" s="666">
        <v>203.9</v>
      </c>
      <c r="N631" s="665">
        <v>1</v>
      </c>
      <c r="O631" s="748">
        <v>0.5</v>
      </c>
      <c r="P631" s="666">
        <v>203.9</v>
      </c>
      <c r="Q631" s="681">
        <v>1</v>
      </c>
      <c r="R631" s="665">
        <v>1</v>
      </c>
      <c r="S631" s="681">
        <v>1</v>
      </c>
      <c r="T631" s="748">
        <v>0.5</v>
      </c>
      <c r="U631" s="704">
        <v>1</v>
      </c>
    </row>
    <row r="632" spans="1:21" ht="14.4" customHeight="1" x14ac:dyDescent="0.3">
      <c r="A632" s="664">
        <v>21</v>
      </c>
      <c r="B632" s="665" t="s">
        <v>528</v>
      </c>
      <c r="C632" s="665" t="s">
        <v>3366</v>
      </c>
      <c r="D632" s="746" t="s">
        <v>4909</v>
      </c>
      <c r="E632" s="747" t="s">
        <v>3379</v>
      </c>
      <c r="F632" s="665" t="s">
        <v>3363</v>
      </c>
      <c r="G632" s="665" t="s">
        <v>4035</v>
      </c>
      <c r="H632" s="665" t="s">
        <v>529</v>
      </c>
      <c r="I632" s="665" t="s">
        <v>4095</v>
      </c>
      <c r="J632" s="665" t="s">
        <v>4096</v>
      </c>
      <c r="K632" s="665" t="s">
        <v>4097</v>
      </c>
      <c r="L632" s="666">
        <v>1512.05</v>
      </c>
      <c r="M632" s="666">
        <v>4536.1499999999996</v>
      </c>
      <c r="N632" s="665">
        <v>3</v>
      </c>
      <c r="O632" s="748">
        <v>1</v>
      </c>
      <c r="P632" s="666">
        <v>4536.1499999999996</v>
      </c>
      <c r="Q632" s="681">
        <v>1</v>
      </c>
      <c r="R632" s="665">
        <v>3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21</v>
      </c>
      <c r="B633" s="665" t="s">
        <v>528</v>
      </c>
      <c r="C633" s="665" t="s">
        <v>3366</v>
      </c>
      <c r="D633" s="746" t="s">
        <v>4909</v>
      </c>
      <c r="E633" s="747" t="s">
        <v>3379</v>
      </c>
      <c r="F633" s="665" t="s">
        <v>3363</v>
      </c>
      <c r="G633" s="665" t="s">
        <v>4035</v>
      </c>
      <c r="H633" s="665" t="s">
        <v>529</v>
      </c>
      <c r="I633" s="665" t="s">
        <v>4098</v>
      </c>
      <c r="J633" s="665" t="s">
        <v>4099</v>
      </c>
      <c r="K633" s="665" t="s">
        <v>4100</v>
      </c>
      <c r="L633" s="666">
        <v>535.17999999999995</v>
      </c>
      <c r="M633" s="666">
        <v>1605.54</v>
      </c>
      <c r="N633" s="665">
        <v>3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21</v>
      </c>
      <c r="B634" s="665" t="s">
        <v>528</v>
      </c>
      <c r="C634" s="665" t="s">
        <v>3366</v>
      </c>
      <c r="D634" s="746" t="s">
        <v>4909</v>
      </c>
      <c r="E634" s="747" t="s">
        <v>3379</v>
      </c>
      <c r="F634" s="665" t="s">
        <v>3363</v>
      </c>
      <c r="G634" s="665" t="s">
        <v>3996</v>
      </c>
      <c r="H634" s="665" t="s">
        <v>529</v>
      </c>
      <c r="I634" s="665" t="s">
        <v>3997</v>
      </c>
      <c r="J634" s="665" t="s">
        <v>3998</v>
      </c>
      <c r="K634" s="665" t="s">
        <v>3999</v>
      </c>
      <c r="L634" s="666">
        <v>1800</v>
      </c>
      <c r="M634" s="666">
        <v>34200</v>
      </c>
      <c r="N634" s="665">
        <v>19</v>
      </c>
      <c r="O634" s="748">
        <v>18</v>
      </c>
      <c r="P634" s="666">
        <v>19800</v>
      </c>
      <c r="Q634" s="681">
        <v>0.57894736842105265</v>
      </c>
      <c r="R634" s="665">
        <v>11</v>
      </c>
      <c r="S634" s="681">
        <v>0.57894736842105265</v>
      </c>
      <c r="T634" s="748">
        <v>10</v>
      </c>
      <c r="U634" s="704">
        <v>0.55555555555555558</v>
      </c>
    </row>
    <row r="635" spans="1:21" ht="14.4" customHeight="1" x14ac:dyDescent="0.3">
      <c r="A635" s="664">
        <v>21</v>
      </c>
      <c r="B635" s="665" t="s">
        <v>528</v>
      </c>
      <c r="C635" s="665" t="s">
        <v>3366</v>
      </c>
      <c r="D635" s="746" t="s">
        <v>4909</v>
      </c>
      <c r="E635" s="747" t="s">
        <v>3379</v>
      </c>
      <c r="F635" s="665" t="s">
        <v>3363</v>
      </c>
      <c r="G635" s="665" t="s">
        <v>3996</v>
      </c>
      <c r="H635" s="665" t="s">
        <v>529</v>
      </c>
      <c r="I635" s="665" t="s">
        <v>4101</v>
      </c>
      <c r="J635" s="665" t="s">
        <v>4102</v>
      </c>
      <c r="K635" s="665" t="s">
        <v>4103</v>
      </c>
      <c r="L635" s="666">
        <v>3000</v>
      </c>
      <c r="M635" s="666">
        <v>3000</v>
      </c>
      <c r="N635" s="665">
        <v>1</v>
      </c>
      <c r="O635" s="748">
        <v>1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21</v>
      </c>
      <c r="B636" s="665" t="s">
        <v>528</v>
      </c>
      <c r="C636" s="665" t="s">
        <v>3366</v>
      </c>
      <c r="D636" s="746" t="s">
        <v>4909</v>
      </c>
      <c r="E636" s="747" t="s">
        <v>3379</v>
      </c>
      <c r="F636" s="665" t="s">
        <v>3363</v>
      </c>
      <c r="G636" s="665" t="s">
        <v>3732</v>
      </c>
      <c r="H636" s="665" t="s">
        <v>529</v>
      </c>
      <c r="I636" s="665" t="s">
        <v>3733</v>
      </c>
      <c r="J636" s="665" t="s">
        <v>3734</v>
      </c>
      <c r="K636" s="665" t="s">
        <v>3735</v>
      </c>
      <c r="L636" s="666">
        <v>1000</v>
      </c>
      <c r="M636" s="666">
        <v>3000</v>
      </c>
      <c r="N636" s="665">
        <v>3</v>
      </c>
      <c r="O636" s="748">
        <v>3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21</v>
      </c>
      <c r="B637" s="665" t="s">
        <v>528</v>
      </c>
      <c r="C637" s="665" t="s">
        <v>3366</v>
      </c>
      <c r="D637" s="746" t="s">
        <v>4909</v>
      </c>
      <c r="E637" s="747" t="s">
        <v>3381</v>
      </c>
      <c r="F637" s="665" t="s">
        <v>3361</v>
      </c>
      <c r="G637" s="665" t="s">
        <v>3575</v>
      </c>
      <c r="H637" s="665" t="s">
        <v>529</v>
      </c>
      <c r="I637" s="665" t="s">
        <v>781</v>
      </c>
      <c r="J637" s="665" t="s">
        <v>782</v>
      </c>
      <c r="K637" s="665" t="s">
        <v>3576</v>
      </c>
      <c r="L637" s="666">
        <v>0</v>
      </c>
      <c r="M637" s="666">
        <v>0</v>
      </c>
      <c r="N637" s="665">
        <v>1</v>
      </c>
      <c r="O637" s="748">
        <v>1</v>
      </c>
      <c r="P637" s="666">
        <v>0</v>
      </c>
      <c r="Q637" s="681"/>
      <c r="R637" s="665">
        <v>1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21</v>
      </c>
      <c r="B638" s="665" t="s">
        <v>528</v>
      </c>
      <c r="C638" s="665" t="s">
        <v>3366</v>
      </c>
      <c r="D638" s="746" t="s">
        <v>4909</v>
      </c>
      <c r="E638" s="747" t="s">
        <v>3381</v>
      </c>
      <c r="F638" s="665" t="s">
        <v>3361</v>
      </c>
      <c r="G638" s="665" t="s">
        <v>3575</v>
      </c>
      <c r="H638" s="665" t="s">
        <v>1606</v>
      </c>
      <c r="I638" s="665" t="s">
        <v>1658</v>
      </c>
      <c r="J638" s="665" t="s">
        <v>782</v>
      </c>
      <c r="K638" s="665" t="s">
        <v>4104</v>
      </c>
      <c r="L638" s="666">
        <v>0</v>
      </c>
      <c r="M638" s="666">
        <v>0</v>
      </c>
      <c r="N638" s="665">
        <v>1</v>
      </c>
      <c r="O638" s="748">
        <v>0.5</v>
      </c>
      <c r="P638" s="666"/>
      <c r="Q638" s="681"/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21</v>
      </c>
      <c r="B639" s="665" t="s">
        <v>528</v>
      </c>
      <c r="C639" s="665" t="s">
        <v>3366</v>
      </c>
      <c r="D639" s="746" t="s">
        <v>4909</v>
      </c>
      <c r="E639" s="747" t="s">
        <v>3381</v>
      </c>
      <c r="F639" s="665" t="s">
        <v>3361</v>
      </c>
      <c r="G639" s="665" t="s">
        <v>3575</v>
      </c>
      <c r="H639" s="665" t="s">
        <v>529</v>
      </c>
      <c r="I639" s="665" t="s">
        <v>4105</v>
      </c>
      <c r="J639" s="665" t="s">
        <v>4106</v>
      </c>
      <c r="K639" s="665" t="s">
        <v>4107</v>
      </c>
      <c r="L639" s="666">
        <v>0</v>
      </c>
      <c r="M639" s="666">
        <v>0</v>
      </c>
      <c r="N639" s="665">
        <v>1</v>
      </c>
      <c r="O639" s="748">
        <v>0.5</v>
      </c>
      <c r="P639" s="666">
        <v>0</v>
      </c>
      <c r="Q639" s="681"/>
      <c r="R639" s="665">
        <v>1</v>
      </c>
      <c r="S639" s="681">
        <v>1</v>
      </c>
      <c r="T639" s="748">
        <v>0.5</v>
      </c>
      <c r="U639" s="704">
        <v>1</v>
      </c>
    </row>
    <row r="640" spans="1:21" ht="14.4" customHeight="1" x14ac:dyDescent="0.3">
      <c r="A640" s="664">
        <v>21</v>
      </c>
      <c r="B640" s="665" t="s">
        <v>528</v>
      </c>
      <c r="C640" s="665" t="s">
        <v>3366</v>
      </c>
      <c r="D640" s="746" t="s">
        <v>4909</v>
      </c>
      <c r="E640" s="747" t="s">
        <v>3381</v>
      </c>
      <c r="F640" s="665" t="s">
        <v>3361</v>
      </c>
      <c r="G640" s="665" t="s">
        <v>3402</v>
      </c>
      <c r="H640" s="665" t="s">
        <v>529</v>
      </c>
      <c r="I640" s="665" t="s">
        <v>647</v>
      </c>
      <c r="J640" s="665" t="s">
        <v>648</v>
      </c>
      <c r="K640" s="665" t="s">
        <v>3439</v>
      </c>
      <c r="L640" s="666">
        <v>65.28</v>
      </c>
      <c r="M640" s="666">
        <v>195.84</v>
      </c>
      <c r="N640" s="665">
        <v>3</v>
      </c>
      <c r="O640" s="748">
        <v>1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21</v>
      </c>
      <c r="B641" s="665" t="s">
        <v>528</v>
      </c>
      <c r="C641" s="665" t="s">
        <v>3366</v>
      </c>
      <c r="D641" s="746" t="s">
        <v>4909</v>
      </c>
      <c r="E641" s="747" t="s">
        <v>3381</v>
      </c>
      <c r="F641" s="665" t="s">
        <v>3361</v>
      </c>
      <c r="G641" s="665" t="s">
        <v>3442</v>
      </c>
      <c r="H641" s="665" t="s">
        <v>529</v>
      </c>
      <c r="I641" s="665" t="s">
        <v>4108</v>
      </c>
      <c r="J641" s="665" t="s">
        <v>4109</v>
      </c>
      <c r="K641" s="665" t="s">
        <v>578</v>
      </c>
      <c r="L641" s="666">
        <v>18.809999999999999</v>
      </c>
      <c r="M641" s="666">
        <v>37.619999999999997</v>
      </c>
      <c r="N641" s="665">
        <v>2</v>
      </c>
      <c r="O641" s="748">
        <v>0.5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21</v>
      </c>
      <c r="B642" s="665" t="s">
        <v>528</v>
      </c>
      <c r="C642" s="665" t="s">
        <v>3366</v>
      </c>
      <c r="D642" s="746" t="s">
        <v>4909</v>
      </c>
      <c r="E642" s="747" t="s">
        <v>3381</v>
      </c>
      <c r="F642" s="665" t="s">
        <v>3361</v>
      </c>
      <c r="G642" s="665" t="s">
        <v>3442</v>
      </c>
      <c r="H642" s="665" t="s">
        <v>1606</v>
      </c>
      <c r="I642" s="665" t="s">
        <v>1760</v>
      </c>
      <c r="J642" s="665" t="s">
        <v>3251</v>
      </c>
      <c r="K642" s="665" t="s">
        <v>3252</v>
      </c>
      <c r="L642" s="666">
        <v>9.4</v>
      </c>
      <c r="M642" s="666">
        <v>18.8</v>
      </c>
      <c r="N642" s="665">
        <v>2</v>
      </c>
      <c r="O642" s="748">
        <v>1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21</v>
      </c>
      <c r="B643" s="665" t="s">
        <v>528</v>
      </c>
      <c r="C643" s="665" t="s">
        <v>3366</v>
      </c>
      <c r="D643" s="746" t="s">
        <v>4909</v>
      </c>
      <c r="E643" s="747" t="s">
        <v>3381</v>
      </c>
      <c r="F643" s="665" t="s">
        <v>3361</v>
      </c>
      <c r="G643" s="665" t="s">
        <v>3443</v>
      </c>
      <c r="H643" s="665" t="s">
        <v>529</v>
      </c>
      <c r="I643" s="665" t="s">
        <v>4110</v>
      </c>
      <c r="J643" s="665" t="s">
        <v>897</v>
      </c>
      <c r="K643" s="665" t="s">
        <v>3445</v>
      </c>
      <c r="L643" s="666">
        <v>0</v>
      </c>
      <c r="M643" s="666">
        <v>0</v>
      </c>
      <c r="N643" s="665">
        <v>1</v>
      </c>
      <c r="O643" s="748">
        <v>0.5</v>
      </c>
      <c r="P643" s="666">
        <v>0</v>
      </c>
      <c r="Q643" s="681"/>
      <c r="R643" s="665">
        <v>1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21</v>
      </c>
      <c r="B644" s="665" t="s">
        <v>528</v>
      </c>
      <c r="C644" s="665" t="s">
        <v>3366</v>
      </c>
      <c r="D644" s="746" t="s">
        <v>4909</v>
      </c>
      <c r="E644" s="747" t="s">
        <v>3381</v>
      </c>
      <c r="F644" s="665" t="s">
        <v>3361</v>
      </c>
      <c r="G644" s="665" t="s">
        <v>3447</v>
      </c>
      <c r="H644" s="665" t="s">
        <v>1606</v>
      </c>
      <c r="I644" s="665" t="s">
        <v>1935</v>
      </c>
      <c r="J644" s="665" t="s">
        <v>1814</v>
      </c>
      <c r="K644" s="665" t="s">
        <v>2737</v>
      </c>
      <c r="L644" s="666">
        <v>154.36000000000001</v>
      </c>
      <c r="M644" s="666">
        <v>1543.6000000000001</v>
      </c>
      <c r="N644" s="665">
        <v>10</v>
      </c>
      <c r="O644" s="748">
        <v>5</v>
      </c>
      <c r="P644" s="666">
        <v>1234.8800000000001</v>
      </c>
      <c r="Q644" s="681">
        <v>0.8</v>
      </c>
      <c r="R644" s="665">
        <v>8</v>
      </c>
      <c r="S644" s="681">
        <v>0.8</v>
      </c>
      <c r="T644" s="748">
        <v>4</v>
      </c>
      <c r="U644" s="704">
        <v>0.8</v>
      </c>
    </row>
    <row r="645" spans="1:21" ht="14.4" customHeight="1" x14ac:dyDescent="0.3">
      <c r="A645" s="664">
        <v>21</v>
      </c>
      <c r="B645" s="665" t="s">
        <v>528</v>
      </c>
      <c r="C645" s="665" t="s">
        <v>3366</v>
      </c>
      <c r="D645" s="746" t="s">
        <v>4909</v>
      </c>
      <c r="E645" s="747" t="s">
        <v>3381</v>
      </c>
      <c r="F645" s="665" t="s">
        <v>3361</v>
      </c>
      <c r="G645" s="665" t="s">
        <v>3447</v>
      </c>
      <c r="H645" s="665" t="s">
        <v>1606</v>
      </c>
      <c r="I645" s="665" t="s">
        <v>4111</v>
      </c>
      <c r="J645" s="665" t="s">
        <v>4112</v>
      </c>
      <c r="K645" s="665" t="s">
        <v>4113</v>
      </c>
      <c r="L645" s="666">
        <v>75.73</v>
      </c>
      <c r="M645" s="666">
        <v>75.73</v>
      </c>
      <c r="N645" s="665">
        <v>1</v>
      </c>
      <c r="O645" s="748">
        <v>1</v>
      </c>
      <c r="P645" s="666">
        <v>75.73</v>
      </c>
      <c r="Q645" s="681">
        <v>1</v>
      </c>
      <c r="R645" s="665">
        <v>1</v>
      </c>
      <c r="S645" s="681">
        <v>1</v>
      </c>
      <c r="T645" s="748">
        <v>1</v>
      </c>
      <c r="U645" s="704">
        <v>1</v>
      </c>
    </row>
    <row r="646" spans="1:21" ht="14.4" customHeight="1" x14ac:dyDescent="0.3">
      <c r="A646" s="664">
        <v>21</v>
      </c>
      <c r="B646" s="665" t="s">
        <v>528</v>
      </c>
      <c r="C646" s="665" t="s">
        <v>3366</v>
      </c>
      <c r="D646" s="746" t="s">
        <v>4909</v>
      </c>
      <c r="E646" s="747" t="s">
        <v>3381</v>
      </c>
      <c r="F646" s="665" t="s">
        <v>3361</v>
      </c>
      <c r="G646" s="665" t="s">
        <v>3860</v>
      </c>
      <c r="H646" s="665" t="s">
        <v>529</v>
      </c>
      <c r="I646" s="665" t="s">
        <v>4114</v>
      </c>
      <c r="J646" s="665" t="s">
        <v>4003</v>
      </c>
      <c r="K646" s="665" t="s">
        <v>4115</v>
      </c>
      <c r="L646" s="666">
        <v>0</v>
      </c>
      <c r="M646" s="666">
        <v>0</v>
      </c>
      <c r="N646" s="665">
        <v>1</v>
      </c>
      <c r="O646" s="748">
        <v>1</v>
      </c>
      <c r="P646" s="666">
        <v>0</v>
      </c>
      <c r="Q646" s="681"/>
      <c r="R646" s="665">
        <v>1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21</v>
      </c>
      <c r="B647" s="665" t="s">
        <v>528</v>
      </c>
      <c r="C647" s="665" t="s">
        <v>3366</v>
      </c>
      <c r="D647" s="746" t="s">
        <v>4909</v>
      </c>
      <c r="E647" s="747" t="s">
        <v>3381</v>
      </c>
      <c r="F647" s="665" t="s">
        <v>3361</v>
      </c>
      <c r="G647" s="665" t="s">
        <v>3860</v>
      </c>
      <c r="H647" s="665" t="s">
        <v>529</v>
      </c>
      <c r="I647" s="665" t="s">
        <v>4116</v>
      </c>
      <c r="J647" s="665" t="s">
        <v>4003</v>
      </c>
      <c r="K647" s="665" t="s">
        <v>4117</v>
      </c>
      <c r="L647" s="666">
        <v>0</v>
      </c>
      <c r="M647" s="666">
        <v>0</v>
      </c>
      <c r="N647" s="665">
        <v>3</v>
      </c>
      <c r="O647" s="748">
        <v>1</v>
      </c>
      <c r="P647" s="666">
        <v>0</v>
      </c>
      <c r="Q647" s="681"/>
      <c r="R647" s="665">
        <v>3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21</v>
      </c>
      <c r="B648" s="665" t="s">
        <v>528</v>
      </c>
      <c r="C648" s="665" t="s">
        <v>3366</v>
      </c>
      <c r="D648" s="746" t="s">
        <v>4909</v>
      </c>
      <c r="E648" s="747" t="s">
        <v>3381</v>
      </c>
      <c r="F648" s="665" t="s">
        <v>3361</v>
      </c>
      <c r="G648" s="665" t="s">
        <v>3448</v>
      </c>
      <c r="H648" s="665" t="s">
        <v>529</v>
      </c>
      <c r="I648" s="665" t="s">
        <v>3449</v>
      </c>
      <c r="J648" s="665" t="s">
        <v>3450</v>
      </c>
      <c r="K648" s="665" t="s">
        <v>3451</v>
      </c>
      <c r="L648" s="666">
        <v>1540.82</v>
      </c>
      <c r="M648" s="666">
        <v>13867.38</v>
      </c>
      <c r="N648" s="665">
        <v>9</v>
      </c>
      <c r="O648" s="748">
        <v>2.5</v>
      </c>
      <c r="P648" s="666">
        <v>13867.38</v>
      </c>
      <c r="Q648" s="681">
        <v>1</v>
      </c>
      <c r="R648" s="665">
        <v>9</v>
      </c>
      <c r="S648" s="681">
        <v>1</v>
      </c>
      <c r="T648" s="748">
        <v>2.5</v>
      </c>
      <c r="U648" s="704">
        <v>1</v>
      </c>
    </row>
    <row r="649" spans="1:21" ht="14.4" customHeight="1" x14ac:dyDescent="0.3">
      <c r="A649" s="664">
        <v>21</v>
      </c>
      <c r="B649" s="665" t="s">
        <v>528</v>
      </c>
      <c r="C649" s="665" t="s">
        <v>3366</v>
      </c>
      <c r="D649" s="746" t="s">
        <v>4909</v>
      </c>
      <c r="E649" s="747" t="s">
        <v>3381</v>
      </c>
      <c r="F649" s="665" t="s">
        <v>3361</v>
      </c>
      <c r="G649" s="665" t="s">
        <v>4043</v>
      </c>
      <c r="H649" s="665" t="s">
        <v>1606</v>
      </c>
      <c r="I649" s="665" t="s">
        <v>4118</v>
      </c>
      <c r="J649" s="665" t="s">
        <v>4119</v>
      </c>
      <c r="K649" s="665" t="s">
        <v>4120</v>
      </c>
      <c r="L649" s="666">
        <v>392.42</v>
      </c>
      <c r="M649" s="666">
        <v>392.42</v>
      </c>
      <c r="N649" s="665">
        <v>1</v>
      </c>
      <c r="O649" s="748">
        <v>0.5</v>
      </c>
      <c r="P649" s="666">
        <v>392.42</v>
      </c>
      <c r="Q649" s="681">
        <v>1</v>
      </c>
      <c r="R649" s="665">
        <v>1</v>
      </c>
      <c r="S649" s="681">
        <v>1</v>
      </c>
      <c r="T649" s="748">
        <v>0.5</v>
      </c>
      <c r="U649" s="704">
        <v>1</v>
      </c>
    </row>
    <row r="650" spans="1:21" ht="14.4" customHeight="1" x14ac:dyDescent="0.3">
      <c r="A650" s="664">
        <v>21</v>
      </c>
      <c r="B650" s="665" t="s">
        <v>528</v>
      </c>
      <c r="C650" s="665" t="s">
        <v>3366</v>
      </c>
      <c r="D650" s="746" t="s">
        <v>4909</v>
      </c>
      <c r="E650" s="747" t="s">
        <v>3381</v>
      </c>
      <c r="F650" s="665" t="s">
        <v>3361</v>
      </c>
      <c r="G650" s="665" t="s">
        <v>3867</v>
      </c>
      <c r="H650" s="665" t="s">
        <v>1606</v>
      </c>
      <c r="I650" s="665" t="s">
        <v>4121</v>
      </c>
      <c r="J650" s="665" t="s">
        <v>4122</v>
      </c>
      <c r="K650" s="665" t="s">
        <v>3580</v>
      </c>
      <c r="L650" s="666">
        <v>206.88</v>
      </c>
      <c r="M650" s="666">
        <v>620.64</v>
      </c>
      <c r="N650" s="665">
        <v>3</v>
      </c>
      <c r="O650" s="748">
        <v>1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21</v>
      </c>
      <c r="B651" s="665" t="s">
        <v>528</v>
      </c>
      <c r="C651" s="665" t="s">
        <v>3366</v>
      </c>
      <c r="D651" s="746" t="s">
        <v>4909</v>
      </c>
      <c r="E651" s="747" t="s">
        <v>3381</v>
      </c>
      <c r="F651" s="665" t="s">
        <v>3361</v>
      </c>
      <c r="G651" s="665" t="s">
        <v>3457</v>
      </c>
      <c r="H651" s="665" t="s">
        <v>529</v>
      </c>
      <c r="I651" s="665" t="s">
        <v>825</v>
      </c>
      <c r="J651" s="665" t="s">
        <v>3670</v>
      </c>
      <c r="K651" s="665" t="s">
        <v>3671</v>
      </c>
      <c r="L651" s="666">
        <v>0</v>
      </c>
      <c r="M651" s="666">
        <v>0</v>
      </c>
      <c r="N651" s="665">
        <v>9</v>
      </c>
      <c r="O651" s="748">
        <v>6</v>
      </c>
      <c r="P651" s="666">
        <v>0</v>
      </c>
      <c r="Q651" s="681"/>
      <c r="R651" s="665">
        <v>5</v>
      </c>
      <c r="S651" s="681">
        <v>0.55555555555555558</v>
      </c>
      <c r="T651" s="748">
        <v>3.5</v>
      </c>
      <c r="U651" s="704">
        <v>0.58333333333333337</v>
      </c>
    </row>
    <row r="652" spans="1:21" ht="14.4" customHeight="1" x14ac:dyDescent="0.3">
      <c r="A652" s="664">
        <v>21</v>
      </c>
      <c r="B652" s="665" t="s">
        <v>528</v>
      </c>
      <c r="C652" s="665" t="s">
        <v>3366</v>
      </c>
      <c r="D652" s="746" t="s">
        <v>4909</v>
      </c>
      <c r="E652" s="747" t="s">
        <v>3381</v>
      </c>
      <c r="F652" s="665" t="s">
        <v>3361</v>
      </c>
      <c r="G652" s="665" t="s">
        <v>3457</v>
      </c>
      <c r="H652" s="665" t="s">
        <v>529</v>
      </c>
      <c r="I652" s="665" t="s">
        <v>3675</v>
      </c>
      <c r="J652" s="665" t="s">
        <v>3670</v>
      </c>
      <c r="K652" s="665" t="s">
        <v>3671</v>
      </c>
      <c r="L652" s="666">
        <v>0</v>
      </c>
      <c r="M652" s="666">
        <v>0</v>
      </c>
      <c r="N652" s="665">
        <v>1</v>
      </c>
      <c r="O652" s="748">
        <v>1</v>
      </c>
      <c r="P652" s="666"/>
      <c r="Q652" s="681"/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21</v>
      </c>
      <c r="B653" s="665" t="s">
        <v>528</v>
      </c>
      <c r="C653" s="665" t="s">
        <v>3366</v>
      </c>
      <c r="D653" s="746" t="s">
        <v>4909</v>
      </c>
      <c r="E653" s="747" t="s">
        <v>3381</v>
      </c>
      <c r="F653" s="665" t="s">
        <v>3361</v>
      </c>
      <c r="G653" s="665" t="s">
        <v>4123</v>
      </c>
      <c r="H653" s="665" t="s">
        <v>1606</v>
      </c>
      <c r="I653" s="665" t="s">
        <v>4124</v>
      </c>
      <c r="J653" s="665" t="s">
        <v>1670</v>
      </c>
      <c r="K653" s="665" t="s">
        <v>4125</v>
      </c>
      <c r="L653" s="666">
        <v>138.31</v>
      </c>
      <c r="M653" s="666">
        <v>553.24</v>
      </c>
      <c r="N653" s="665">
        <v>4</v>
      </c>
      <c r="O653" s="748">
        <v>2.5</v>
      </c>
      <c r="P653" s="666">
        <v>276.62</v>
      </c>
      <c r="Q653" s="681">
        <v>0.5</v>
      </c>
      <c r="R653" s="665">
        <v>2</v>
      </c>
      <c r="S653" s="681">
        <v>0.5</v>
      </c>
      <c r="T653" s="748">
        <v>1</v>
      </c>
      <c r="U653" s="704">
        <v>0.4</v>
      </c>
    </row>
    <row r="654" spans="1:21" ht="14.4" customHeight="1" x14ac:dyDescent="0.3">
      <c r="A654" s="664">
        <v>21</v>
      </c>
      <c r="B654" s="665" t="s">
        <v>528</v>
      </c>
      <c r="C654" s="665" t="s">
        <v>3366</v>
      </c>
      <c r="D654" s="746" t="s">
        <v>4909</v>
      </c>
      <c r="E654" s="747" t="s">
        <v>3381</v>
      </c>
      <c r="F654" s="665" t="s">
        <v>3361</v>
      </c>
      <c r="G654" s="665" t="s">
        <v>4123</v>
      </c>
      <c r="H654" s="665" t="s">
        <v>1606</v>
      </c>
      <c r="I654" s="665" t="s">
        <v>1669</v>
      </c>
      <c r="J654" s="665" t="s">
        <v>1670</v>
      </c>
      <c r="K654" s="665" t="s">
        <v>1696</v>
      </c>
      <c r="L654" s="666">
        <v>69.16</v>
      </c>
      <c r="M654" s="666">
        <v>69.16</v>
      </c>
      <c r="N654" s="665">
        <v>1</v>
      </c>
      <c r="O654" s="748">
        <v>0.5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21</v>
      </c>
      <c r="B655" s="665" t="s">
        <v>528</v>
      </c>
      <c r="C655" s="665" t="s">
        <v>3366</v>
      </c>
      <c r="D655" s="746" t="s">
        <v>4909</v>
      </c>
      <c r="E655" s="747" t="s">
        <v>3381</v>
      </c>
      <c r="F655" s="665" t="s">
        <v>3361</v>
      </c>
      <c r="G655" s="665" t="s">
        <v>4126</v>
      </c>
      <c r="H655" s="665" t="s">
        <v>529</v>
      </c>
      <c r="I655" s="665" t="s">
        <v>4127</v>
      </c>
      <c r="J655" s="665" t="s">
        <v>4128</v>
      </c>
      <c r="K655" s="665" t="s">
        <v>4129</v>
      </c>
      <c r="L655" s="666">
        <v>0</v>
      </c>
      <c r="M655" s="666">
        <v>0</v>
      </c>
      <c r="N655" s="665">
        <v>6</v>
      </c>
      <c r="O655" s="748">
        <v>0.5</v>
      </c>
      <c r="P655" s="666"/>
      <c r="Q655" s="681"/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21</v>
      </c>
      <c r="B656" s="665" t="s">
        <v>528</v>
      </c>
      <c r="C656" s="665" t="s">
        <v>3366</v>
      </c>
      <c r="D656" s="746" t="s">
        <v>4909</v>
      </c>
      <c r="E656" s="747" t="s">
        <v>3381</v>
      </c>
      <c r="F656" s="665" t="s">
        <v>3361</v>
      </c>
      <c r="G656" s="665" t="s">
        <v>3676</v>
      </c>
      <c r="H656" s="665" t="s">
        <v>1606</v>
      </c>
      <c r="I656" s="665" t="s">
        <v>4130</v>
      </c>
      <c r="J656" s="665" t="s">
        <v>1764</v>
      </c>
      <c r="K656" s="665" t="s">
        <v>4131</v>
      </c>
      <c r="L656" s="666">
        <v>264</v>
      </c>
      <c r="M656" s="666">
        <v>264</v>
      </c>
      <c r="N656" s="665">
        <v>1</v>
      </c>
      <c r="O656" s="748">
        <v>0.5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21</v>
      </c>
      <c r="B657" s="665" t="s">
        <v>528</v>
      </c>
      <c r="C657" s="665" t="s">
        <v>3366</v>
      </c>
      <c r="D657" s="746" t="s">
        <v>4909</v>
      </c>
      <c r="E657" s="747" t="s">
        <v>3381</v>
      </c>
      <c r="F657" s="665" t="s">
        <v>3361</v>
      </c>
      <c r="G657" s="665" t="s">
        <v>3676</v>
      </c>
      <c r="H657" s="665" t="s">
        <v>1606</v>
      </c>
      <c r="I657" s="665" t="s">
        <v>1723</v>
      </c>
      <c r="J657" s="665" t="s">
        <v>1724</v>
      </c>
      <c r="K657" s="665" t="s">
        <v>1696</v>
      </c>
      <c r="L657" s="666">
        <v>65.989999999999995</v>
      </c>
      <c r="M657" s="666">
        <v>65.989999999999995</v>
      </c>
      <c r="N657" s="665">
        <v>1</v>
      </c>
      <c r="O657" s="748">
        <v>0.5</v>
      </c>
      <c r="P657" s="666">
        <v>65.989999999999995</v>
      </c>
      <c r="Q657" s="681">
        <v>1</v>
      </c>
      <c r="R657" s="665">
        <v>1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21</v>
      </c>
      <c r="B658" s="665" t="s">
        <v>528</v>
      </c>
      <c r="C658" s="665" t="s">
        <v>3366</v>
      </c>
      <c r="D658" s="746" t="s">
        <v>4909</v>
      </c>
      <c r="E658" s="747" t="s">
        <v>3381</v>
      </c>
      <c r="F658" s="665" t="s">
        <v>3361</v>
      </c>
      <c r="G658" s="665" t="s">
        <v>3676</v>
      </c>
      <c r="H658" s="665" t="s">
        <v>1606</v>
      </c>
      <c r="I658" s="665" t="s">
        <v>4132</v>
      </c>
      <c r="J658" s="665" t="s">
        <v>1764</v>
      </c>
      <c r="K658" s="665" t="s">
        <v>4131</v>
      </c>
      <c r="L658" s="666">
        <v>264</v>
      </c>
      <c r="M658" s="666">
        <v>264</v>
      </c>
      <c r="N658" s="665">
        <v>1</v>
      </c>
      <c r="O658" s="748">
        <v>0.5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21</v>
      </c>
      <c r="B659" s="665" t="s">
        <v>528</v>
      </c>
      <c r="C659" s="665" t="s">
        <v>3366</v>
      </c>
      <c r="D659" s="746" t="s">
        <v>4909</v>
      </c>
      <c r="E659" s="747" t="s">
        <v>3381</v>
      </c>
      <c r="F659" s="665" t="s">
        <v>3361</v>
      </c>
      <c r="G659" s="665" t="s">
        <v>3406</v>
      </c>
      <c r="H659" s="665" t="s">
        <v>529</v>
      </c>
      <c r="I659" s="665" t="s">
        <v>1112</v>
      </c>
      <c r="J659" s="665" t="s">
        <v>1113</v>
      </c>
      <c r="K659" s="665" t="s">
        <v>1114</v>
      </c>
      <c r="L659" s="666">
        <v>344</v>
      </c>
      <c r="M659" s="666">
        <v>2064</v>
      </c>
      <c r="N659" s="665">
        <v>6</v>
      </c>
      <c r="O659" s="748">
        <v>3</v>
      </c>
      <c r="P659" s="666">
        <v>2064</v>
      </c>
      <c r="Q659" s="681">
        <v>1</v>
      </c>
      <c r="R659" s="665">
        <v>6</v>
      </c>
      <c r="S659" s="681">
        <v>1</v>
      </c>
      <c r="T659" s="748">
        <v>3</v>
      </c>
      <c r="U659" s="704">
        <v>1</v>
      </c>
    </row>
    <row r="660" spans="1:21" ht="14.4" customHeight="1" x14ac:dyDescent="0.3">
      <c r="A660" s="664">
        <v>21</v>
      </c>
      <c r="B660" s="665" t="s">
        <v>528</v>
      </c>
      <c r="C660" s="665" t="s">
        <v>3366</v>
      </c>
      <c r="D660" s="746" t="s">
        <v>4909</v>
      </c>
      <c r="E660" s="747" t="s">
        <v>3381</v>
      </c>
      <c r="F660" s="665" t="s">
        <v>3361</v>
      </c>
      <c r="G660" s="665" t="s">
        <v>3406</v>
      </c>
      <c r="H660" s="665" t="s">
        <v>529</v>
      </c>
      <c r="I660" s="665" t="s">
        <v>3462</v>
      </c>
      <c r="J660" s="665" t="s">
        <v>1113</v>
      </c>
      <c r="K660" s="665" t="s">
        <v>1715</v>
      </c>
      <c r="L660" s="666">
        <v>0</v>
      </c>
      <c r="M660" s="666">
        <v>0</v>
      </c>
      <c r="N660" s="665">
        <v>1</v>
      </c>
      <c r="O660" s="748">
        <v>1</v>
      </c>
      <c r="P660" s="666">
        <v>0</v>
      </c>
      <c r="Q660" s="681"/>
      <c r="R660" s="665">
        <v>1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21</v>
      </c>
      <c r="B661" s="665" t="s">
        <v>528</v>
      </c>
      <c r="C661" s="665" t="s">
        <v>3366</v>
      </c>
      <c r="D661" s="746" t="s">
        <v>4909</v>
      </c>
      <c r="E661" s="747" t="s">
        <v>3381</v>
      </c>
      <c r="F661" s="665" t="s">
        <v>3361</v>
      </c>
      <c r="G661" s="665" t="s">
        <v>3406</v>
      </c>
      <c r="H661" s="665" t="s">
        <v>529</v>
      </c>
      <c r="I661" s="665" t="s">
        <v>3708</v>
      </c>
      <c r="J661" s="665" t="s">
        <v>1113</v>
      </c>
      <c r="K661" s="665" t="s">
        <v>3709</v>
      </c>
      <c r="L661" s="666">
        <v>0</v>
      </c>
      <c r="M661" s="666">
        <v>0</v>
      </c>
      <c r="N661" s="665">
        <v>2</v>
      </c>
      <c r="O661" s="748">
        <v>1.5</v>
      </c>
      <c r="P661" s="666">
        <v>0</v>
      </c>
      <c r="Q661" s="681"/>
      <c r="R661" s="665">
        <v>2</v>
      </c>
      <c r="S661" s="681">
        <v>1</v>
      </c>
      <c r="T661" s="748">
        <v>1.5</v>
      </c>
      <c r="U661" s="704">
        <v>1</v>
      </c>
    </row>
    <row r="662" spans="1:21" ht="14.4" customHeight="1" x14ac:dyDescent="0.3">
      <c r="A662" s="664">
        <v>21</v>
      </c>
      <c r="B662" s="665" t="s">
        <v>528</v>
      </c>
      <c r="C662" s="665" t="s">
        <v>3366</v>
      </c>
      <c r="D662" s="746" t="s">
        <v>4909</v>
      </c>
      <c r="E662" s="747" t="s">
        <v>3381</v>
      </c>
      <c r="F662" s="665" t="s">
        <v>3361</v>
      </c>
      <c r="G662" s="665" t="s">
        <v>3470</v>
      </c>
      <c r="H662" s="665" t="s">
        <v>529</v>
      </c>
      <c r="I662" s="665" t="s">
        <v>696</v>
      </c>
      <c r="J662" s="665" t="s">
        <v>697</v>
      </c>
      <c r="K662" s="665" t="s">
        <v>4048</v>
      </c>
      <c r="L662" s="666">
        <v>91.11</v>
      </c>
      <c r="M662" s="666">
        <v>1093.32</v>
      </c>
      <c r="N662" s="665">
        <v>12</v>
      </c>
      <c r="O662" s="748">
        <v>4.5</v>
      </c>
      <c r="P662" s="666">
        <v>364.44</v>
      </c>
      <c r="Q662" s="681">
        <v>0.33333333333333337</v>
      </c>
      <c r="R662" s="665">
        <v>4</v>
      </c>
      <c r="S662" s="681">
        <v>0.33333333333333331</v>
      </c>
      <c r="T662" s="748">
        <v>2</v>
      </c>
      <c r="U662" s="704">
        <v>0.44444444444444442</v>
      </c>
    </row>
    <row r="663" spans="1:21" ht="14.4" customHeight="1" x14ac:dyDescent="0.3">
      <c r="A663" s="664">
        <v>21</v>
      </c>
      <c r="B663" s="665" t="s">
        <v>528</v>
      </c>
      <c r="C663" s="665" t="s">
        <v>3366</v>
      </c>
      <c r="D663" s="746" t="s">
        <v>4909</v>
      </c>
      <c r="E663" s="747" t="s">
        <v>3381</v>
      </c>
      <c r="F663" s="665" t="s">
        <v>3361</v>
      </c>
      <c r="G663" s="665" t="s">
        <v>3470</v>
      </c>
      <c r="H663" s="665" t="s">
        <v>529</v>
      </c>
      <c r="I663" s="665" t="s">
        <v>2463</v>
      </c>
      <c r="J663" s="665" t="s">
        <v>697</v>
      </c>
      <c r="K663" s="665" t="s">
        <v>2464</v>
      </c>
      <c r="L663" s="666">
        <v>182.22</v>
      </c>
      <c r="M663" s="666">
        <v>182.22</v>
      </c>
      <c r="N663" s="665">
        <v>1</v>
      </c>
      <c r="O663" s="748">
        <v>0.5</v>
      </c>
      <c r="P663" s="666">
        <v>182.22</v>
      </c>
      <c r="Q663" s="681">
        <v>1</v>
      </c>
      <c r="R663" s="665">
        <v>1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21</v>
      </c>
      <c r="B664" s="665" t="s">
        <v>528</v>
      </c>
      <c r="C664" s="665" t="s">
        <v>3366</v>
      </c>
      <c r="D664" s="746" t="s">
        <v>4909</v>
      </c>
      <c r="E664" s="747" t="s">
        <v>3381</v>
      </c>
      <c r="F664" s="665" t="s">
        <v>3361</v>
      </c>
      <c r="G664" s="665" t="s">
        <v>3470</v>
      </c>
      <c r="H664" s="665" t="s">
        <v>529</v>
      </c>
      <c r="I664" s="665" t="s">
        <v>4049</v>
      </c>
      <c r="J664" s="665" t="s">
        <v>697</v>
      </c>
      <c r="K664" s="665" t="s">
        <v>4048</v>
      </c>
      <c r="L664" s="666">
        <v>91.11</v>
      </c>
      <c r="M664" s="666">
        <v>182.22</v>
      </c>
      <c r="N664" s="665">
        <v>2</v>
      </c>
      <c r="O664" s="748">
        <v>1</v>
      </c>
      <c r="P664" s="666">
        <v>182.22</v>
      </c>
      <c r="Q664" s="681">
        <v>1</v>
      </c>
      <c r="R664" s="665">
        <v>2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21</v>
      </c>
      <c r="B665" s="665" t="s">
        <v>528</v>
      </c>
      <c r="C665" s="665" t="s">
        <v>3366</v>
      </c>
      <c r="D665" s="746" t="s">
        <v>4909</v>
      </c>
      <c r="E665" s="747" t="s">
        <v>3381</v>
      </c>
      <c r="F665" s="665" t="s">
        <v>3361</v>
      </c>
      <c r="G665" s="665" t="s">
        <v>3470</v>
      </c>
      <c r="H665" s="665" t="s">
        <v>529</v>
      </c>
      <c r="I665" s="665" t="s">
        <v>4133</v>
      </c>
      <c r="J665" s="665" t="s">
        <v>697</v>
      </c>
      <c r="K665" s="665" t="s">
        <v>4048</v>
      </c>
      <c r="L665" s="666">
        <v>91.11</v>
      </c>
      <c r="M665" s="666">
        <v>273.33</v>
      </c>
      <c r="N665" s="665">
        <v>3</v>
      </c>
      <c r="O665" s="748">
        <v>1</v>
      </c>
      <c r="P665" s="666"/>
      <c r="Q665" s="681">
        <v>0</v>
      </c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21</v>
      </c>
      <c r="B666" s="665" t="s">
        <v>528</v>
      </c>
      <c r="C666" s="665" t="s">
        <v>3366</v>
      </c>
      <c r="D666" s="746" t="s">
        <v>4909</v>
      </c>
      <c r="E666" s="747" t="s">
        <v>3381</v>
      </c>
      <c r="F666" s="665" t="s">
        <v>3361</v>
      </c>
      <c r="G666" s="665" t="s">
        <v>3878</v>
      </c>
      <c r="H666" s="665" t="s">
        <v>529</v>
      </c>
      <c r="I666" s="665" t="s">
        <v>4134</v>
      </c>
      <c r="J666" s="665" t="s">
        <v>4135</v>
      </c>
      <c r="K666" s="665" t="s">
        <v>3727</v>
      </c>
      <c r="L666" s="666">
        <v>0</v>
      </c>
      <c r="M666" s="666">
        <v>0</v>
      </c>
      <c r="N666" s="665">
        <v>3</v>
      </c>
      <c r="O666" s="748">
        <v>1.5</v>
      </c>
      <c r="P666" s="666">
        <v>0</v>
      </c>
      <c r="Q666" s="681"/>
      <c r="R666" s="665">
        <v>3</v>
      </c>
      <c r="S666" s="681">
        <v>1</v>
      </c>
      <c r="T666" s="748">
        <v>1.5</v>
      </c>
      <c r="U666" s="704">
        <v>1</v>
      </c>
    </row>
    <row r="667" spans="1:21" ht="14.4" customHeight="1" x14ac:dyDescent="0.3">
      <c r="A667" s="664">
        <v>21</v>
      </c>
      <c r="B667" s="665" t="s">
        <v>528</v>
      </c>
      <c r="C667" s="665" t="s">
        <v>3366</v>
      </c>
      <c r="D667" s="746" t="s">
        <v>4909</v>
      </c>
      <c r="E667" s="747" t="s">
        <v>3381</v>
      </c>
      <c r="F667" s="665" t="s">
        <v>3361</v>
      </c>
      <c r="G667" s="665" t="s">
        <v>4136</v>
      </c>
      <c r="H667" s="665" t="s">
        <v>529</v>
      </c>
      <c r="I667" s="665" t="s">
        <v>4137</v>
      </c>
      <c r="J667" s="665" t="s">
        <v>955</v>
      </c>
      <c r="K667" s="665" t="s">
        <v>3553</v>
      </c>
      <c r="L667" s="666">
        <v>0</v>
      </c>
      <c r="M667" s="666">
        <v>0</v>
      </c>
      <c r="N667" s="665">
        <v>1</v>
      </c>
      <c r="O667" s="748">
        <v>0.5</v>
      </c>
      <c r="P667" s="666">
        <v>0</v>
      </c>
      <c r="Q667" s="681"/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21</v>
      </c>
      <c r="B668" s="665" t="s">
        <v>528</v>
      </c>
      <c r="C668" s="665" t="s">
        <v>3366</v>
      </c>
      <c r="D668" s="746" t="s">
        <v>4909</v>
      </c>
      <c r="E668" s="747" t="s">
        <v>3381</v>
      </c>
      <c r="F668" s="665" t="s">
        <v>3361</v>
      </c>
      <c r="G668" s="665" t="s">
        <v>4136</v>
      </c>
      <c r="H668" s="665" t="s">
        <v>529</v>
      </c>
      <c r="I668" s="665" t="s">
        <v>954</v>
      </c>
      <c r="J668" s="665" t="s">
        <v>955</v>
      </c>
      <c r="K668" s="665" t="s">
        <v>956</v>
      </c>
      <c r="L668" s="666">
        <v>37.520000000000003</v>
      </c>
      <c r="M668" s="666">
        <v>75.040000000000006</v>
      </c>
      <c r="N668" s="665">
        <v>2</v>
      </c>
      <c r="O668" s="748">
        <v>1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21</v>
      </c>
      <c r="B669" s="665" t="s">
        <v>528</v>
      </c>
      <c r="C669" s="665" t="s">
        <v>3366</v>
      </c>
      <c r="D669" s="746" t="s">
        <v>4909</v>
      </c>
      <c r="E669" s="747" t="s">
        <v>3381</v>
      </c>
      <c r="F669" s="665" t="s">
        <v>3361</v>
      </c>
      <c r="G669" s="665" t="s">
        <v>4138</v>
      </c>
      <c r="H669" s="665" t="s">
        <v>529</v>
      </c>
      <c r="I669" s="665" t="s">
        <v>4139</v>
      </c>
      <c r="J669" s="665" t="s">
        <v>4140</v>
      </c>
      <c r="K669" s="665" t="s">
        <v>3808</v>
      </c>
      <c r="L669" s="666">
        <v>815.1</v>
      </c>
      <c r="M669" s="666">
        <v>4890.6000000000004</v>
      </c>
      <c r="N669" s="665">
        <v>6</v>
      </c>
      <c r="O669" s="748">
        <v>1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21</v>
      </c>
      <c r="B670" s="665" t="s">
        <v>528</v>
      </c>
      <c r="C670" s="665" t="s">
        <v>3366</v>
      </c>
      <c r="D670" s="746" t="s">
        <v>4909</v>
      </c>
      <c r="E670" s="747" t="s">
        <v>3381</v>
      </c>
      <c r="F670" s="665" t="s">
        <v>3361</v>
      </c>
      <c r="G670" s="665" t="s">
        <v>3750</v>
      </c>
      <c r="H670" s="665" t="s">
        <v>529</v>
      </c>
      <c r="I670" s="665" t="s">
        <v>1269</v>
      </c>
      <c r="J670" s="665" t="s">
        <v>1076</v>
      </c>
      <c r="K670" s="665" t="s">
        <v>1270</v>
      </c>
      <c r="L670" s="666">
        <v>119.38</v>
      </c>
      <c r="M670" s="666">
        <v>119.38</v>
      </c>
      <c r="N670" s="665">
        <v>1</v>
      </c>
      <c r="O670" s="748">
        <v>1</v>
      </c>
      <c r="P670" s="666">
        <v>119.38</v>
      </c>
      <c r="Q670" s="681">
        <v>1</v>
      </c>
      <c r="R670" s="665">
        <v>1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21</v>
      </c>
      <c r="B671" s="665" t="s">
        <v>528</v>
      </c>
      <c r="C671" s="665" t="s">
        <v>3366</v>
      </c>
      <c r="D671" s="746" t="s">
        <v>4909</v>
      </c>
      <c r="E671" s="747" t="s">
        <v>3381</v>
      </c>
      <c r="F671" s="665" t="s">
        <v>3361</v>
      </c>
      <c r="G671" s="665" t="s">
        <v>4053</v>
      </c>
      <c r="H671" s="665" t="s">
        <v>1606</v>
      </c>
      <c r="I671" s="665" t="s">
        <v>4141</v>
      </c>
      <c r="J671" s="665" t="s">
        <v>4055</v>
      </c>
      <c r="K671" s="665" t="s">
        <v>4142</v>
      </c>
      <c r="L671" s="666">
        <v>1651.18</v>
      </c>
      <c r="M671" s="666">
        <v>4953.54</v>
      </c>
      <c r="N671" s="665">
        <v>3</v>
      </c>
      <c r="O671" s="748">
        <v>2.5</v>
      </c>
      <c r="P671" s="666">
        <v>3302.36</v>
      </c>
      <c r="Q671" s="681">
        <v>0.66666666666666674</v>
      </c>
      <c r="R671" s="665">
        <v>2</v>
      </c>
      <c r="S671" s="681">
        <v>0.66666666666666663</v>
      </c>
      <c r="T671" s="748">
        <v>2</v>
      </c>
      <c r="U671" s="704">
        <v>0.8</v>
      </c>
    </row>
    <row r="672" spans="1:21" ht="14.4" customHeight="1" x14ac:dyDescent="0.3">
      <c r="A672" s="664">
        <v>21</v>
      </c>
      <c r="B672" s="665" t="s">
        <v>528</v>
      </c>
      <c r="C672" s="665" t="s">
        <v>3366</v>
      </c>
      <c r="D672" s="746" t="s">
        <v>4909</v>
      </c>
      <c r="E672" s="747" t="s">
        <v>3381</v>
      </c>
      <c r="F672" s="665" t="s">
        <v>3361</v>
      </c>
      <c r="G672" s="665" t="s">
        <v>3478</v>
      </c>
      <c r="H672" s="665" t="s">
        <v>529</v>
      </c>
      <c r="I672" s="665" t="s">
        <v>765</v>
      </c>
      <c r="J672" s="665" t="s">
        <v>766</v>
      </c>
      <c r="K672" s="665" t="s">
        <v>3768</v>
      </c>
      <c r="L672" s="666">
        <v>63.7</v>
      </c>
      <c r="M672" s="666">
        <v>63.7</v>
      </c>
      <c r="N672" s="665">
        <v>1</v>
      </c>
      <c r="O672" s="748">
        <v>1</v>
      </c>
      <c r="P672" s="666">
        <v>63.7</v>
      </c>
      <c r="Q672" s="681">
        <v>1</v>
      </c>
      <c r="R672" s="665">
        <v>1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21</v>
      </c>
      <c r="B673" s="665" t="s">
        <v>528</v>
      </c>
      <c r="C673" s="665" t="s">
        <v>3366</v>
      </c>
      <c r="D673" s="746" t="s">
        <v>4909</v>
      </c>
      <c r="E673" s="747" t="s">
        <v>3381</v>
      </c>
      <c r="F673" s="665" t="s">
        <v>3361</v>
      </c>
      <c r="G673" s="665" t="s">
        <v>3478</v>
      </c>
      <c r="H673" s="665" t="s">
        <v>529</v>
      </c>
      <c r="I673" s="665" t="s">
        <v>873</v>
      </c>
      <c r="J673" s="665" t="s">
        <v>3552</v>
      </c>
      <c r="K673" s="665" t="s">
        <v>3768</v>
      </c>
      <c r="L673" s="666">
        <v>63.7</v>
      </c>
      <c r="M673" s="666">
        <v>191.10000000000002</v>
      </c>
      <c r="N673" s="665">
        <v>3</v>
      </c>
      <c r="O673" s="748">
        <v>2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21</v>
      </c>
      <c r="B674" s="665" t="s">
        <v>528</v>
      </c>
      <c r="C674" s="665" t="s">
        <v>3366</v>
      </c>
      <c r="D674" s="746" t="s">
        <v>4909</v>
      </c>
      <c r="E674" s="747" t="s">
        <v>3381</v>
      </c>
      <c r="F674" s="665" t="s">
        <v>3361</v>
      </c>
      <c r="G674" s="665" t="s">
        <v>3478</v>
      </c>
      <c r="H674" s="665" t="s">
        <v>529</v>
      </c>
      <c r="I674" s="665" t="s">
        <v>4143</v>
      </c>
      <c r="J674" s="665" t="s">
        <v>3480</v>
      </c>
      <c r="K674" s="665" t="s">
        <v>3492</v>
      </c>
      <c r="L674" s="666">
        <v>39.31</v>
      </c>
      <c r="M674" s="666">
        <v>196.55</v>
      </c>
      <c r="N674" s="665">
        <v>5</v>
      </c>
      <c r="O674" s="748">
        <v>0.5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21</v>
      </c>
      <c r="B675" s="665" t="s">
        <v>528</v>
      </c>
      <c r="C675" s="665" t="s">
        <v>3366</v>
      </c>
      <c r="D675" s="746" t="s">
        <v>4909</v>
      </c>
      <c r="E675" s="747" t="s">
        <v>3381</v>
      </c>
      <c r="F675" s="665" t="s">
        <v>3361</v>
      </c>
      <c r="G675" s="665" t="s">
        <v>3407</v>
      </c>
      <c r="H675" s="665" t="s">
        <v>529</v>
      </c>
      <c r="I675" s="665" t="s">
        <v>797</v>
      </c>
      <c r="J675" s="665" t="s">
        <v>798</v>
      </c>
      <c r="K675" s="665" t="s">
        <v>3409</v>
      </c>
      <c r="L675" s="666">
        <v>107.27</v>
      </c>
      <c r="M675" s="666">
        <v>643.62</v>
      </c>
      <c r="N675" s="665">
        <v>6</v>
      </c>
      <c r="O675" s="748">
        <v>3</v>
      </c>
      <c r="P675" s="666">
        <v>214.54</v>
      </c>
      <c r="Q675" s="681">
        <v>0.33333333333333331</v>
      </c>
      <c r="R675" s="665">
        <v>2</v>
      </c>
      <c r="S675" s="681">
        <v>0.33333333333333331</v>
      </c>
      <c r="T675" s="748">
        <v>0.5</v>
      </c>
      <c r="U675" s="704">
        <v>0.16666666666666666</v>
      </c>
    </row>
    <row r="676" spans="1:21" ht="14.4" customHeight="1" x14ac:dyDescent="0.3">
      <c r="A676" s="664">
        <v>21</v>
      </c>
      <c r="B676" s="665" t="s">
        <v>528</v>
      </c>
      <c r="C676" s="665" t="s">
        <v>3366</v>
      </c>
      <c r="D676" s="746" t="s">
        <v>4909</v>
      </c>
      <c r="E676" s="747" t="s">
        <v>3381</v>
      </c>
      <c r="F676" s="665" t="s">
        <v>3361</v>
      </c>
      <c r="G676" s="665" t="s">
        <v>3410</v>
      </c>
      <c r="H676" s="665" t="s">
        <v>529</v>
      </c>
      <c r="I676" s="665" t="s">
        <v>3411</v>
      </c>
      <c r="J676" s="665" t="s">
        <v>916</v>
      </c>
      <c r="K676" s="665" t="s">
        <v>917</v>
      </c>
      <c r="L676" s="666">
        <v>33</v>
      </c>
      <c r="M676" s="666">
        <v>66</v>
      </c>
      <c r="N676" s="665">
        <v>2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21</v>
      </c>
      <c r="B677" s="665" t="s">
        <v>528</v>
      </c>
      <c r="C677" s="665" t="s">
        <v>3366</v>
      </c>
      <c r="D677" s="746" t="s">
        <v>4909</v>
      </c>
      <c r="E677" s="747" t="s">
        <v>3381</v>
      </c>
      <c r="F677" s="665" t="s">
        <v>3361</v>
      </c>
      <c r="G677" s="665" t="s">
        <v>3487</v>
      </c>
      <c r="H677" s="665" t="s">
        <v>529</v>
      </c>
      <c r="I677" s="665" t="s">
        <v>3488</v>
      </c>
      <c r="J677" s="665" t="s">
        <v>1910</v>
      </c>
      <c r="K677" s="665" t="s">
        <v>3489</v>
      </c>
      <c r="L677" s="666">
        <v>48.09</v>
      </c>
      <c r="M677" s="666">
        <v>144.27000000000001</v>
      </c>
      <c r="N677" s="665">
        <v>3</v>
      </c>
      <c r="O677" s="748">
        <v>1.5</v>
      </c>
      <c r="P677" s="666">
        <v>144.27000000000001</v>
      </c>
      <c r="Q677" s="681">
        <v>1</v>
      </c>
      <c r="R677" s="665">
        <v>3</v>
      </c>
      <c r="S677" s="681">
        <v>1</v>
      </c>
      <c r="T677" s="748">
        <v>1.5</v>
      </c>
      <c r="U677" s="704">
        <v>1</v>
      </c>
    </row>
    <row r="678" spans="1:21" ht="14.4" customHeight="1" x14ac:dyDescent="0.3">
      <c r="A678" s="664">
        <v>21</v>
      </c>
      <c r="B678" s="665" t="s">
        <v>528</v>
      </c>
      <c r="C678" s="665" t="s">
        <v>3366</v>
      </c>
      <c r="D678" s="746" t="s">
        <v>4909</v>
      </c>
      <c r="E678" s="747" t="s">
        <v>3381</v>
      </c>
      <c r="F678" s="665" t="s">
        <v>3361</v>
      </c>
      <c r="G678" s="665" t="s">
        <v>3595</v>
      </c>
      <c r="H678" s="665" t="s">
        <v>529</v>
      </c>
      <c r="I678" s="665" t="s">
        <v>665</v>
      </c>
      <c r="J678" s="665" t="s">
        <v>666</v>
      </c>
      <c r="K678" s="665" t="s">
        <v>3596</v>
      </c>
      <c r="L678" s="666">
        <v>27.28</v>
      </c>
      <c r="M678" s="666">
        <v>136.4</v>
      </c>
      <c r="N678" s="665">
        <v>5</v>
      </c>
      <c r="O678" s="748">
        <v>2</v>
      </c>
      <c r="P678" s="666">
        <v>54.56</v>
      </c>
      <c r="Q678" s="681">
        <v>0.4</v>
      </c>
      <c r="R678" s="665">
        <v>2</v>
      </c>
      <c r="S678" s="681">
        <v>0.4</v>
      </c>
      <c r="T678" s="748">
        <v>0.5</v>
      </c>
      <c r="U678" s="704">
        <v>0.25</v>
      </c>
    </row>
    <row r="679" spans="1:21" ht="14.4" customHeight="1" x14ac:dyDescent="0.3">
      <c r="A679" s="664">
        <v>21</v>
      </c>
      <c r="B679" s="665" t="s">
        <v>528</v>
      </c>
      <c r="C679" s="665" t="s">
        <v>3366</v>
      </c>
      <c r="D679" s="746" t="s">
        <v>4909</v>
      </c>
      <c r="E679" s="747" t="s">
        <v>3381</v>
      </c>
      <c r="F679" s="665" t="s">
        <v>3361</v>
      </c>
      <c r="G679" s="665" t="s">
        <v>4144</v>
      </c>
      <c r="H679" s="665" t="s">
        <v>529</v>
      </c>
      <c r="I679" s="665" t="s">
        <v>2450</v>
      </c>
      <c r="J679" s="665" t="s">
        <v>632</v>
      </c>
      <c r="K679" s="665" t="s">
        <v>2451</v>
      </c>
      <c r="L679" s="666">
        <v>0</v>
      </c>
      <c r="M679" s="666">
        <v>0</v>
      </c>
      <c r="N679" s="665">
        <v>1</v>
      </c>
      <c r="O679" s="748">
        <v>1</v>
      </c>
      <c r="P679" s="666"/>
      <c r="Q679" s="681"/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21</v>
      </c>
      <c r="B680" s="665" t="s">
        <v>528</v>
      </c>
      <c r="C680" s="665" t="s">
        <v>3366</v>
      </c>
      <c r="D680" s="746" t="s">
        <v>4909</v>
      </c>
      <c r="E680" s="747" t="s">
        <v>3381</v>
      </c>
      <c r="F680" s="665" t="s">
        <v>3361</v>
      </c>
      <c r="G680" s="665" t="s">
        <v>4145</v>
      </c>
      <c r="H680" s="665" t="s">
        <v>529</v>
      </c>
      <c r="I680" s="665" t="s">
        <v>1004</v>
      </c>
      <c r="J680" s="665" t="s">
        <v>4146</v>
      </c>
      <c r="K680" s="665" t="s">
        <v>4147</v>
      </c>
      <c r="L680" s="666">
        <v>0</v>
      </c>
      <c r="M680" s="666">
        <v>0</v>
      </c>
      <c r="N680" s="665">
        <v>1</v>
      </c>
      <c r="O680" s="748">
        <v>0.5</v>
      </c>
      <c r="P680" s="666">
        <v>0</v>
      </c>
      <c r="Q680" s="681"/>
      <c r="R680" s="665">
        <v>1</v>
      </c>
      <c r="S680" s="681">
        <v>1</v>
      </c>
      <c r="T680" s="748">
        <v>0.5</v>
      </c>
      <c r="U680" s="704">
        <v>1</v>
      </c>
    </row>
    <row r="681" spans="1:21" ht="14.4" customHeight="1" x14ac:dyDescent="0.3">
      <c r="A681" s="664">
        <v>21</v>
      </c>
      <c r="B681" s="665" t="s">
        <v>528</v>
      </c>
      <c r="C681" s="665" t="s">
        <v>3366</v>
      </c>
      <c r="D681" s="746" t="s">
        <v>4909</v>
      </c>
      <c r="E681" s="747" t="s">
        <v>3381</v>
      </c>
      <c r="F681" s="665" t="s">
        <v>3361</v>
      </c>
      <c r="G681" s="665" t="s">
        <v>3713</v>
      </c>
      <c r="H681" s="665" t="s">
        <v>1606</v>
      </c>
      <c r="I681" s="665" t="s">
        <v>3897</v>
      </c>
      <c r="J681" s="665" t="s">
        <v>3898</v>
      </c>
      <c r="K681" s="665" t="s">
        <v>2464</v>
      </c>
      <c r="L681" s="666">
        <v>3689.11</v>
      </c>
      <c r="M681" s="666">
        <v>11067.33</v>
      </c>
      <c r="N681" s="665">
        <v>3</v>
      </c>
      <c r="O681" s="748">
        <v>3</v>
      </c>
      <c r="P681" s="666">
        <v>7378.22</v>
      </c>
      <c r="Q681" s="681">
        <v>0.66666666666666674</v>
      </c>
      <c r="R681" s="665">
        <v>2</v>
      </c>
      <c r="S681" s="681">
        <v>0.66666666666666663</v>
      </c>
      <c r="T681" s="748">
        <v>2</v>
      </c>
      <c r="U681" s="704">
        <v>0.66666666666666663</v>
      </c>
    </row>
    <row r="682" spans="1:21" ht="14.4" customHeight="1" x14ac:dyDescent="0.3">
      <c r="A682" s="664">
        <v>21</v>
      </c>
      <c r="B682" s="665" t="s">
        <v>528</v>
      </c>
      <c r="C682" s="665" t="s">
        <v>3366</v>
      </c>
      <c r="D682" s="746" t="s">
        <v>4909</v>
      </c>
      <c r="E682" s="747" t="s">
        <v>3381</v>
      </c>
      <c r="F682" s="665" t="s">
        <v>3361</v>
      </c>
      <c r="G682" s="665" t="s">
        <v>3713</v>
      </c>
      <c r="H682" s="665" t="s">
        <v>1606</v>
      </c>
      <c r="I682" s="665" t="s">
        <v>4148</v>
      </c>
      <c r="J682" s="665" t="s">
        <v>3898</v>
      </c>
      <c r="K682" s="665" t="s">
        <v>4048</v>
      </c>
      <c r="L682" s="666">
        <v>0</v>
      </c>
      <c r="M682" s="666">
        <v>0</v>
      </c>
      <c r="N682" s="665">
        <v>1</v>
      </c>
      <c r="O682" s="748">
        <v>0.5</v>
      </c>
      <c r="P682" s="666">
        <v>0</v>
      </c>
      <c r="Q682" s="681"/>
      <c r="R682" s="665">
        <v>1</v>
      </c>
      <c r="S682" s="681">
        <v>1</v>
      </c>
      <c r="T682" s="748">
        <v>0.5</v>
      </c>
      <c r="U682" s="704">
        <v>1</v>
      </c>
    </row>
    <row r="683" spans="1:21" ht="14.4" customHeight="1" x14ac:dyDescent="0.3">
      <c r="A683" s="664">
        <v>21</v>
      </c>
      <c r="B683" s="665" t="s">
        <v>528</v>
      </c>
      <c r="C683" s="665" t="s">
        <v>3366</v>
      </c>
      <c r="D683" s="746" t="s">
        <v>4909</v>
      </c>
      <c r="E683" s="747" t="s">
        <v>3381</v>
      </c>
      <c r="F683" s="665" t="s">
        <v>3361</v>
      </c>
      <c r="G683" s="665" t="s">
        <v>3554</v>
      </c>
      <c r="H683" s="665" t="s">
        <v>529</v>
      </c>
      <c r="I683" s="665" t="s">
        <v>777</v>
      </c>
      <c r="J683" s="665" t="s">
        <v>3556</v>
      </c>
      <c r="K683" s="665" t="s">
        <v>3557</v>
      </c>
      <c r="L683" s="666">
        <v>73.989999999999995</v>
      </c>
      <c r="M683" s="666">
        <v>295.95999999999998</v>
      </c>
      <c r="N683" s="665">
        <v>4</v>
      </c>
      <c r="O683" s="748">
        <v>2</v>
      </c>
      <c r="P683" s="666">
        <v>221.96999999999997</v>
      </c>
      <c r="Q683" s="681">
        <v>0.75</v>
      </c>
      <c r="R683" s="665">
        <v>3</v>
      </c>
      <c r="S683" s="681">
        <v>0.75</v>
      </c>
      <c r="T683" s="748">
        <v>1</v>
      </c>
      <c r="U683" s="704">
        <v>0.5</v>
      </c>
    </row>
    <row r="684" spans="1:21" ht="14.4" customHeight="1" x14ac:dyDescent="0.3">
      <c r="A684" s="664">
        <v>21</v>
      </c>
      <c r="B684" s="665" t="s">
        <v>528</v>
      </c>
      <c r="C684" s="665" t="s">
        <v>3366</v>
      </c>
      <c r="D684" s="746" t="s">
        <v>4909</v>
      </c>
      <c r="E684" s="747" t="s">
        <v>3381</v>
      </c>
      <c r="F684" s="665" t="s">
        <v>3361</v>
      </c>
      <c r="G684" s="665" t="s">
        <v>3906</v>
      </c>
      <c r="H684" s="665" t="s">
        <v>529</v>
      </c>
      <c r="I684" s="665" t="s">
        <v>3907</v>
      </c>
      <c r="J684" s="665" t="s">
        <v>3908</v>
      </c>
      <c r="K684" s="665" t="s">
        <v>3909</v>
      </c>
      <c r="L684" s="666">
        <v>44.59</v>
      </c>
      <c r="M684" s="666">
        <v>44.59</v>
      </c>
      <c r="N684" s="665">
        <v>1</v>
      </c>
      <c r="O684" s="748">
        <v>0.5</v>
      </c>
      <c r="P684" s="666">
        <v>44.59</v>
      </c>
      <c r="Q684" s="681">
        <v>1</v>
      </c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21</v>
      </c>
      <c r="B685" s="665" t="s">
        <v>528</v>
      </c>
      <c r="C685" s="665" t="s">
        <v>3366</v>
      </c>
      <c r="D685" s="746" t="s">
        <v>4909</v>
      </c>
      <c r="E685" s="747" t="s">
        <v>3381</v>
      </c>
      <c r="F685" s="665" t="s">
        <v>3361</v>
      </c>
      <c r="G685" s="665" t="s">
        <v>3604</v>
      </c>
      <c r="H685" s="665" t="s">
        <v>529</v>
      </c>
      <c r="I685" s="665" t="s">
        <v>801</v>
      </c>
      <c r="J685" s="665" t="s">
        <v>3605</v>
      </c>
      <c r="K685" s="665" t="s">
        <v>3606</v>
      </c>
      <c r="L685" s="666">
        <v>88.76</v>
      </c>
      <c r="M685" s="666">
        <v>1153.8800000000001</v>
      </c>
      <c r="N685" s="665">
        <v>13</v>
      </c>
      <c r="O685" s="748">
        <v>2</v>
      </c>
      <c r="P685" s="666">
        <v>532.56000000000006</v>
      </c>
      <c r="Q685" s="681">
        <v>0.46153846153846156</v>
      </c>
      <c r="R685" s="665">
        <v>6</v>
      </c>
      <c r="S685" s="681">
        <v>0.46153846153846156</v>
      </c>
      <c r="T685" s="748">
        <v>0.5</v>
      </c>
      <c r="U685" s="704">
        <v>0.25</v>
      </c>
    </row>
    <row r="686" spans="1:21" ht="14.4" customHeight="1" x14ac:dyDescent="0.3">
      <c r="A686" s="664">
        <v>21</v>
      </c>
      <c r="B686" s="665" t="s">
        <v>528</v>
      </c>
      <c r="C686" s="665" t="s">
        <v>3366</v>
      </c>
      <c r="D686" s="746" t="s">
        <v>4909</v>
      </c>
      <c r="E686" s="747" t="s">
        <v>3381</v>
      </c>
      <c r="F686" s="665" t="s">
        <v>3361</v>
      </c>
      <c r="G686" s="665" t="s">
        <v>3607</v>
      </c>
      <c r="H686" s="665" t="s">
        <v>529</v>
      </c>
      <c r="I686" s="665" t="s">
        <v>1997</v>
      </c>
      <c r="J686" s="665" t="s">
        <v>1565</v>
      </c>
      <c r="K686" s="665" t="s">
        <v>3608</v>
      </c>
      <c r="L686" s="666">
        <v>733.55</v>
      </c>
      <c r="M686" s="666">
        <v>733.55</v>
      </c>
      <c r="N686" s="665">
        <v>1</v>
      </c>
      <c r="O686" s="748">
        <v>0.5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21</v>
      </c>
      <c r="B687" s="665" t="s">
        <v>528</v>
      </c>
      <c r="C687" s="665" t="s">
        <v>3366</v>
      </c>
      <c r="D687" s="746" t="s">
        <v>4909</v>
      </c>
      <c r="E687" s="747" t="s">
        <v>3381</v>
      </c>
      <c r="F687" s="665" t="s">
        <v>3361</v>
      </c>
      <c r="G687" s="665" t="s">
        <v>3609</v>
      </c>
      <c r="H687" s="665" t="s">
        <v>529</v>
      </c>
      <c r="I687" s="665" t="s">
        <v>2176</v>
      </c>
      <c r="J687" s="665" t="s">
        <v>2177</v>
      </c>
      <c r="K687" s="665" t="s">
        <v>2178</v>
      </c>
      <c r="L687" s="666">
        <v>0</v>
      </c>
      <c r="M687" s="666">
        <v>0</v>
      </c>
      <c r="N687" s="665">
        <v>5</v>
      </c>
      <c r="O687" s="748">
        <v>1.5</v>
      </c>
      <c r="P687" s="666">
        <v>0</v>
      </c>
      <c r="Q687" s="681"/>
      <c r="R687" s="665">
        <v>5</v>
      </c>
      <c r="S687" s="681">
        <v>1</v>
      </c>
      <c r="T687" s="748">
        <v>1.5</v>
      </c>
      <c r="U687" s="704">
        <v>1</v>
      </c>
    </row>
    <row r="688" spans="1:21" ht="14.4" customHeight="1" x14ac:dyDescent="0.3">
      <c r="A688" s="664">
        <v>21</v>
      </c>
      <c r="B688" s="665" t="s">
        <v>528</v>
      </c>
      <c r="C688" s="665" t="s">
        <v>3366</v>
      </c>
      <c r="D688" s="746" t="s">
        <v>4909</v>
      </c>
      <c r="E688" s="747" t="s">
        <v>3381</v>
      </c>
      <c r="F688" s="665" t="s">
        <v>3361</v>
      </c>
      <c r="G688" s="665" t="s">
        <v>3609</v>
      </c>
      <c r="H688" s="665" t="s">
        <v>529</v>
      </c>
      <c r="I688" s="665" t="s">
        <v>3778</v>
      </c>
      <c r="J688" s="665" t="s">
        <v>2177</v>
      </c>
      <c r="K688" s="665" t="s">
        <v>3779</v>
      </c>
      <c r="L688" s="666">
        <v>0</v>
      </c>
      <c r="M688" s="666">
        <v>0</v>
      </c>
      <c r="N688" s="665">
        <v>3</v>
      </c>
      <c r="O688" s="748">
        <v>2.5</v>
      </c>
      <c r="P688" s="666">
        <v>0</v>
      </c>
      <c r="Q688" s="681"/>
      <c r="R688" s="665">
        <v>2</v>
      </c>
      <c r="S688" s="681">
        <v>0.66666666666666663</v>
      </c>
      <c r="T688" s="748">
        <v>2</v>
      </c>
      <c r="U688" s="704">
        <v>0.8</v>
      </c>
    </row>
    <row r="689" spans="1:21" ht="14.4" customHeight="1" x14ac:dyDescent="0.3">
      <c r="A689" s="664">
        <v>21</v>
      </c>
      <c r="B689" s="665" t="s">
        <v>528</v>
      </c>
      <c r="C689" s="665" t="s">
        <v>3366</v>
      </c>
      <c r="D689" s="746" t="s">
        <v>4909</v>
      </c>
      <c r="E689" s="747" t="s">
        <v>3381</v>
      </c>
      <c r="F689" s="665" t="s">
        <v>3361</v>
      </c>
      <c r="G689" s="665" t="s">
        <v>3415</v>
      </c>
      <c r="H689" s="665" t="s">
        <v>529</v>
      </c>
      <c r="I689" s="665" t="s">
        <v>3915</v>
      </c>
      <c r="J689" s="665" t="s">
        <v>3417</v>
      </c>
      <c r="K689" s="665" t="s">
        <v>3418</v>
      </c>
      <c r="L689" s="666">
        <v>550.39</v>
      </c>
      <c r="M689" s="666">
        <v>2751.95</v>
      </c>
      <c r="N689" s="665">
        <v>5</v>
      </c>
      <c r="O689" s="748">
        <v>2</v>
      </c>
      <c r="P689" s="666">
        <v>2751.95</v>
      </c>
      <c r="Q689" s="681">
        <v>1</v>
      </c>
      <c r="R689" s="665">
        <v>5</v>
      </c>
      <c r="S689" s="681">
        <v>1</v>
      </c>
      <c r="T689" s="748">
        <v>2</v>
      </c>
      <c r="U689" s="704">
        <v>1</v>
      </c>
    </row>
    <row r="690" spans="1:21" ht="14.4" customHeight="1" x14ac:dyDescent="0.3">
      <c r="A690" s="664">
        <v>21</v>
      </c>
      <c r="B690" s="665" t="s">
        <v>528</v>
      </c>
      <c r="C690" s="665" t="s">
        <v>3366</v>
      </c>
      <c r="D690" s="746" t="s">
        <v>4909</v>
      </c>
      <c r="E690" s="747" t="s">
        <v>3381</v>
      </c>
      <c r="F690" s="665" t="s">
        <v>3361</v>
      </c>
      <c r="G690" s="665" t="s">
        <v>3415</v>
      </c>
      <c r="H690" s="665" t="s">
        <v>529</v>
      </c>
      <c r="I690" s="665" t="s">
        <v>3416</v>
      </c>
      <c r="J690" s="665" t="s">
        <v>3417</v>
      </c>
      <c r="K690" s="665" t="s">
        <v>3418</v>
      </c>
      <c r="L690" s="666">
        <v>0</v>
      </c>
      <c r="M690" s="666">
        <v>0</v>
      </c>
      <c r="N690" s="665">
        <v>7</v>
      </c>
      <c r="O690" s="748">
        <v>2</v>
      </c>
      <c r="P690" s="666"/>
      <c r="Q690" s="681"/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21</v>
      </c>
      <c r="B691" s="665" t="s">
        <v>528</v>
      </c>
      <c r="C691" s="665" t="s">
        <v>3366</v>
      </c>
      <c r="D691" s="746" t="s">
        <v>4909</v>
      </c>
      <c r="E691" s="747" t="s">
        <v>3381</v>
      </c>
      <c r="F691" s="665" t="s">
        <v>3361</v>
      </c>
      <c r="G691" s="665" t="s">
        <v>3415</v>
      </c>
      <c r="H691" s="665" t="s">
        <v>529</v>
      </c>
      <c r="I691" s="665" t="s">
        <v>4149</v>
      </c>
      <c r="J691" s="665" t="s">
        <v>3417</v>
      </c>
      <c r="K691" s="665" t="s">
        <v>4150</v>
      </c>
      <c r="L691" s="666">
        <v>0</v>
      </c>
      <c r="M691" s="666">
        <v>0</v>
      </c>
      <c r="N691" s="665">
        <v>22</v>
      </c>
      <c r="O691" s="748">
        <v>20.5</v>
      </c>
      <c r="P691" s="666">
        <v>0</v>
      </c>
      <c r="Q691" s="681"/>
      <c r="R691" s="665">
        <v>15</v>
      </c>
      <c r="S691" s="681">
        <v>0.68181818181818177</v>
      </c>
      <c r="T691" s="748">
        <v>14.5</v>
      </c>
      <c r="U691" s="704">
        <v>0.70731707317073167</v>
      </c>
    </row>
    <row r="692" spans="1:21" ht="14.4" customHeight="1" x14ac:dyDescent="0.3">
      <c r="A692" s="664">
        <v>21</v>
      </c>
      <c r="B692" s="665" t="s">
        <v>528</v>
      </c>
      <c r="C692" s="665" t="s">
        <v>3366</v>
      </c>
      <c r="D692" s="746" t="s">
        <v>4909</v>
      </c>
      <c r="E692" s="747" t="s">
        <v>3381</v>
      </c>
      <c r="F692" s="665" t="s">
        <v>3361</v>
      </c>
      <c r="G692" s="665" t="s">
        <v>3695</v>
      </c>
      <c r="H692" s="665" t="s">
        <v>529</v>
      </c>
      <c r="I692" s="665" t="s">
        <v>692</v>
      </c>
      <c r="J692" s="665" t="s">
        <v>693</v>
      </c>
      <c r="K692" s="665" t="s">
        <v>694</v>
      </c>
      <c r="L692" s="666">
        <v>0</v>
      </c>
      <c r="M692" s="666">
        <v>0</v>
      </c>
      <c r="N692" s="665">
        <v>1</v>
      </c>
      <c r="O692" s="748">
        <v>1</v>
      </c>
      <c r="P692" s="666"/>
      <c r="Q692" s="681"/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21</v>
      </c>
      <c r="B693" s="665" t="s">
        <v>528</v>
      </c>
      <c r="C693" s="665" t="s">
        <v>3366</v>
      </c>
      <c r="D693" s="746" t="s">
        <v>4909</v>
      </c>
      <c r="E693" s="747" t="s">
        <v>3381</v>
      </c>
      <c r="F693" s="665" t="s">
        <v>3361</v>
      </c>
      <c r="G693" s="665" t="s">
        <v>3695</v>
      </c>
      <c r="H693" s="665" t="s">
        <v>529</v>
      </c>
      <c r="I693" s="665" t="s">
        <v>839</v>
      </c>
      <c r="J693" s="665" t="s">
        <v>693</v>
      </c>
      <c r="K693" s="665" t="s">
        <v>840</v>
      </c>
      <c r="L693" s="666">
        <v>0</v>
      </c>
      <c r="M693" s="666">
        <v>0</v>
      </c>
      <c r="N693" s="665">
        <v>3</v>
      </c>
      <c r="O693" s="748">
        <v>2</v>
      </c>
      <c r="P693" s="666">
        <v>0</v>
      </c>
      <c r="Q693" s="681"/>
      <c r="R693" s="665">
        <v>1</v>
      </c>
      <c r="S693" s="681">
        <v>0.33333333333333331</v>
      </c>
      <c r="T693" s="748">
        <v>0.5</v>
      </c>
      <c r="U693" s="704">
        <v>0.25</v>
      </c>
    </row>
    <row r="694" spans="1:21" ht="14.4" customHeight="1" x14ac:dyDescent="0.3">
      <c r="A694" s="664">
        <v>21</v>
      </c>
      <c r="B694" s="665" t="s">
        <v>528</v>
      </c>
      <c r="C694" s="665" t="s">
        <v>3366</v>
      </c>
      <c r="D694" s="746" t="s">
        <v>4909</v>
      </c>
      <c r="E694" s="747" t="s">
        <v>3381</v>
      </c>
      <c r="F694" s="665" t="s">
        <v>3361</v>
      </c>
      <c r="G694" s="665" t="s">
        <v>3611</v>
      </c>
      <c r="H694" s="665" t="s">
        <v>529</v>
      </c>
      <c r="I694" s="665" t="s">
        <v>3916</v>
      </c>
      <c r="J694" s="665" t="s">
        <v>3917</v>
      </c>
      <c r="K694" s="665" t="s">
        <v>3918</v>
      </c>
      <c r="L694" s="666">
        <v>256.67</v>
      </c>
      <c r="M694" s="666">
        <v>1283.3499999999999</v>
      </c>
      <c r="N694" s="665">
        <v>5</v>
      </c>
      <c r="O694" s="748">
        <v>5</v>
      </c>
      <c r="P694" s="666">
        <v>513.34</v>
      </c>
      <c r="Q694" s="681">
        <v>0.40000000000000008</v>
      </c>
      <c r="R694" s="665">
        <v>2</v>
      </c>
      <c r="S694" s="681">
        <v>0.4</v>
      </c>
      <c r="T694" s="748">
        <v>2</v>
      </c>
      <c r="U694" s="704">
        <v>0.4</v>
      </c>
    </row>
    <row r="695" spans="1:21" ht="14.4" customHeight="1" x14ac:dyDescent="0.3">
      <c r="A695" s="664">
        <v>21</v>
      </c>
      <c r="B695" s="665" t="s">
        <v>528</v>
      </c>
      <c r="C695" s="665" t="s">
        <v>3366</v>
      </c>
      <c r="D695" s="746" t="s">
        <v>4909</v>
      </c>
      <c r="E695" s="747" t="s">
        <v>3381</v>
      </c>
      <c r="F695" s="665" t="s">
        <v>3361</v>
      </c>
      <c r="G695" s="665" t="s">
        <v>4151</v>
      </c>
      <c r="H695" s="665" t="s">
        <v>529</v>
      </c>
      <c r="I695" s="665" t="s">
        <v>4152</v>
      </c>
      <c r="J695" s="665" t="s">
        <v>4153</v>
      </c>
      <c r="K695" s="665" t="s">
        <v>4154</v>
      </c>
      <c r="L695" s="666">
        <v>256.67</v>
      </c>
      <c r="M695" s="666">
        <v>256.67</v>
      </c>
      <c r="N695" s="665">
        <v>1</v>
      </c>
      <c r="O695" s="748">
        <v>1</v>
      </c>
      <c r="P695" s="666">
        <v>256.67</v>
      </c>
      <c r="Q695" s="681">
        <v>1</v>
      </c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21</v>
      </c>
      <c r="B696" s="665" t="s">
        <v>528</v>
      </c>
      <c r="C696" s="665" t="s">
        <v>3366</v>
      </c>
      <c r="D696" s="746" t="s">
        <v>4909</v>
      </c>
      <c r="E696" s="747" t="s">
        <v>3381</v>
      </c>
      <c r="F696" s="665" t="s">
        <v>3361</v>
      </c>
      <c r="G696" s="665" t="s">
        <v>3785</v>
      </c>
      <c r="H696" s="665" t="s">
        <v>529</v>
      </c>
      <c r="I696" s="665" t="s">
        <v>4155</v>
      </c>
      <c r="J696" s="665" t="s">
        <v>2488</v>
      </c>
      <c r="K696" s="665" t="s">
        <v>2489</v>
      </c>
      <c r="L696" s="666">
        <v>727.03</v>
      </c>
      <c r="M696" s="666">
        <v>12359.509999999998</v>
      </c>
      <c r="N696" s="665">
        <v>17</v>
      </c>
      <c r="O696" s="748">
        <v>7</v>
      </c>
      <c r="P696" s="666">
        <v>6543.2699999999995</v>
      </c>
      <c r="Q696" s="681">
        <v>0.52941176470588236</v>
      </c>
      <c r="R696" s="665">
        <v>9</v>
      </c>
      <c r="S696" s="681">
        <v>0.52941176470588236</v>
      </c>
      <c r="T696" s="748">
        <v>4.5</v>
      </c>
      <c r="U696" s="704">
        <v>0.6428571428571429</v>
      </c>
    </row>
    <row r="697" spans="1:21" ht="14.4" customHeight="1" x14ac:dyDescent="0.3">
      <c r="A697" s="664">
        <v>21</v>
      </c>
      <c r="B697" s="665" t="s">
        <v>528</v>
      </c>
      <c r="C697" s="665" t="s">
        <v>3366</v>
      </c>
      <c r="D697" s="746" t="s">
        <v>4909</v>
      </c>
      <c r="E697" s="747" t="s">
        <v>3381</v>
      </c>
      <c r="F697" s="665" t="s">
        <v>3361</v>
      </c>
      <c r="G697" s="665" t="s">
        <v>4156</v>
      </c>
      <c r="H697" s="665" t="s">
        <v>529</v>
      </c>
      <c r="I697" s="665" t="s">
        <v>4157</v>
      </c>
      <c r="J697" s="665" t="s">
        <v>4158</v>
      </c>
      <c r="K697" s="665" t="s">
        <v>4159</v>
      </c>
      <c r="L697" s="666">
        <v>0</v>
      </c>
      <c r="M697" s="666">
        <v>0</v>
      </c>
      <c r="N697" s="665">
        <v>1</v>
      </c>
      <c r="O697" s="748">
        <v>0.5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21</v>
      </c>
      <c r="B698" s="665" t="s">
        <v>528</v>
      </c>
      <c r="C698" s="665" t="s">
        <v>3366</v>
      </c>
      <c r="D698" s="746" t="s">
        <v>4909</v>
      </c>
      <c r="E698" s="747" t="s">
        <v>3381</v>
      </c>
      <c r="F698" s="665" t="s">
        <v>3361</v>
      </c>
      <c r="G698" s="665" t="s">
        <v>4160</v>
      </c>
      <c r="H698" s="665" t="s">
        <v>529</v>
      </c>
      <c r="I698" s="665" t="s">
        <v>4161</v>
      </c>
      <c r="J698" s="665" t="s">
        <v>4162</v>
      </c>
      <c r="K698" s="665" t="s">
        <v>2820</v>
      </c>
      <c r="L698" s="666">
        <v>47.41</v>
      </c>
      <c r="M698" s="666">
        <v>47.41</v>
      </c>
      <c r="N698" s="665">
        <v>1</v>
      </c>
      <c r="O698" s="748">
        <v>1</v>
      </c>
      <c r="P698" s="666">
        <v>47.41</v>
      </c>
      <c r="Q698" s="681">
        <v>1</v>
      </c>
      <c r="R698" s="665">
        <v>1</v>
      </c>
      <c r="S698" s="681">
        <v>1</v>
      </c>
      <c r="T698" s="748">
        <v>1</v>
      </c>
      <c r="U698" s="704">
        <v>1</v>
      </c>
    </row>
    <row r="699" spans="1:21" ht="14.4" customHeight="1" x14ac:dyDescent="0.3">
      <c r="A699" s="664">
        <v>21</v>
      </c>
      <c r="B699" s="665" t="s">
        <v>528</v>
      </c>
      <c r="C699" s="665" t="s">
        <v>3366</v>
      </c>
      <c r="D699" s="746" t="s">
        <v>4909</v>
      </c>
      <c r="E699" s="747" t="s">
        <v>3381</v>
      </c>
      <c r="F699" s="665" t="s">
        <v>3361</v>
      </c>
      <c r="G699" s="665" t="s">
        <v>3419</v>
      </c>
      <c r="H699" s="665" t="s">
        <v>529</v>
      </c>
      <c r="I699" s="665" t="s">
        <v>4163</v>
      </c>
      <c r="J699" s="665" t="s">
        <v>3499</v>
      </c>
      <c r="K699" s="665" t="s">
        <v>1576</v>
      </c>
      <c r="L699" s="666">
        <v>66.97</v>
      </c>
      <c r="M699" s="666">
        <v>133.94</v>
      </c>
      <c r="N699" s="665">
        <v>2</v>
      </c>
      <c r="O699" s="748">
        <v>0.5</v>
      </c>
      <c r="P699" s="666">
        <v>133.94</v>
      </c>
      <c r="Q699" s="681">
        <v>1</v>
      </c>
      <c r="R699" s="665">
        <v>2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21</v>
      </c>
      <c r="B700" s="665" t="s">
        <v>528</v>
      </c>
      <c r="C700" s="665" t="s">
        <v>3366</v>
      </c>
      <c r="D700" s="746" t="s">
        <v>4909</v>
      </c>
      <c r="E700" s="747" t="s">
        <v>3381</v>
      </c>
      <c r="F700" s="665" t="s">
        <v>3361</v>
      </c>
      <c r="G700" s="665" t="s">
        <v>3419</v>
      </c>
      <c r="H700" s="665" t="s">
        <v>529</v>
      </c>
      <c r="I700" s="665" t="s">
        <v>842</v>
      </c>
      <c r="J700" s="665" t="s">
        <v>3420</v>
      </c>
      <c r="K700" s="665" t="s">
        <v>3421</v>
      </c>
      <c r="L700" s="666">
        <v>53.57</v>
      </c>
      <c r="M700" s="666">
        <v>3214.2000000000012</v>
      </c>
      <c r="N700" s="665">
        <v>60</v>
      </c>
      <c r="O700" s="748">
        <v>20</v>
      </c>
      <c r="P700" s="666">
        <v>2303.5100000000011</v>
      </c>
      <c r="Q700" s="681">
        <v>0.71666666666666679</v>
      </c>
      <c r="R700" s="665">
        <v>43</v>
      </c>
      <c r="S700" s="681">
        <v>0.71666666666666667</v>
      </c>
      <c r="T700" s="748">
        <v>14.5</v>
      </c>
      <c r="U700" s="704">
        <v>0.72499999999999998</v>
      </c>
    </row>
    <row r="701" spans="1:21" ht="14.4" customHeight="1" x14ac:dyDescent="0.3">
      <c r="A701" s="664">
        <v>21</v>
      </c>
      <c r="B701" s="665" t="s">
        <v>528</v>
      </c>
      <c r="C701" s="665" t="s">
        <v>3366</v>
      </c>
      <c r="D701" s="746" t="s">
        <v>4909</v>
      </c>
      <c r="E701" s="747" t="s">
        <v>3381</v>
      </c>
      <c r="F701" s="665" t="s">
        <v>3361</v>
      </c>
      <c r="G701" s="665" t="s">
        <v>3419</v>
      </c>
      <c r="H701" s="665" t="s">
        <v>529</v>
      </c>
      <c r="I701" s="665" t="s">
        <v>3498</v>
      </c>
      <c r="J701" s="665" t="s">
        <v>3499</v>
      </c>
      <c r="K701" s="665" t="s">
        <v>1576</v>
      </c>
      <c r="L701" s="666">
        <v>66.97</v>
      </c>
      <c r="M701" s="666">
        <v>1004.5500000000001</v>
      </c>
      <c r="N701" s="665">
        <v>15</v>
      </c>
      <c r="O701" s="748">
        <v>4.5</v>
      </c>
      <c r="P701" s="666">
        <v>736.67000000000007</v>
      </c>
      <c r="Q701" s="681">
        <v>0.73333333333333339</v>
      </c>
      <c r="R701" s="665">
        <v>11</v>
      </c>
      <c r="S701" s="681">
        <v>0.73333333333333328</v>
      </c>
      <c r="T701" s="748">
        <v>3</v>
      </c>
      <c r="U701" s="704">
        <v>0.66666666666666663</v>
      </c>
    </row>
    <row r="702" spans="1:21" ht="14.4" customHeight="1" x14ac:dyDescent="0.3">
      <c r="A702" s="664">
        <v>21</v>
      </c>
      <c r="B702" s="665" t="s">
        <v>528</v>
      </c>
      <c r="C702" s="665" t="s">
        <v>3366</v>
      </c>
      <c r="D702" s="746" t="s">
        <v>4909</v>
      </c>
      <c r="E702" s="747" t="s">
        <v>3381</v>
      </c>
      <c r="F702" s="665" t="s">
        <v>3361</v>
      </c>
      <c r="G702" s="665" t="s">
        <v>3803</v>
      </c>
      <c r="H702" s="665" t="s">
        <v>529</v>
      </c>
      <c r="I702" s="665" t="s">
        <v>4164</v>
      </c>
      <c r="J702" s="665" t="s">
        <v>4165</v>
      </c>
      <c r="K702" s="665" t="s">
        <v>4166</v>
      </c>
      <c r="L702" s="666">
        <v>0</v>
      </c>
      <c r="M702" s="666">
        <v>0</v>
      </c>
      <c r="N702" s="665">
        <v>1</v>
      </c>
      <c r="O702" s="748">
        <v>0.5</v>
      </c>
      <c r="P702" s="666">
        <v>0</v>
      </c>
      <c r="Q702" s="681"/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21</v>
      </c>
      <c r="B703" s="665" t="s">
        <v>528</v>
      </c>
      <c r="C703" s="665" t="s">
        <v>3366</v>
      </c>
      <c r="D703" s="746" t="s">
        <v>4909</v>
      </c>
      <c r="E703" s="747" t="s">
        <v>3381</v>
      </c>
      <c r="F703" s="665" t="s">
        <v>3361</v>
      </c>
      <c r="G703" s="665" t="s">
        <v>4167</v>
      </c>
      <c r="H703" s="665" t="s">
        <v>1606</v>
      </c>
      <c r="I703" s="665" t="s">
        <v>2561</v>
      </c>
      <c r="J703" s="665" t="s">
        <v>2697</v>
      </c>
      <c r="K703" s="665" t="s">
        <v>3278</v>
      </c>
      <c r="L703" s="666">
        <v>140.6</v>
      </c>
      <c r="M703" s="666">
        <v>140.6</v>
      </c>
      <c r="N703" s="665">
        <v>1</v>
      </c>
      <c r="O703" s="748">
        <v>0.5</v>
      </c>
      <c r="P703" s="666">
        <v>140.6</v>
      </c>
      <c r="Q703" s="681">
        <v>1</v>
      </c>
      <c r="R703" s="665">
        <v>1</v>
      </c>
      <c r="S703" s="681">
        <v>1</v>
      </c>
      <c r="T703" s="748">
        <v>0.5</v>
      </c>
      <c r="U703" s="704">
        <v>1</v>
      </c>
    </row>
    <row r="704" spans="1:21" ht="14.4" customHeight="1" x14ac:dyDescent="0.3">
      <c r="A704" s="664">
        <v>21</v>
      </c>
      <c r="B704" s="665" t="s">
        <v>528</v>
      </c>
      <c r="C704" s="665" t="s">
        <v>3366</v>
      </c>
      <c r="D704" s="746" t="s">
        <v>4909</v>
      </c>
      <c r="E704" s="747" t="s">
        <v>3381</v>
      </c>
      <c r="F704" s="665" t="s">
        <v>3361</v>
      </c>
      <c r="G704" s="665" t="s">
        <v>3505</v>
      </c>
      <c r="H704" s="665" t="s">
        <v>529</v>
      </c>
      <c r="I704" s="665" t="s">
        <v>3506</v>
      </c>
      <c r="J704" s="665" t="s">
        <v>1528</v>
      </c>
      <c r="K704" s="665" t="s">
        <v>3507</v>
      </c>
      <c r="L704" s="666">
        <v>374.79</v>
      </c>
      <c r="M704" s="666">
        <v>1124.3700000000001</v>
      </c>
      <c r="N704" s="665">
        <v>3</v>
      </c>
      <c r="O704" s="748">
        <v>1</v>
      </c>
      <c r="P704" s="666">
        <v>1124.3700000000001</v>
      </c>
      <c r="Q704" s="681">
        <v>1</v>
      </c>
      <c r="R704" s="665">
        <v>3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21</v>
      </c>
      <c r="B705" s="665" t="s">
        <v>528</v>
      </c>
      <c r="C705" s="665" t="s">
        <v>3366</v>
      </c>
      <c r="D705" s="746" t="s">
        <v>4909</v>
      </c>
      <c r="E705" s="747" t="s">
        <v>3381</v>
      </c>
      <c r="F705" s="665" t="s">
        <v>3361</v>
      </c>
      <c r="G705" s="665" t="s">
        <v>3505</v>
      </c>
      <c r="H705" s="665" t="s">
        <v>529</v>
      </c>
      <c r="I705" s="665" t="s">
        <v>3806</v>
      </c>
      <c r="J705" s="665" t="s">
        <v>1528</v>
      </c>
      <c r="K705" s="665" t="s">
        <v>3625</v>
      </c>
      <c r="L705" s="666">
        <v>0</v>
      </c>
      <c r="M705" s="666">
        <v>0</v>
      </c>
      <c r="N705" s="665">
        <v>8</v>
      </c>
      <c r="O705" s="748">
        <v>2.5</v>
      </c>
      <c r="P705" s="666">
        <v>0</v>
      </c>
      <c r="Q705" s="681"/>
      <c r="R705" s="665">
        <v>5</v>
      </c>
      <c r="S705" s="681">
        <v>0.625</v>
      </c>
      <c r="T705" s="748">
        <v>1.5</v>
      </c>
      <c r="U705" s="704">
        <v>0.6</v>
      </c>
    </row>
    <row r="706" spans="1:21" ht="14.4" customHeight="1" x14ac:dyDescent="0.3">
      <c r="A706" s="664">
        <v>21</v>
      </c>
      <c r="B706" s="665" t="s">
        <v>528</v>
      </c>
      <c r="C706" s="665" t="s">
        <v>3366</v>
      </c>
      <c r="D706" s="746" t="s">
        <v>4909</v>
      </c>
      <c r="E706" s="747" t="s">
        <v>3381</v>
      </c>
      <c r="F706" s="665" t="s">
        <v>3361</v>
      </c>
      <c r="G706" s="665" t="s">
        <v>3508</v>
      </c>
      <c r="H706" s="665" t="s">
        <v>529</v>
      </c>
      <c r="I706" s="665" t="s">
        <v>3509</v>
      </c>
      <c r="J706" s="665" t="s">
        <v>3510</v>
      </c>
      <c r="K706" s="665" t="s">
        <v>3511</v>
      </c>
      <c r="L706" s="666">
        <v>115.13</v>
      </c>
      <c r="M706" s="666">
        <v>115.13</v>
      </c>
      <c r="N706" s="665">
        <v>1</v>
      </c>
      <c r="O706" s="748">
        <v>0.5</v>
      </c>
      <c r="P706" s="666">
        <v>115.13</v>
      </c>
      <c r="Q706" s="681">
        <v>1</v>
      </c>
      <c r="R706" s="665">
        <v>1</v>
      </c>
      <c r="S706" s="681">
        <v>1</v>
      </c>
      <c r="T706" s="748">
        <v>0.5</v>
      </c>
      <c r="U706" s="704">
        <v>1</v>
      </c>
    </row>
    <row r="707" spans="1:21" ht="14.4" customHeight="1" x14ac:dyDescent="0.3">
      <c r="A707" s="664">
        <v>21</v>
      </c>
      <c r="B707" s="665" t="s">
        <v>528</v>
      </c>
      <c r="C707" s="665" t="s">
        <v>3366</v>
      </c>
      <c r="D707" s="746" t="s">
        <v>4909</v>
      </c>
      <c r="E707" s="747" t="s">
        <v>3381</v>
      </c>
      <c r="F707" s="665" t="s">
        <v>3361</v>
      </c>
      <c r="G707" s="665" t="s">
        <v>3422</v>
      </c>
      <c r="H707" s="665" t="s">
        <v>1606</v>
      </c>
      <c r="I707" s="665" t="s">
        <v>3807</v>
      </c>
      <c r="J707" s="665" t="s">
        <v>3513</v>
      </c>
      <c r="K707" s="665" t="s">
        <v>3808</v>
      </c>
      <c r="L707" s="666">
        <v>543.39</v>
      </c>
      <c r="M707" s="666">
        <v>3260.34</v>
      </c>
      <c r="N707" s="665">
        <v>6</v>
      </c>
      <c r="O707" s="748">
        <v>0.5</v>
      </c>
      <c r="P707" s="666">
        <v>3260.34</v>
      </c>
      <c r="Q707" s="681">
        <v>1</v>
      </c>
      <c r="R707" s="665">
        <v>6</v>
      </c>
      <c r="S707" s="681">
        <v>1</v>
      </c>
      <c r="T707" s="748">
        <v>0.5</v>
      </c>
      <c r="U707" s="704">
        <v>1</v>
      </c>
    </row>
    <row r="708" spans="1:21" ht="14.4" customHeight="1" x14ac:dyDescent="0.3">
      <c r="A708" s="664">
        <v>21</v>
      </c>
      <c r="B708" s="665" t="s">
        <v>528</v>
      </c>
      <c r="C708" s="665" t="s">
        <v>3366</v>
      </c>
      <c r="D708" s="746" t="s">
        <v>4909</v>
      </c>
      <c r="E708" s="747" t="s">
        <v>3381</v>
      </c>
      <c r="F708" s="665" t="s">
        <v>3361</v>
      </c>
      <c r="G708" s="665" t="s">
        <v>3422</v>
      </c>
      <c r="H708" s="665" t="s">
        <v>1606</v>
      </c>
      <c r="I708" s="665" t="s">
        <v>3626</v>
      </c>
      <c r="J708" s="665" t="s">
        <v>1666</v>
      </c>
      <c r="K708" s="665" t="s">
        <v>3191</v>
      </c>
      <c r="L708" s="666">
        <v>1385.62</v>
      </c>
      <c r="M708" s="666">
        <v>22169.919999999998</v>
      </c>
      <c r="N708" s="665">
        <v>16</v>
      </c>
      <c r="O708" s="748">
        <v>2.5</v>
      </c>
      <c r="P708" s="666">
        <v>22169.919999999998</v>
      </c>
      <c r="Q708" s="681">
        <v>1</v>
      </c>
      <c r="R708" s="665">
        <v>16</v>
      </c>
      <c r="S708" s="681">
        <v>1</v>
      </c>
      <c r="T708" s="748">
        <v>2.5</v>
      </c>
      <c r="U708" s="704">
        <v>1</v>
      </c>
    </row>
    <row r="709" spans="1:21" ht="14.4" customHeight="1" x14ac:dyDescent="0.3">
      <c r="A709" s="664">
        <v>21</v>
      </c>
      <c r="B709" s="665" t="s">
        <v>528</v>
      </c>
      <c r="C709" s="665" t="s">
        <v>3366</v>
      </c>
      <c r="D709" s="746" t="s">
        <v>4909</v>
      </c>
      <c r="E709" s="747" t="s">
        <v>3381</v>
      </c>
      <c r="F709" s="665" t="s">
        <v>3361</v>
      </c>
      <c r="G709" s="665" t="s">
        <v>3422</v>
      </c>
      <c r="H709" s="665" t="s">
        <v>1606</v>
      </c>
      <c r="I709" s="665" t="s">
        <v>1665</v>
      </c>
      <c r="J709" s="665" t="s">
        <v>1666</v>
      </c>
      <c r="K709" s="665" t="s">
        <v>3193</v>
      </c>
      <c r="L709" s="666">
        <v>1847.49</v>
      </c>
      <c r="M709" s="666">
        <v>18474.900000000001</v>
      </c>
      <c r="N709" s="665">
        <v>10</v>
      </c>
      <c r="O709" s="748">
        <v>1.5</v>
      </c>
      <c r="P709" s="666">
        <v>18474.900000000001</v>
      </c>
      <c r="Q709" s="681">
        <v>1</v>
      </c>
      <c r="R709" s="665">
        <v>10</v>
      </c>
      <c r="S709" s="681">
        <v>1</v>
      </c>
      <c r="T709" s="748">
        <v>1.5</v>
      </c>
      <c r="U709" s="704">
        <v>1</v>
      </c>
    </row>
    <row r="710" spans="1:21" ht="14.4" customHeight="1" x14ac:dyDescent="0.3">
      <c r="A710" s="664">
        <v>21</v>
      </c>
      <c r="B710" s="665" t="s">
        <v>528</v>
      </c>
      <c r="C710" s="665" t="s">
        <v>3366</v>
      </c>
      <c r="D710" s="746" t="s">
        <v>4909</v>
      </c>
      <c r="E710" s="747" t="s">
        <v>3381</v>
      </c>
      <c r="F710" s="665" t="s">
        <v>3361</v>
      </c>
      <c r="G710" s="665" t="s">
        <v>3422</v>
      </c>
      <c r="H710" s="665" t="s">
        <v>1606</v>
      </c>
      <c r="I710" s="665" t="s">
        <v>3423</v>
      </c>
      <c r="J710" s="665" t="s">
        <v>1666</v>
      </c>
      <c r="K710" s="665" t="s">
        <v>3192</v>
      </c>
      <c r="L710" s="666">
        <v>2309.36</v>
      </c>
      <c r="M710" s="666">
        <v>16165.52</v>
      </c>
      <c r="N710" s="665">
        <v>7</v>
      </c>
      <c r="O710" s="748">
        <v>1.5</v>
      </c>
      <c r="P710" s="666">
        <v>16165.52</v>
      </c>
      <c r="Q710" s="681">
        <v>1</v>
      </c>
      <c r="R710" s="665">
        <v>7</v>
      </c>
      <c r="S710" s="681">
        <v>1</v>
      </c>
      <c r="T710" s="748">
        <v>1.5</v>
      </c>
      <c r="U710" s="704">
        <v>1</v>
      </c>
    </row>
    <row r="711" spans="1:21" ht="14.4" customHeight="1" x14ac:dyDescent="0.3">
      <c r="A711" s="664">
        <v>21</v>
      </c>
      <c r="B711" s="665" t="s">
        <v>528</v>
      </c>
      <c r="C711" s="665" t="s">
        <v>3366</v>
      </c>
      <c r="D711" s="746" t="s">
        <v>4909</v>
      </c>
      <c r="E711" s="747" t="s">
        <v>3381</v>
      </c>
      <c r="F711" s="665" t="s">
        <v>3361</v>
      </c>
      <c r="G711" s="665" t="s">
        <v>3422</v>
      </c>
      <c r="H711" s="665" t="s">
        <v>1606</v>
      </c>
      <c r="I711" s="665" t="s">
        <v>1825</v>
      </c>
      <c r="J711" s="665" t="s">
        <v>1666</v>
      </c>
      <c r="K711" s="665" t="s">
        <v>3192</v>
      </c>
      <c r="L711" s="666">
        <v>2309.36</v>
      </c>
      <c r="M711" s="666">
        <v>6928.08</v>
      </c>
      <c r="N711" s="665">
        <v>3</v>
      </c>
      <c r="O711" s="748">
        <v>1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21</v>
      </c>
      <c r="B712" s="665" t="s">
        <v>528</v>
      </c>
      <c r="C712" s="665" t="s">
        <v>3366</v>
      </c>
      <c r="D712" s="746" t="s">
        <v>4909</v>
      </c>
      <c r="E712" s="747" t="s">
        <v>3381</v>
      </c>
      <c r="F712" s="665" t="s">
        <v>3361</v>
      </c>
      <c r="G712" s="665" t="s">
        <v>3422</v>
      </c>
      <c r="H712" s="665" t="s">
        <v>1606</v>
      </c>
      <c r="I712" s="665" t="s">
        <v>1819</v>
      </c>
      <c r="J712" s="665" t="s">
        <v>1666</v>
      </c>
      <c r="K712" s="665" t="s">
        <v>3191</v>
      </c>
      <c r="L712" s="666">
        <v>1385.62</v>
      </c>
      <c r="M712" s="666">
        <v>11084.96</v>
      </c>
      <c r="N712" s="665">
        <v>8</v>
      </c>
      <c r="O712" s="748">
        <v>0.5</v>
      </c>
      <c r="P712" s="666">
        <v>11084.96</v>
      </c>
      <c r="Q712" s="681">
        <v>1</v>
      </c>
      <c r="R712" s="665">
        <v>8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21</v>
      </c>
      <c r="B713" s="665" t="s">
        <v>528</v>
      </c>
      <c r="C713" s="665" t="s">
        <v>3366</v>
      </c>
      <c r="D713" s="746" t="s">
        <v>4909</v>
      </c>
      <c r="E713" s="747" t="s">
        <v>3381</v>
      </c>
      <c r="F713" s="665" t="s">
        <v>3361</v>
      </c>
      <c r="G713" s="665" t="s">
        <v>3923</v>
      </c>
      <c r="H713" s="665" t="s">
        <v>1606</v>
      </c>
      <c r="I713" s="665" t="s">
        <v>1608</v>
      </c>
      <c r="J713" s="665" t="s">
        <v>1609</v>
      </c>
      <c r="K713" s="665" t="s">
        <v>1610</v>
      </c>
      <c r="L713" s="666">
        <v>36.54</v>
      </c>
      <c r="M713" s="666">
        <v>36.54</v>
      </c>
      <c r="N713" s="665">
        <v>1</v>
      </c>
      <c r="O713" s="748">
        <v>1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21</v>
      </c>
      <c r="B714" s="665" t="s">
        <v>528</v>
      </c>
      <c r="C714" s="665" t="s">
        <v>3366</v>
      </c>
      <c r="D714" s="746" t="s">
        <v>4909</v>
      </c>
      <c r="E714" s="747" t="s">
        <v>3381</v>
      </c>
      <c r="F714" s="665" t="s">
        <v>3361</v>
      </c>
      <c r="G714" s="665" t="s">
        <v>3923</v>
      </c>
      <c r="H714" s="665" t="s">
        <v>529</v>
      </c>
      <c r="I714" s="665" t="s">
        <v>2382</v>
      </c>
      <c r="J714" s="665" t="s">
        <v>1609</v>
      </c>
      <c r="K714" s="665" t="s">
        <v>4168</v>
      </c>
      <c r="L714" s="666">
        <v>36.54</v>
      </c>
      <c r="M714" s="666">
        <v>73.08</v>
      </c>
      <c r="N714" s="665">
        <v>2</v>
      </c>
      <c r="O714" s="748">
        <v>1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21</v>
      </c>
      <c r="B715" s="665" t="s">
        <v>528</v>
      </c>
      <c r="C715" s="665" t="s">
        <v>3366</v>
      </c>
      <c r="D715" s="746" t="s">
        <v>4909</v>
      </c>
      <c r="E715" s="747" t="s">
        <v>3381</v>
      </c>
      <c r="F715" s="665" t="s">
        <v>3361</v>
      </c>
      <c r="G715" s="665" t="s">
        <v>3811</v>
      </c>
      <c r="H715" s="665" t="s">
        <v>1606</v>
      </c>
      <c r="I715" s="665" t="s">
        <v>2657</v>
      </c>
      <c r="J715" s="665" t="s">
        <v>2658</v>
      </c>
      <c r="K715" s="665" t="s">
        <v>2555</v>
      </c>
      <c r="L715" s="666">
        <v>15.55</v>
      </c>
      <c r="M715" s="666">
        <v>15.55</v>
      </c>
      <c r="N715" s="665">
        <v>1</v>
      </c>
      <c r="O715" s="748">
        <v>0.5</v>
      </c>
      <c r="P715" s="666">
        <v>15.55</v>
      </c>
      <c r="Q715" s="681">
        <v>1</v>
      </c>
      <c r="R715" s="665">
        <v>1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21</v>
      </c>
      <c r="B716" s="665" t="s">
        <v>528</v>
      </c>
      <c r="C716" s="665" t="s">
        <v>3366</v>
      </c>
      <c r="D716" s="746" t="s">
        <v>4909</v>
      </c>
      <c r="E716" s="747" t="s">
        <v>3381</v>
      </c>
      <c r="F716" s="665" t="s">
        <v>3361</v>
      </c>
      <c r="G716" s="665" t="s">
        <v>3425</v>
      </c>
      <c r="H716" s="665" t="s">
        <v>529</v>
      </c>
      <c r="I716" s="665" t="s">
        <v>2659</v>
      </c>
      <c r="J716" s="665" t="s">
        <v>1553</v>
      </c>
      <c r="K716" s="665" t="s">
        <v>3515</v>
      </c>
      <c r="L716" s="666">
        <v>93.71</v>
      </c>
      <c r="M716" s="666">
        <v>93.71</v>
      </c>
      <c r="N716" s="665">
        <v>1</v>
      </c>
      <c r="O716" s="748">
        <v>1</v>
      </c>
      <c r="P716" s="666">
        <v>93.71</v>
      </c>
      <c r="Q716" s="681">
        <v>1</v>
      </c>
      <c r="R716" s="665">
        <v>1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21</v>
      </c>
      <c r="B717" s="665" t="s">
        <v>528</v>
      </c>
      <c r="C717" s="665" t="s">
        <v>3366</v>
      </c>
      <c r="D717" s="746" t="s">
        <v>4909</v>
      </c>
      <c r="E717" s="747" t="s">
        <v>3381</v>
      </c>
      <c r="F717" s="665" t="s">
        <v>3361</v>
      </c>
      <c r="G717" s="665" t="s">
        <v>3425</v>
      </c>
      <c r="H717" s="665" t="s">
        <v>529</v>
      </c>
      <c r="I717" s="665" t="s">
        <v>4169</v>
      </c>
      <c r="J717" s="665" t="s">
        <v>4170</v>
      </c>
      <c r="K717" s="665" t="s">
        <v>3929</v>
      </c>
      <c r="L717" s="666">
        <v>205.84</v>
      </c>
      <c r="M717" s="666">
        <v>205.84</v>
      </c>
      <c r="N717" s="665">
        <v>1</v>
      </c>
      <c r="O717" s="748">
        <v>0.5</v>
      </c>
      <c r="P717" s="666">
        <v>205.84</v>
      </c>
      <c r="Q717" s="681">
        <v>1</v>
      </c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21</v>
      </c>
      <c r="B718" s="665" t="s">
        <v>528</v>
      </c>
      <c r="C718" s="665" t="s">
        <v>3366</v>
      </c>
      <c r="D718" s="746" t="s">
        <v>4909</v>
      </c>
      <c r="E718" s="747" t="s">
        <v>3381</v>
      </c>
      <c r="F718" s="665" t="s">
        <v>3361</v>
      </c>
      <c r="G718" s="665" t="s">
        <v>3425</v>
      </c>
      <c r="H718" s="665" t="s">
        <v>529</v>
      </c>
      <c r="I718" s="665" t="s">
        <v>3567</v>
      </c>
      <c r="J718" s="665" t="s">
        <v>1553</v>
      </c>
      <c r="K718" s="665" t="s">
        <v>3568</v>
      </c>
      <c r="L718" s="666">
        <v>28.81</v>
      </c>
      <c r="M718" s="666">
        <v>28.81</v>
      </c>
      <c r="N718" s="665">
        <v>1</v>
      </c>
      <c r="O718" s="748">
        <v>0.5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21</v>
      </c>
      <c r="B719" s="665" t="s">
        <v>528</v>
      </c>
      <c r="C719" s="665" t="s">
        <v>3366</v>
      </c>
      <c r="D719" s="746" t="s">
        <v>4909</v>
      </c>
      <c r="E719" s="747" t="s">
        <v>3381</v>
      </c>
      <c r="F719" s="665" t="s">
        <v>3361</v>
      </c>
      <c r="G719" s="665" t="s">
        <v>3425</v>
      </c>
      <c r="H719" s="665" t="s">
        <v>529</v>
      </c>
      <c r="I719" s="665" t="s">
        <v>3516</v>
      </c>
      <c r="J719" s="665" t="s">
        <v>1553</v>
      </c>
      <c r="K719" s="665" t="s">
        <v>3515</v>
      </c>
      <c r="L719" s="666">
        <v>57.64</v>
      </c>
      <c r="M719" s="666">
        <v>403.48</v>
      </c>
      <c r="N719" s="665">
        <v>7</v>
      </c>
      <c r="O719" s="748">
        <v>2</v>
      </c>
      <c r="P719" s="666">
        <v>172.92000000000002</v>
      </c>
      <c r="Q719" s="681">
        <v>0.4285714285714286</v>
      </c>
      <c r="R719" s="665">
        <v>3</v>
      </c>
      <c r="S719" s="681">
        <v>0.42857142857142855</v>
      </c>
      <c r="T719" s="748">
        <v>1</v>
      </c>
      <c r="U719" s="704">
        <v>0.5</v>
      </c>
    </row>
    <row r="720" spans="1:21" ht="14.4" customHeight="1" x14ac:dyDescent="0.3">
      <c r="A720" s="664">
        <v>21</v>
      </c>
      <c r="B720" s="665" t="s">
        <v>528</v>
      </c>
      <c r="C720" s="665" t="s">
        <v>3366</v>
      </c>
      <c r="D720" s="746" t="s">
        <v>4909</v>
      </c>
      <c r="E720" s="747" t="s">
        <v>3381</v>
      </c>
      <c r="F720" s="665" t="s">
        <v>3361</v>
      </c>
      <c r="G720" s="665" t="s">
        <v>3425</v>
      </c>
      <c r="H720" s="665" t="s">
        <v>529</v>
      </c>
      <c r="I720" s="665" t="s">
        <v>3632</v>
      </c>
      <c r="J720" s="665" t="s">
        <v>1553</v>
      </c>
      <c r="K720" s="665" t="s">
        <v>1554</v>
      </c>
      <c r="L720" s="666">
        <v>185.26</v>
      </c>
      <c r="M720" s="666">
        <v>555.78</v>
      </c>
      <c r="N720" s="665">
        <v>3</v>
      </c>
      <c r="O720" s="748">
        <v>2</v>
      </c>
      <c r="P720" s="666">
        <v>185.26</v>
      </c>
      <c r="Q720" s="681">
        <v>0.33333333333333331</v>
      </c>
      <c r="R720" s="665">
        <v>1</v>
      </c>
      <c r="S720" s="681">
        <v>0.33333333333333331</v>
      </c>
      <c r="T720" s="748">
        <v>0.5</v>
      </c>
      <c r="U720" s="704">
        <v>0.25</v>
      </c>
    </row>
    <row r="721" spans="1:21" ht="14.4" customHeight="1" x14ac:dyDescent="0.3">
      <c r="A721" s="664">
        <v>21</v>
      </c>
      <c r="B721" s="665" t="s">
        <v>528</v>
      </c>
      <c r="C721" s="665" t="s">
        <v>3366</v>
      </c>
      <c r="D721" s="746" t="s">
        <v>4909</v>
      </c>
      <c r="E721" s="747" t="s">
        <v>3381</v>
      </c>
      <c r="F721" s="665" t="s">
        <v>3361</v>
      </c>
      <c r="G721" s="665" t="s">
        <v>3425</v>
      </c>
      <c r="H721" s="665" t="s">
        <v>529</v>
      </c>
      <c r="I721" s="665" t="s">
        <v>1601</v>
      </c>
      <c r="J721" s="665" t="s">
        <v>1553</v>
      </c>
      <c r="K721" s="665" t="s">
        <v>1554</v>
      </c>
      <c r="L721" s="666">
        <v>301.2</v>
      </c>
      <c r="M721" s="666">
        <v>2710.8</v>
      </c>
      <c r="N721" s="665">
        <v>9</v>
      </c>
      <c r="O721" s="748">
        <v>6.5</v>
      </c>
      <c r="P721" s="666">
        <v>2108.4</v>
      </c>
      <c r="Q721" s="681">
        <v>0.77777777777777779</v>
      </c>
      <c r="R721" s="665">
        <v>7</v>
      </c>
      <c r="S721" s="681">
        <v>0.77777777777777779</v>
      </c>
      <c r="T721" s="748">
        <v>4.5</v>
      </c>
      <c r="U721" s="704">
        <v>0.69230769230769229</v>
      </c>
    </row>
    <row r="722" spans="1:21" ht="14.4" customHeight="1" x14ac:dyDescent="0.3">
      <c r="A722" s="664">
        <v>21</v>
      </c>
      <c r="B722" s="665" t="s">
        <v>528</v>
      </c>
      <c r="C722" s="665" t="s">
        <v>3366</v>
      </c>
      <c r="D722" s="746" t="s">
        <v>4909</v>
      </c>
      <c r="E722" s="747" t="s">
        <v>3381</v>
      </c>
      <c r="F722" s="665" t="s">
        <v>3361</v>
      </c>
      <c r="G722" s="665" t="s">
        <v>3425</v>
      </c>
      <c r="H722" s="665" t="s">
        <v>529</v>
      </c>
      <c r="I722" s="665" t="s">
        <v>3517</v>
      </c>
      <c r="J722" s="665" t="s">
        <v>1553</v>
      </c>
      <c r="K722" s="665" t="s">
        <v>3515</v>
      </c>
      <c r="L722" s="666">
        <v>93.71</v>
      </c>
      <c r="M722" s="666">
        <v>93.71</v>
      </c>
      <c r="N722" s="665">
        <v>1</v>
      </c>
      <c r="O722" s="748">
        <v>0.5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21</v>
      </c>
      <c r="B723" s="665" t="s">
        <v>528</v>
      </c>
      <c r="C723" s="665" t="s">
        <v>3366</v>
      </c>
      <c r="D723" s="746" t="s">
        <v>4909</v>
      </c>
      <c r="E723" s="747" t="s">
        <v>3381</v>
      </c>
      <c r="F723" s="665" t="s">
        <v>3361</v>
      </c>
      <c r="G723" s="665" t="s">
        <v>3425</v>
      </c>
      <c r="H723" s="665" t="s">
        <v>529</v>
      </c>
      <c r="I723" s="665" t="s">
        <v>4171</v>
      </c>
      <c r="J723" s="665" t="s">
        <v>3816</v>
      </c>
      <c r="K723" s="665" t="s">
        <v>4172</v>
      </c>
      <c r="L723" s="666">
        <v>0</v>
      </c>
      <c r="M723" s="666">
        <v>0</v>
      </c>
      <c r="N723" s="665">
        <v>1</v>
      </c>
      <c r="O723" s="748">
        <v>1</v>
      </c>
      <c r="P723" s="666"/>
      <c r="Q723" s="681"/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21</v>
      </c>
      <c r="B724" s="665" t="s">
        <v>528</v>
      </c>
      <c r="C724" s="665" t="s">
        <v>3366</v>
      </c>
      <c r="D724" s="746" t="s">
        <v>4909</v>
      </c>
      <c r="E724" s="747" t="s">
        <v>3381</v>
      </c>
      <c r="F724" s="665" t="s">
        <v>3361</v>
      </c>
      <c r="G724" s="665" t="s">
        <v>3426</v>
      </c>
      <c r="H724" s="665" t="s">
        <v>529</v>
      </c>
      <c r="I724" s="665" t="s">
        <v>4173</v>
      </c>
      <c r="J724" s="665" t="s">
        <v>3667</v>
      </c>
      <c r="K724" s="665" t="s">
        <v>4174</v>
      </c>
      <c r="L724" s="666">
        <v>0</v>
      </c>
      <c r="M724" s="666">
        <v>0</v>
      </c>
      <c r="N724" s="665">
        <v>5</v>
      </c>
      <c r="O724" s="748">
        <v>3.5</v>
      </c>
      <c r="P724" s="666">
        <v>0</v>
      </c>
      <c r="Q724" s="681"/>
      <c r="R724" s="665">
        <v>4</v>
      </c>
      <c r="S724" s="681">
        <v>0.8</v>
      </c>
      <c r="T724" s="748">
        <v>2.5</v>
      </c>
      <c r="U724" s="704">
        <v>0.7142857142857143</v>
      </c>
    </row>
    <row r="725" spans="1:21" ht="14.4" customHeight="1" x14ac:dyDescent="0.3">
      <c r="A725" s="664">
        <v>21</v>
      </c>
      <c r="B725" s="665" t="s">
        <v>528</v>
      </c>
      <c r="C725" s="665" t="s">
        <v>3366</v>
      </c>
      <c r="D725" s="746" t="s">
        <v>4909</v>
      </c>
      <c r="E725" s="747" t="s">
        <v>3381</v>
      </c>
      <c r="F725" s="665" t="s">
        <v>3361</v>
      </c>
      <c r="G725" s="665" t="s">
        <v>3426</v>
      </c>
      <c r="H725" s="665" t="s">
        <v>1606</v>
      </c>
      <c r="I725" s="665" t="s">
        <v>3666</v>
      </c>
      <c r="J725" s="665" t="s">
        <v>3667</v>
      </c>
      <c r="K725" s="665" t="s">
        <v>3668</v>
      </c>
      <c r="L725" s="666">
        <v>668.54</v>
      </c>
      <c r="M725" s="666">
        <v>16044.960000000006</v>
      </c>
      <c r="N725" s="665">
        <v>24</v>
      </c>
      <c r="O725" s="748">
        <v>14</v>
      </c>
      <c r="P725" s="666">
        <v>13370.800000000007</v>
      </c>
      <c r="Q725" s="681">
        <v>0.83333333333333337</v>
      </c>
      <c r="R725" s="665">
        <v>20</v>
      </c>
      <c r="S725" s="681">
        <v>0.83333333333333337</v>
      </c>
      <c r="T725" s="748">
        <v>11.5</v>
      </c>
      <c r="U725" s="704">
        <v>0.8214285714285714</v>
      </c>
    </row>
    <row r="726" spans="1:21" ht="14.4" customHeight="1" x14ac:dyDescent="0.3">
      <c r="A726" s="664">
        <v>21</v>
      </c>
      <c r="B726" s="665" t="s">
        <v>528</v>
      </c>
      <c r="C726" s="665" t="s">
        <v>3366</v>
      </c>
      <c r="D726" s="746" t="s">
        <v>4909</v>
      </c>
      <c r="E726" s="747" t="s">
        <v>3381</v>
      </c>
      <c r="F726" s="665" t="s">
        <v>3361</v>
      </c>
      <c r="G726" s="665" t="s">
        <v>3931</v>
      </c>
      <c r="H726" s="665" t="s">
        <v>529</v>
      </c>
      <c r="I726" s="665" t="s">
        <v>1557</v>
      </c>
      <c r="J726" s="665" t="s">
        <v>3932</v>
      </c>
      <c r="K726" s="665" t="s">
        <v>1559</v>
      </c>
      <c r="L726" s="666">
        <v>668.54</v>
      </c>
      <c r="M726" s="666">
        <v>31421.38</v>
      </c>
      <c r="N726" s="665">
        <v>47</v>
      </c>
      <c r="O726" s="748">
        <v>12</v>
      </c>
      <c r="P726" s="666">
        <v>31421.38</v>
      </c>
      <c r="Q726" s="681">
        <v>1</v>
      </c>
      <c r="R726" s="665">
        <v>47</v>
      </c>
      <c r="S726" s="681">
        <v>1</v>
      </c>
      <c r="T726" s="748">
        <v>12</v>
      </c>
      <c r="U726" s="704">
        <v>1</v>
      </c>
    </row>
    <row r="727" spans="1:21" ht="14.4" customHeight="1" x14ac:dyDescent="0.3">
      <c r="A727" s="664">
        <v>21</v>
      </c>
      <c r="B727" s="665" t="s">
        <v>528</v>
      </c>
      <c r="C727" s="665" t="s">
        <v>3366</v>
      </c>
      <c r="D727" s="746" t="s">
        <v>4909</v>
      </c>
      <c r="E727" s="747" t="s">
        <v>3381</v>
      </c>
      <c r="F727" s="665" t="s">
        <v>3361</v>
      </c>
      <c r="G727" s="665" t="s">
        <v>3570</v>
      </c>
      <c r="H727" s="665" t="s">
        <v>1606</v>
      </c>
      <c r="I727" s="665" t="s">
        <v>1691</v>
      </c>
      <c r="J727" s="665" t="s">
        <v>1692</v>
      </c>
      <c r="K727" s="665" t="s">
        <v>560</v>
      </c>
      <c r="L727" s="666">
        <v>48.27</v>
      </c>
      <c r="M727" s="666">
        <v>48.27</v>
      </c>
      <c r="N727" s="665">
        <v>1</v>
      </c>
      <c r="O727" s="748">
        <v>1</v>
      </c>
      <c r="P727" s="666">
        <v>48.27</v>
      </c>
      <c r="Q727" s="681">
        <v>1</v>
      </c>
      <c r="R727" s="665">
        <v>1</v>
      </c>
      <c r="S727" s="681">
        <v>1</v>
      </c>
      <c r="T727" s="748">
        <v>1</v>
      </c>
      <c r="U727" s="704">
        <v>1</v>
      </c>
    </row>
    <row r="728" spans="1:21" ht="14.4" customHeight="1" x14ac:dyDescent="0.3">
      <c r="A728" s="664">
        <v>21</v>
      </c>
      <c r="B728" s="665" t="s">
        <v>528</v>
      </c>
      <c r="C728" s="665" t="s">
        <v>3366</v>
      </c>
      <c r="D728" s="746" t="s">
        <v>4909</v>
      </c>
      <c r="E728" s="747" t="s">
        <v>3381</v>
      </c>
      <c r="F728" s="665" t="s">
        <v>3361</v>
      </c>
      <c r="G728" s="665" t="s">
        <v>3570</v>
      </c>
      <c r="H728" s="665" t="s">
        <v>1606</v>
      </c>
      <c r="I728" s="665" t="s">
        <v>3646</v>
      </c>
      <c r="J728" s="665" t="s">
        <v>1692</v>
      </c>
      <c r="K728" s="665" t="s">
        <v>571</v>
      </c>
      <c r="L728" s="666">
        <v>144.81</v>
      </c>
      <c r="M728" s="666">
        <v>144.81</v>
      </c>
      <c r="N728" s="665">
        <v>1</v>
      </c>
      <c r="O728" s="748">
        <v>1</v>
      </c>
      <c r="P728" s="666">
        <v>144.81</v>
      </c>
      <c r="Q728" s="681">
        <v>1</v>
      </c>
      <c r="R728" s="665">
        <v>1</v>
      </c>
      <c r="S728" s="681">
        <v>1</v>
      </c>
      <c r="T728" s="748">
        <v>1</v>
      </c>
      <c r="U728" s="704">
        <v>1</v>
      </c>
    </row>
    <row r="729" spans="1:21" ht="14.4" customHeight="1" x14ac:dyDescent="0.3">
      <c r="A729" s="664">
        <v>21</v>
      </c>
      <c r="B729" s="665" t="s">
        <v>528</v>
      </c>
      <c r="C729" s="665" t="s">
        <v>3366</v>
      </c>
      <c r="D729" s="746" t="s">
        <v>4909</v>
      </c>
      <c r="E729" s="747" t="s">
        <v>3381</v>
      </c>
      <c r="F729" s="665" t="s">
        <v>3361</v>
      </c>
      <c r="G729" s="665" t="s">
        <v>3523</v>
      </c>
      <c r="H729" s="665" t="s">
        <v>529</v>
      </c>
      <c r="I729" s="665" t="s">
        <v>1432</v>
      </c>
      <c r="J729" s="665" t="s">
        <v>1433</v>
      </c>
      <c r="K729" s="665" t="s">
        <v>1324</v>
      </c>
      <c r="L729" s="666">
        <v>108.44</v>
      </c>
      <c r="M729" s="666">
        <v>1084.4000000000001</v>
      </c>
      <c r="N729" s="665">
        <v>10</v>
      </c>
      <c r="O729" s="748">
        <v>5</v>
      </c>
      <c r="P729" s="666">
        <v>867.52</v>
      </c>
      <c r="Q729" s="681">
        <v>0.79999999999999993</v>
      </c>
      <c r="R729" s="665">
        <v>8</v>
      </c>
      <c r="S729" s="681">
        <v>0.8</v>
      </c>
      <c r="T729" s="748">
        <v>3.5</v>
      </c>
      <c r="U729" s="704">
        <v>0.7</v>
      </c>
    </row>
    <row r="730" spans="1:21" ht="14.4" customHeight="1" x14ac:dyDescent="0.3">
      <c r="A730" s="664">
        <v>21</v>
      </c>
      <c r="B730" s="665" t="s">
        <v>528</v>
      </c>
      <c r="C730" s="665" t="s">
        <v>3366</v>
      </c>
      <c r="D730" s="746" t="s">
        <v>4909</v>
      </c>
      <c r="E730" s="747" t="s">
        <v>3381</v>
      </c>
      <c r="F730" s="665" t="s">
        <v>3361</v>
      </c>
      <c r="G730" s="665" t="s">
        <v>3523</v>
      </c>
      <c r="H730" s="665" t="s">
        <v>529</v>
      </c>
      <c r="I730" s="665" t="s">
        <v>3524</v>
      </c>
      <c r="J730" s="665" t="s">
        <v>1433</v>
      </c>
      <c r="K730" s="665" t="s">
        <v>1176</v>
      </c>
      <c r="L730" s="666">
        <v>54.23</v>
      </c>
      <c r="M730" s="666">
        <v>813.45</v>
      </c>
      <c r="N730" s="665">
        <v>15</v>
      </c>
      <c r="O730" s="748">
        <v>6.5</v>
      </c>
      <c r="P730" s="666">
        <v>650.76</v>
      </c>
      <c r="Q730" s="681">
        <v>0.79999999999999993</v>
      </c>
      <c r="R730" s="665">
        <v>12</v>
      </c>
      <c r="S730" s="681">
        <v>0.8</v>
      </c>
      <c r="T730" s="748">
        <v>5</v>
      </c>
      <c r="U730" s="704">
        <v>0.76923076923076927</v>
      </c>
    </row>
    <row r="731" spans="1:21" ht="14.4" customHeight="1" x14ac:dyDescent="0.3">
      <c r="A731" s="664">
        <v>21</v>
      </c>
      <c r="B731" s="665" t="s">
        <v>528</v>
      </c>
      <c r="C731" s="665" t="s">
        <v>3366</v>
      </c>
      <c r="D731" s="746" t="s">
        <v>4909</v>
      </c>
      <c r="E731" s="747" t="s">
        <v>3381</v>
      </c>
      <c r="F731" s="665" t="s">
        <v>3361</v>
      </c>
      <c r="G731" s="665" t="s">
        <v>3822</v>
      </c>
      <c r="H731" s="665" t="s">
        <v>1606</v>
      </c>
      <c r="I731" s="665" t="s">
        <v>3938</v>
      </c>
      <c r="J731" s="665" t="s">
        <v>1879</v>
      </c>
      <c r="K731" s="665" t="s">
        <v>1880</v>
      </c>
      <c r="L731" s="666">
        <v>194.26</v>
      </c>
      <c r="M731" s="666">
        <v>777.04</v>
      </c>
      <c r="N731" s="665">
        <v>4</v>
      </c>
      <c r="O731" s="748">
        <v>2</v>
      </c>
      <c r="P731" s="666">
        <v>777.04</v>
      </c>
      <c r="Q731" s="681">
        <v>1</v>
      </c>
      <c r="R731" s="665">
        <v>4</v>
      </c>
      <c r="S731" s="681">
        <v>1</v>
      </c>
      <c r="T731" s="748">
        <v>2</v>
      </c>
      <c r="U731" s="704">
        <v>1</v>
      </c>
    </row>
    <row r="732" spans="1:21" ht="14.4" customHeight="1" x14ac:dyDescent="0.3">
      <c r="A732" s="664">
        <v>21</v>
      </c>
      <c r="B732" s="665" t="s">
        <v>528</v>
      </c>
      <c r="C732" s="665" t="s">
        <v>3366</v>
      </c>
      <c r="D732" s="746" t="s">
        <v>4909</v>
      </c>
      <c r="E732" s="747" t="s">
        <v>3381</v>
      </c>
      <c r="F732" s="665" t="s">
        <v>3361</v>
      </c>
      <c r="G732" s="665" t="s">
        <v>3822</v>
      </c>
      <c r="H732" s="665" t="s">
        <v>1606</v>
      </c>
      <c r="I732" s="665" t="s">
        <v>4175</v>
      </c>
      <c r="J732" s="665" t="s">
        <v>4176</v>
      </c>
      <c r="K732" s="665" t="s">
        <v>1844</v>
      </c>
      <c r="L732" s="666">
        <v>176.47</v>
      </c>
      <c r="M732" s="666">
        <v>529.41</v>
      </c>
      <c r="N732" s="665">
        <v>3</v>
      </c>
      <c r="O732" s="748">
        <v>1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21</v>
      </c>
      <c r="B733" s="665" t="s">
        <v>528</v>
      </c>
      <c r="C733" s="665" t="s">
        <v>3366</v>
      </c>
      <c r="D733" s="746" t="s">
        <v>4909</v>
      </c>
      <c r="E733" s="747" t="s">
        <v>3381</v>
      </c>
      <c r="F733" s="665" t="s">
        <v>3361</v>
      </c>
      <c r="G733" s="665" t="s">
        <v>3822</v>
      </c>
      <c r="H733" s="665" t="s">
        <v>1606</v>
      </c>
      <c r="I733" s="665" t="s">
        <v>4177</v>
      </c>
      <c r="J733" s="665" t="s">
        <v>4178</v>
      </c>
      <c r="K733" s="665" t="s">
        <v>1844</v>
      </c>
      <c r="L733" s="666">
        <v>176.47</v>
      </c>
      <c r="M733" s="666">
        <v>1235.29</v>
      </c>
      <c r="N733" s="665">
        <v>7</v>
      </c>
      <c r="O733" s="748">
        <v>1.5</v>
      </c>
      <c r="P733" s="666">
        <v>705.88</v>
      </c>
      <c r="Q733" s="681">
        <v>0.5714285714285714</v>
      </c>
      <c r="R733" s="665">
        <v>4</v>
      </c>
      <c r="S733" s="681">
        <v>0.5714285714285714</v>
      </c>
      <c r="T733" s="748">
        <v>0.5</v>
      </c>
      <c r="U733" s="704">
        <v>0.33333333333333331</v>
      </c>
    </row>
    <row r="734" spans="1:21" ht="14.4" customHeight="1" x14ac:dyDescent="0.3">
      <c r="A734" s="664">
        <v>21</v>
      </c>
      <c r="B734" s="665" t="s">
        <v>528</v>
      </c>
      <c r="C734" s="665" t="s">
        <v>3366</v>
      </c>
      <c r="D734" s="746" t="s">
        <v>4909</v>
      </c>
      <c r="E734" s="747" t="s">
        <v>3381</v>
      </c>
      <c r="F734" s="665" t="s">
        <v>3361</v>
      </c>
      <c r="G734" s="665" t="s">
        <v>3822</v>
      </c>
      <c r="H734" s="665" t="s">
        <v>1606</v>
      </c>
      <c r="I734" s="665" t="s">
        <v>1878</v>
      </c>
      <c r="J734" s="665" t="s">
        <v>3262</v>
      </c>
      <c r="K734" s="665" t="s">
        <v>1880</v>
      </c>
      <c r="L734" s="666">
        <v>194.26</v>
      </c>
      <c r="M734" s="666">
        <v>6022.0599999999986</v>
      </c>
      <c r="N734" s="665">
        <v>31</v>
      </c>
      <c r="O734" s="748">
        <v>9.5</v>
      </c>
      <c r="P734" s="666">
        <v>2136.8599999999997</v>
      </c>
      <c r="Q734" s="681">
        <v>0.35483870967741937</v>
      </c>
      <c r="R734" s="665">
        <v>11</v>
      </c>
      <c r="S734" s="681">
        <v>0.35483870967741937</v>
      </c>
      <c r="T734" s="748">
        <v>4</v>
      </c>
      <c r="U734" s="704">
        <v>0.42105263157894735</v>
      </c>
    </row>
    <row r="735" spans="1:21" ht="14.4" customHeight="1" x14ac:dyDescent="0.3">
      <c r="A735" s="664">
        <v>21</v>
      </c>
      <c r="B735" s="665" t="s">
        <v>528</v>
      </c>
      <c r="C735" s="665" t="s">
        <v>3366</v>
      </c>
      <c r="D735" s="746" t="s">
        <v>4909</v>
      </c>
      <c r="E735" s="747" t="s">
        <v>3381</v>
      </c>
      <c r="F735" s="665" t="s">
        <v>3361</v>
      </c>
      <c r="G735" s="665" t="s">
        <v>3961</v>
      </c>
      <c r="H735" s="665" t="s">
        <v>529</v>
      </c>
      <c r="I735" s="665" t="s">
        <v>3962</v>
      </c>
      <c r="J735" s="665" t="s">
        <v>3963</v>
      </c>
      <c r="K735" s="665" t="s">
        <v>3964</v>
      </c>
      <c r="L735" s="666">
        <v>70.08</v>
      </c>
      <c r="M735" s="666">
        <v>560.64</v>
      </c>
      <c r="N735" s="665">
        <v>8</v>
      </c>
      <c r="O735" s="748">
        <v>2.5</v>
      </c>
      <c r="P735" s="666">
        <v>280.32</v>
      </c>
      <c r="Q735" s="681">
        <v>0.5</v>
      </c>
      <c r="R735" s="665">
        <v>4</v>
      </c>
      <c r="S735" s="681">
        <v>0.5</v>
      </c>
      <c r="T735" s="748">
        <v>1</v>
      </c>
      <c r="U735" s="704">
        <v>0.4</v>
      </c>
    </row>
    <row r="736" spans="1:21" ht="14.4" customHeight="1" x14ac:dyDescent="0.3">
      <c r="A736" s="664">
        <v>21</v>
      </c>
      <c r="B736" s="665" t="s">
        <v>528</v>
      </c>
      <c r="C736" s="665" t="s">
        <v>3366</v>
      </c>
      <c r="D736" s="746" t="s">
        <v>4909</v>
      </c>
      <c r="E736" s="747" t="s">
        <v>3381</v>
      </c>
      <c r="F736" s="665" t="s">
        <v>3361</v>
      </c>
      <c r="G736" s="665" t="s">
        <v>3572</v>
      </c>
      <c r="H736" s="665" t="s">
        <v>529</v>
      </c>
      <c r="I736" s="665" t="s">
        <v>2197</v>
      </c>
      <c r="J736" s="665" t="s">
        <v>3573</v>
      </c>
      <c r="K736" s="665" t="s">
        <v>3574</v>
      </c>
      <c r="L736" s="666">
        <v>99.11</v>
      </c>
      <c r="M736" s="666">
        <v>396.44</v>
      </c>
      <c r="N736" s="665">
        <v>4</v>
      </c>
      <c r="O736" s="748">
        <v>2.5</v>
      </c>
      <c r="P736" s="666">
        <v>99.11</v>
      </c>
      <c r="Q736" s="681">
        <v>0.25</v>
      </c>
      <c r="R736" s="665">
        <v>1</v>
      </c>
      <c r="S736" s="681">
        <v>0.25</v>
      </c>
      <c r="T736" s="748">
        <v>0.5</v>
      </c>
      <c r="U736" s="704">
        <v>0.2</v>
      </c>
    </row>
    <row r="737" spans="1:21" ht="14.4" customHeight="1" x14ac:dyDescent="0.3">
      <c r="A737" s="664">
        <v>21</v>
      </c>
      <c r="B737" s="665" t="s">
        <v>528</v>
      </c>
      <c r="C737" s="665" t="s">
        <v>3366</v>
      </c>
      <c r="D737" s="746" t="s">
        <v>4909</v>
      </c>
      <c r="E737" s="747" t="s">
        <v>3381</v>
      </c>
      <c r="F737" s="665" t="s">
        <v>3361</v>
      </c>
      <c r="G737" s="665" t="s">
        <v>4179</v>
      </c>
      <c r="H737" s="665" t="s">
        <v>529</v>
      </c>
      <c r="I737" s="665" t="s">
        <v>919</v>
      </c>
      <c r="J737" s="665" t="s">
        <v>4180</v>
      </c>
      <c r="K737" s="665" t="s">
        <v>3574</v>
      </c>
      <c r="L737" s="666">
        <v>0</v>
      </c>
      <c r="M737" s="666">
        <v>0</v>
      </c>
      <c r="N737" s="665">
        <v>7</v>
      </c>
      <c r="O737" s="748">
        <v>6</v>
      </c>
      <c r="P737" s="666">
        <v>0</v>
      </c>
      <c r="Q737" s="681"/>
      <c r="R737" s="665">
        <v>3</v>
      </c>
      <c r="S737" s="681">
        <v>0.42857142857142855</v>
      </c>
      <c r="T737" s="748">
        <v>2.5</v>
      </c>
      <c r="U737" s="704">
        <v>0.41666666666666669</v>
      </c>
    </row>
    <row r="738" spans="1:21" ht="14.4" customHeight="1" x14ac:dyDescent="0.3">
      <c r="A738" s="664">
        <v>21</v>
      </c>
      <c r="B738" s="665" t="s">
        <v>528</v>
      </c>
      <c r="C738" s="665" t="s">
        <v>3366</v>
      </c>
      <c r="D738" s="746" t="s">
        <v>4909</v>
      </c>
      <c r="E738" s="747" t="s">
        <v>3381</v>
      </c>
      <c r="F738" s="665" t="s">
        <v>3361</v>
      </c>
      <c r="G738" s="665" t="s">
        <v>4181</v>
      </c>
      <c r="H738" s="665" t="s">
        <v>529</v>
      </c>
      <c r="I738" s="665" t="s">
        <v>857</v>
      </c>
      <c r="J738" s="665" t="s">
        <v>4182</v>
      </c>
      <c r="K738" s="665" t="s">
        <v>4183</v>
      </c>
      <c r="L738" s="666">
        <v>0</v>
      </c>
      <c r="M738" s="666">
        <v>0</v>
      </c>
      <c r="N738" s="665">
        <v>2</v>
      </c>
      <c r="O738" s="748">
        <v>1</v>
      </c>
      <c r="P738" s="666">
        <v>0</v>
      </c>
      <c r="Q738" s="681"/>
      <c r="R738" s="665">
        <v>2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21</v>
      </c>
      <c r="B739" s="665" t="s">
        <v>528</v>
      </c>
      <c r="C739" s="665" t="s">
        <v>3366</v>
      </c>
      <c r="D739" s="746" t="s">
        <v>4909</v>
      </c>
      <c r="E739" s="747" t="s">
        <v>3381</v>
      </c>
      <c r="F739" s="665" t="s">
        <v>3361</v>
      </c>
      <c r="G739" s="665" t="s">
        <v>4184</v>
      </c>
      <c r="H739" s="665" t="s">
        <v>529</v>
      </c>
      <c r="I739" s="665" t="s">
        <v>2099</v>
      </c>
      <c r="J739" s="665" t="s">
        <v>2100</v>
      </c>
      <c r="K739" s="665" t="s">
        <v>4185</v>
      </c>
      <c r="L739" s="666">
        <v>181.04</v>
      </c>
      <c r="M739" s="666">
        <v>181.04</v>
      </c>
      <c r="N739" s="665">
        <v>1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21</v>
      </c>
      <c r="B740" s="665" t="s">
        <v>528</v>
      </c>
      <c r="C740" s="665" t="s">
        <v>3366</v>
      </c>
      <c r="D740" s="746" t="s">
        <v>4909</v>
      </c>
      <c r="E740" s="747" t="s">
        <v>3381</v>
      </c>
      <c r="F740" s="665" t="s">
        <v>3361</v>
      </c>
      <c r="G740" s="665" t="s">
        <v>4184</v>
      </c>
      <c r="H740" s="665" t="s">
        <v>529</v>
      </c>
      <c r="I740" s="665" t="s">
        <v>4186</v>
      </c>
      <c r="J740" s="665" t="s">
        <v>4187</v>
      </c>
      <c r="K740" s="665" t="s">
        <v>3993</v>
      </c>
      <c r="L740" s="666">
        <v>87.42</v>
      </c>
      <c r="M740" s="666">
        <v>262.26</v>
      </c>
      <c r="N740" s="665">
        <v>3</v>
      </c>
      <c r="O740" s="748">
        <v>2.5</v>
      </c>
      <c r="P740" s="666">
        <v>174.84</v>
      </c>
      <c r="Q740" s="681">
        <v>0.66666666666666674</v>
      </c>
      <c r="R740" s="665">
        <v>2</v>
      </c>
      <c r="S740" s="681">
        <v>0.66666666666666663</v>
      </c>
      <c r="T740" s="748">
        <v>1.5</v>
      </c>
      <c r="U740" s="704">
        <v>0.6</v>
      </c>
    </row>
    <row r="741" spans="1:21" ht="14.4" customHeight="1" x14ac:dyDescent="0.3">
      <c r="A741" s="664">
        <v>21</v>
      </c>
      <c r="B741" s="665" t="s">
        <v>528</v>
      </c>
      <c r="C741" s="665" t="s">
        <v>3366</v>
      </c>
      <c r="D741" s="746" t="s">
        <v>4909</v>
      </c>
      <c r="E741" s="747" t="s">
        <v>3381</v>
      </c>
      <c r="F741" s="665" t="s">
        <v>3361</v>
      </c>
      <c r="G741" s="665" t="s">
        <v>4184</v>
      </c>
      <c r="H741" s="665" t="s">
        <v>529</v>
      </c>
      <c r="I741" s="665" t="s">
        <v>4188</v>
      </c>
      <c r="J741" s="665" t="s">
        <v>2100</v>
      </c>
      <c r="K741" s="665" t="s">
        <v>4189</v>
      </c>
      <c r="L741" s="666">
        <v>90.53</v>
      </c>
      <c r="M741" s="666">
        <v>90.53</v>
      </c>
      <c r="N741" s="665">
        <v>1</v>
      </c>
      <c r="O741" s="748">
        <v>1</v>
      </c>
      <c r="P741" s="666">
        <v>90.53</v>
      </c>
      <c r="Q741" s="681">
        <v>1</v>
      </c>
      <c r="R741" s="665">
        <v>1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21</v>
      </c>
      <c r="B742" s="665" t="s">
        <v>528</v>
      </c>
      <c r="C742" s="665" t="s">
        <v>3366</v>
      </c>
      <c r="D742" s="746" t="s">
        <v>4909</v>
      </c>
      <c r="E742" s="747" t="s">
        <v>3381</v>
      </c>
      <c r="F742" s="665" t="s">
        <v>3361</v>
      </c>
      <c r="G742" s="665" t="s">
        <v>3525</v>
      </c>
      <c r="H742" s="665" t="s">
        <v>529</v>
      </c>
      <c r="I742" s="665" t="s">
        <v>758</v>
      </c>
      <c r="J742" s="665" t="s">
        <v>3526</v>
      </c>
      <c r="K742" s="665" t="s">
        <v>3527</v>
      </c>
      <c r="L742" s="666">
        <v>0</v>
      </c>
      <c r="M742" s="666">
        <v>0</v>
      </c>
      <c r="N742" s="665">
        <v>17</v>
      </c>
      <c r="O742" s="748">
        <v>5.5</v>
      </c>
      <c r="P742" s="666">
        <v>0</v>
      </c>
      <c r="Q742" s="681"/>
      <c r="R742" s="665">
        <v>12</v>
      </c>
      <c r="S742" s="681">
        <v>0.70588235294117652</v>
      </c>
      <c r="T742" s="748">
        <v>4</v>
      </c>
      <c r="U742" s="704">
        <v>0.72727272727272729</v>
      </c>
    </row>
    <row r="743" spans="1:21" ht="14.4" customHeight="1" x14ac:dyDescent="0.3">
      <c r="A743" s="664">
        <v>21</v>
      </c>
      <c r="B743" s="665" t="s">
        <v>528</v>
      </c>
      <c r="C743" s="665" t="s">
        <v>3366</v>
      </c>
      <c r="D743" s="746" t="s">
        <v>4909</v>
      </c>
      <c r="E743" s="747" t="s">
        <v>3381</v>
      </c>
      <c r="F743" s="665" t="s">
        <v>3361</v>
      </c>
      <c r="G743" s="665" t="s">
        <v>3528</v>
      </c>
      <c r="H743" s="665" t="s">
        <v>529</v>
      </c>
      <c r="I743" s="665" t="s">
        <v>715</v>
      </c>
      <c r="J743" s="665" t="s">
        <v>716</v>
      </c>
      <c r="K743" s="665" t="s">
        <v>3825</v>
      </c>
      <c r="L743" s="666">
        <v>210.38</v>
      </c>
      <c r="M743" s="666">
        <v>210.38</v>
      </c>
      <c r="N743" s="665">
        <v>1</v>
      </c>
      <c r="O743" s="748">
        <v>0.5</v>
      </c>
      <c r="P743" s="666">
        <v>210.38</v>
      </c>
      <c r="Q743" s="681">
        <v>1</v>
      </c>
      <c r="R743" s="665">
        <v>1</v>
      </c>
      <c r="S743" s="681">
        <v>1</v>
      </c>
      <c r="T743" s="748">
        <v>0.5</v>
      </c>
      <c r="U743" s="704">
        <v>1</v>
      </c>
    </row>
    <row r="744" spans="1:21" ht="14.4" customHeight="1" x14ac:dyDescent="0.3">
      <c r="A744" s="664">
        <v>21</v>
      </c>
      <c r="B744" s="665" t="s">
        <v>528</v>
      </c>
      <c r="C744" s="665" t="s">
        <v>3366</v>
      </c>
      <c r="D744" s="746" t="s">
        <v>4909</v>
      </c>
      <c r="E744" s="747" t="s">
        <v>3381</v>
      </c>
      <c r="F744" s="665" t="s">
        <v>3361</v>
      </c>
      <c r="G744" s="665" t="s">
        <v>3528</v>
      </c>
      <c r="H744" s="665" t="s">
        <v>529</v>
      </c>
      <c r="I744" s="665" t="s">
        <v>4190</v>
      </c>
      <c r="J744" s="665" t="s">
        <v>716</v>
      </c>
      <c r="K744" s="665" t="s">
        <v>4191</v>
      </c>
      <c r="L744" s="666">
        <v>210.38</v>
      </c>
      <c r="M744" s="666">
        <v>210.38</v>
      </c>
      <c r="N744" s="665">
        <v>1</v>
      </c>
      <c r="O744" s="748">
        <v>1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21</v>
      </c>
      <c r="B745" s="665" t="s">
        <v>528</v>
      </c>
      <c r="C745" s="665" t="s">
        <v>3366</v>
      </c>
      <c r="D745" s="746" t="s">
        <v>4909</v>
      </c>
      <c r="E745" s="747" t="s">
        <v>3381</v>
      </c>
      <c r="F745" s="665" t="s">
        <v>3361</v>
      </c>
      <c r="G745" s="665" t="s">
        <v>3530</v>
      </c>
      <c r="H745" s="665" t="s">
        <v>529</v>
      </c>
      <c r="I745" s="665" t="s">
        <v>4192</v>
      </c>
      <c r="J745" s="665" t="s">
        <v>1548</v>
      </c>
      <c r="K745" s="665" t="s">
        <v>4193</v>
      </c>
      <c r="L745" s="666">
        <v>22.44</v>
      </c>
      <c r="M745" s="666">
        <v>22.44</v>
      </c>
      <c r="N745" s="665">
        <v>1</v>
      </c>
      <c r="O745" s="748">
        <v>1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21</v>
      </c>
      <c r="B746" s="665" t="s">
        <v>528</v>
      </c>
      <c r="C746" s="665" t="s">
        <v>3366</v>
      </c>
      <c r="D746" s="746" t="s">
        <v>4909</v>
      </c>
      <c r="E746" s="747" t="s">
        <v>3381</v>
      </c>
      <c r="F746" s="665" t="s">
        <v>3361</v>
      </c>
      <c r="G746" s="665" t="s">
        <v>3530</v>
      </c>
      <c r="H746" s="665" t="s">
        <v>529</v>
      </c>
      <c r="I746" s="665" t="s">
        <v>3654</v>
      </c>
      <c r="J746" s="665" t="s">
        <v>3655</v>
      </c>
      <c r="K746" s="665" t="s">
        <v>3656</v>
      </c>
      <c r="L746" s="666">
        <v>51.21</v>
      </c>
      <c r="M746" s="666">
        <v>51.21</v>
      </c>
      <c r="N746" s="665">
        <v>1</v>
      </c>
      <c r="O746" s="748">
        <v>1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21</v>
      </c>
      <c r="B747" s="665" t="s">
        <v>528</v>
      </c>
      <c r="C747" s="665" t="s">
        <v>3366</v>
      </c>
      <c r="D747" s="746" t="s">
        <v>4909</v>
      </c>
      <c r="E747" s="747" t="s">
        <v>3381</v>
      </c>
      <c r="F747" s="665" t="s">
        <v>3361</v>
      </c>
      <c r="G747" s="665" t="s">
        <v>3978</v>
      </c>
      <c r="H747" s="665" t="s">
        <v>1606</v>
      </c>
      <c r="I747" s="665" t="s">
        <v>3979</v>
      </c>
      <c r="J747" s="665" t="s">
        <v>3980</v>
      </c>
      <c r="K747" s="665" t="s">
        <v>3981</v>
      </c>
      <c r="L747" s="666">
        <v>0</v>
      </c>
      <c r="M747" s="666">
        <v>0</v>
      </c>
      <c r="N747" s="665">
        <v>15</v>
      </c>
      <c r="O747" s="748">
        <v>4</v>
      </c>
      <c r="P747" s="666">
        <v>0</v>
      </c>
      <c r="Q747" s="681"/>
      <c r="R747" s="665">
        <v>6</v>
      </c>
      <c r="S747" s="681">
        <v>0.4</v>
      </c>
      <c r="T747" s="748">
        <v>1.5</v>
      </c>
      <c r="U747" s="704">
        <v>0.375</v>
      </c>
    </row>
    <row r="748" spans="1:21" ht="14.4" customHeight="1" x14ac:dyDescent="0.3">
      <c r="A748" s="664">
        <v>21</v>
      </c>
      <c r="B748" s="665" t="s">
        <v>528</v>
      </c>
      <c r="C748" s="665" t="s">
        <v>3366</v>
      </c>
      <c r="D748" s="746" t="s">
        <v>4909</v>
      </c>
      <c r="E748" s="747" t="s">
        <v>3381</v>
      </c>
      <c r="F748" s="665" t="s">
        <v>3361</v>
      </c>
      <c r="G748" s="665" t="s">
        <v>3978</v>
      </c>
      <c r="H748" s="665" t="s">
        <v>1606</v>
      </c>
      <c r="I748" s="665" t="s">
        <v>3982</v>
      </c>
      <c r="J748" s="665" t="s">
        <v>3980</v>
      </c>
      <c r="K748" s="665" t="s">
        <v>3814</v>
      </c>
      <c r="L748" s="666">
        <v>492.3</v>
      </c>
      <c r="M748" s="666">
        <v>10338.300000000003</v>
      </c>
      <c r="N748" s="665">
        <v>21</v>
      </c>
      <c r="O748" s="748">
        <v>20</v>
      </c>
      <c r="P748" s="666">
        <v>4923.0000000000009</v>
      </c>
      <c r="Q748" s="681">
        <v>0.47619047619047616</v>
      </c>
      <c r="R748" s="665">
        <v>10</v>
      </c>
      <c r="S748" s="681">
        <v>0.47619047619047616</v>
      </c>
      <c r="T748" s="748">
        <v>10</v>
      </c>
      <c r="U748" s="704">
        <v>0.5</v>
      </c>
    </row>
    <row r="749" spans="1:21" ht="14.4" customHeight="1" x14ac:dyDescent="0.3">
      <c r="A749" s="664">
        <v>21</v>
      </c>
      <c r="B749" s="665" t="s">
        <v>528</v>
      </c>
      <c r="C749" s="665" t="s">
        <v>3366</v>
      </c>
      <c r="D749" s="746" t="s">
        <v>4909</v>
      </c>
      <c r="E749" s="747" t="s">
        <v>3381</v>
      </c>
      <c r="F749" s="665" t="s">
        <v>3361</v>
      </c>
      <c r="G749" s="665" t="s">
        <v>3657</v>
      </c>
      <c r="H749" s="665" t="s">
        <v>1606</v>
      </c>
      <c r="I749" s="665" t="s">
        <v>4194</v>
      </c>
      <c r="J749" s="665" t="s">
        <v>1613</v>
      </c>
      <c r="K749" s="665" t="s">
        <v>4195</v>
      </c>
      <c r="L749" s="666">
        <v>438.49</v>
      </c>
      <c r="M749" s="666">
        <v>438.49</v>
      </c>
      <c r="N749" s="665">
        <v>1</v>
      </c>
      <c r="O749" s="748">
        <v>1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21</v>
      </c>
      <c r="B750" s="665" t="s">
        <v>528</v>
      </c>
      <c r="C750" s="665" t="s">
        <v>3366</v>
      </c>
      <c r="D750" s="746" t="s">
        <v>4909</v>
      </c>
      <c r="E750" s="747" t="s">
        <v>3381</v>
      </c>
      <c r="F750" s="665" t="s">
        <v>3361</v>
      </c>
      <c r="G750" s="665" t="s">
        <v>3531</v>
      </c>
      <c r="H750" s="665" t="s">
        <v>529</v>
      </c>
      <c r="I750" s="665" t="s">
        <v>688</v>
      </c>
      <c r="J750" s="665" t="s">
        <v>689</v>
      </c>
      <c r="K750" s="665" t="s">
        <v>3691</v>
      </c>
      <c r="L750" s="666">
        <v>55.16</v>
      </c>
      <c r="M750" s="666">
        <v>110.32</v>
      </c>
      <c r="N750" s="665">
        <v>2</v>
      </c>
      <c r="O750" s="748">
        <v>2</v>
      </c>
      <c r="P750" s="666">
        <v>110.32</v>
      </c>
      <c r="Q750" s="681">
        <v>1</v>
      </c>
      <c r="R750" s="665">
        <v>2</v>
      </c>
      <c r="S750" s="681">
        <v>1</v>
      </c>
      <c r="T750" s="748">
        <v>2</v>
      </c>
      <c r="U750" s="704">
        <v>1</v>
      </c>
    </row>
    <row r="751" spans="1:21" ht="14.4" customHeight="1" x14ac:dyDescent="0.3">
      <c r="A751" s="664">
        <v>21</v>
      </c>
      <c r="B751" s="665" t="s">
        <v>528</v>
      </c>
      <c r="C751" s="665" t="s">
        <v>3366</v>
      </c>
      <c r="D751" s="746" t="s">
        <v>4909</v>
      </c>
      <c r="E751" s="747" t="s">
        <v>3381</v>
      </c>
      <c r="F751" s="665" t="s">
        <v>3361</v>
      </c>
      <c r="G751" s="665" t="s">
        <v>3535</v>
      </c>
      <c r="H751" s="665" t="s">
        <v>1606</v>
      </c>
      <c r="I751" s="665" t="s">
        <v>1623</v>
      </c>
      <c r="J751" s="665" t="s">
        <v>1624</v>
      </c>
      <c r="K751" s="665" t="s">
        <v>1625</v>
      </c>
      <c r="L751" s="666">
        <v>31.32</v>
      </c>
      <c r="M751" s="666">
        <v>281.88</v>
      </c>
      <c r="N751" s="665">
        <v>9</v>
      </c>
      <c r="O751" s="748">
        <v>2</v>
      </c>
      <c r="P751" s="666">
        <v>281.88</v>
      </c>
      <c r="Q751" s="681">
        <v>1</v>
      </c>
      <c r="R751" s="665">
        <v>9</v>
      </c>
      <c r="S751" s="681">
        <v>1</v>
      </c>
      <c r="T751" s="748">
        <v>2</v>
      </c>
      <c r="U751" s="704">
        <v>1</v>
      </c>
    </row>
    <row r="752" spans="1:21" ht="14.4" customHeight="1" x14ac:dyDescent="0.3">
      <c r="A752" s="664">
        <v>21</v>
      </c>
      <c r="B752" s="665" t="s">
        <v>528</v>
      </c>
      <c r="C752" s="665" t="s">
        <v>3366</v>
      </c>
      <c r="D752" s="746" t="s">
        <v>4909</v>
      </c>
      <c r="E752" s="747" t="s">
        <v>3381</v>
      </c>
      <c r="F752" s="665" t="s">
        <v>3361</v>
      </c>
      <c r="G752" s="665" t="s">
        <v>3536</v>
      </c>
      <c r="H752" s="665" t="s">
        <v>529</v>
      </c>
      <c r="I752" s="665" t="s">
        <v>1047</v>
      </c>
      <c r="J752" s="665" t="s">
        <v>986</v>
      </c>
      <c r="K752" s="665" t="s">
        <v>3537</v>
      </c>
      <c r="L752" s="666">
        <v>33.549999999999997</v>
      </c>
      <c r="M752" s="666">
        <v>100.64999999999999</v>
      </c>
      <c r="N752" s="665">
        <v>3</v>
      </c>
      <c r="O752" s="748">
        <v>0.5</v>
      </c>
      <c r="P752" s="666">
        <v>100.64999999999999</v>
      </c>
      <c r="Q752" s="681">
        <v>1</v>
      </c>
      <c r="R752" s="665">
        <v>3</v>
      </c>
      <c r="S752" s="681">
        <v>1</v>
      </c>
      <c r="T752" s="748">
        <v>0.5</v>
      </c>
      <c r="U752" s="704">
        <v>1</v>
      </c>
    </row>
    <row r="753" spans="1:21" ht="14.4" customHeight="1" x14ac:dyDescent="0.3">
      <c r="A753" s="664">
        <v>21</v>
      </c>
      <c r="B753" s="665" t="s">
        <v>528</v>
      </c>
      <c r="C753" s="665" t="s">
        <v>3366</v>
      </c>
      <c r="D753" s="746" t="s">
        <v>4909</v>
      </c>
      <c r="E753" s="747" t="s">
        <v>3381</v>
      </c>
      <c r="F753" s="665" t="s">
        <v>3361</v>
      </c>
      <c r="G753" s="665" t="s">
        <v>3536</v>
      </c>
      <c r="H753" s="665" t="s">
        <v>529</v>
      </c>
      <c r="I753" s="665" t="s">
        <v>4026</v>
      </c>
      <c r="J753" s="665" t="s">
        <v>3723</v>
      </c>
      <c r="K753" s="665" t="s">
        <v>698</v>
      </c>
      <c r="L753" s="666">
        <v>100.62</v>
      </c>
      <c r="M753" s="666">
        <v>1609.92</v>
      </c>
      <c r="N753" s="665">
        <v>16</v>
      </c>
      <c r="O753" s="748">
        <v>5.5</v>
      </c>
      <c r="P753" s="666">
        <v>1106.8200000000002</v>
      </c>
      <c r="Q753" s="681">
        <v>0.68750000000000011</v>
      </c>
      <c r="R753" s="665">
        <v>11</v>
      </c>
      <c r="S753" s="681">
        <v>0.6875</v>
      </c>
      <c r="T753" s="748">
        <v>3</v>
      </c>
      <c r="U753" s="704">
        <v>0.54545454545454541</v>
      </c>
    </row>
    <row r="754" spans="1:21" ht="14.4" customHeight="1" x14ac:dyDescent="0.3">
      <c r="A754" s="664">
        <v>21</v>
      </c>
      <c r="B754" s="665" t="s">
        <v>528</v>
      </c>
      <c r="C754" s="665" t="s">
        <v>3366</v>
      </c>
      <c r="D754" s="746" t="s">
        <v>4909</v>
      </c>
      <c r="E754" s="747" t="s">
        <v>3381</v>
      </c>
      <c r="F754" s="665" t="s">
        <v>3361</v>
      </c>
      <c r="G754" s="665" t="s">
        <v>3536</v>
      </c>
      <c r="H754" s="665" t="s">
        <v>529</v>
      </c>
      <c r="I754" s="665" t="s">
        <v>3540</v>
      </c>
      <c r="J754" s="665" t="s">
        <v>986</v>
      </c>
      <c r="K754" s="665" t="s">
        <v>3541</v>
      </c>
      <c r="L754" s="666">
        <v>0</v>
      </c>
      <c r="M754" s="666">
        <v>0</v>
      </c>
      <c r="N754" s="665">
        <v>3</v>
      </c>
      <c r="O754" s="748">
        <v>1</v>
      </c>
      <c r="P754" s="666"/>
      <c r="Q754" s="681"/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21</v>
      </c>
      <c r="B755" s="665" t="s">
        <v>528</v>
      </c>
      <c r="C755" s="665" t="s">
        <v>3366</v>
      </c>
      <c r="D755" s="746" t="s">
        <v>4909</v>
      </c>
      <c r="E755" s="747" t="s">
        <v>3381</v>
      </c>
      <c r="F755" s="665" t="s">
        <v>3361</v>
      </c>
      <c r="G755" s="665" t="s">
        <v>4196</v>
      </c>
      <c r="H755" s="665" t="s">
        <v>529</v>
      </c>
      <c r="I755" s="665" t="s">
        <v>4197</v>
      </c>
      <c r="J755" s="665" t="s">
        <v>2528</v>
      </c>
      <c r="K755" s="665" t="s">
        <v>2529</v>
      </c>
      <c r="L755" s="666">
        <v>45.05</v>
      </c>
      <c r="M755" s="666">
        <v>45.05</v>
      </c>
      <c r="N755" s="665">
        <v>1</v>
      </c>
      <c r="O755" s="748">
        <v>0.5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21</v>
      </c>
      <c r="B756" s="665" t="s">
        <v>528</v>
      </c>
      <c r="C756" s="665" t="s">
        <v>3366</v>
      </c>
      <c r="D756" s="746" t="s">
        <v>4909</v>
      </c>
      <c r="E756" s="747" t="s">
        <v>3381</v>
      </c>
      <c r="F756" s="665" t="s">
        <v>3361</v>
      </c>
      <c r="G756" s="665" t="s">
        <v>3662</v>
      </c>
      <c r="H756" s="665" t="s">
        <v>529</v>
      </c>
      <c r="I756" s="665" t="s">
        <v>4198</v>
      </c>
      <c r="J756" s="665" t="s">
        <v>1008</v>
      </c>
      <c r="K756" s="665" t="s">
        <v>698</v>
      </c>
      <c r="L756" s="666">
        <v>0</v>
      </c>
      <c r="M756" s="666">
        <v>0</v>
      </c>
      <c r="N756" s="665">
        <v>3</v>
      </c>
      <c r="O756" s="748">
        <v>0.5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21</v>
      </c>
      <c r="B757" s="665" t="s">
        <v>528</v>
      </c>
      <c r="C757" s="665" t="s">
        <v>3366</v>
      </c>
      <c r="D757" s="746" t="s">
        <v>4909</v>
      </c>
      <c r="E757" s="747" t="s">
        <v>3381</v>
      </c>
      <c r="F757" s="665" t="s">
        <v>3361</v>
      </c>
      <c r="G757" s="665" t="s">
        <v>3662</v>
      </c>
      <c r="H757" s="665" t="s">
        <v>529</v>
      </c>
      <c r="I757" s="665" t="s">
        <v>1007</v>
      </c>
      <c r="J757" s="665" t="s">
        <v>1008</v>
      </c>
      <c r="K757" s="665" t="s">
        <v>1009</v>
      </c>
      <c r="L757" s="666">
        <v>271.94</v>
      </c>
      <c r="M757" s="666">
        <v>815.81999999999994</v>
      </c>
      <c r="N757" s="665">
        <v>3</v>
      </c>
      <c r="O757" s="748">
        <v>1.5</v>
      </c>
      <c r="P757" s="666">
        <v>815.81999999999994</v>
      </c>
      <c r="Q757" s="681">
        <v>1</v>
      </c>
      <c r="R757" s="665">
        <v>3</v>
      </c>
      <c r="S757" s="681">
        <v>1</v>
      </c>
      <c r="T757" s="748">
        <v>1.5</v>
      </c>
      <c r="U757" s="704">
        <v>1</v>
      </c>
    </row>
    <row r="758" spans="1:21" ht="14.4" customHeight="1" x14ac:dyDescent="0.3">
      <c r="A758" s="664">
        <v>21</v>
      </c>
      <c r="B758" s="665" t="s">
        <v>528</v>
      </c>
      <c r="C758" s="665" t="s">
        <v>3366</v>
      </c>
      <c r="D758" s="746" t="s">
        <v>4909</v>
      </c>
      <c r="E758" s="747" t="s">
        <v>3381</v>
      </c>
      <c r="F758" s="665" t="s">
        <v>3361</v>
      </c>
      <c r="G758" s="665" t="s">
        <v>3662</v>
      </c>
      <c r="H758" s="665" t="s">
        <v>529</v>
      </c>
      <c r="I758" s="665" t="s">
        <v>2067</v>
      </c>
      <c r="J758" s="665" t="s">
        <v>3664</v>
      </c>
      <c r="K758" s="665" t="s">
        <v>2069</v>
      </c>
      <c r="L758" s="666">
        <v>151.62</v>
      </c>
      <c r="M758" s="666">
        <v>454.86</v>
      </c>
      <c r="N758" s="665">
        <v>3</v>
      </c>
      <c r="O758" s="748">
        <v>0.5</v>
      </c>
      <c r="P758" s="666">
        <v>454.86</v>
      </c>
      <c r="Q758" s="681">
        <v>1</v>
      </c>
      <c r="R758" s="665">
        <v>3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21</v>
      </c>
      <c r="B759" s="665" t="s">
        <v>528</v>
      </c>
      <c r="C759" s="665" t="s">
        <v>3366</v>
      </c>
      <c r="D759" s="746" t="s">
        <v>4909</v>
      </c>
      <c r="E759" s="747" t="s">
        <v>3381</v>
      </c>
      <c r="F759" s="665" t="s">
        <v>3361</v>
      </c>
      <c r="G759" s="665" t="s">
        <v>3662</v>
      </c>
      <c r="H759" s="665" t="s">
        <v>529</v>
      </c>
      <c r="I759" s="665" t="s">
        <v>2273</v>
      </c>
      <c r="J759" s="665" t="s">
        <v>3833</v>
      </c>
      <c r="K759" s="665" t="s">
        <v>2069</v>
      </c>
      <c r="L759" s="666">
        <v>0</v>
      </c>
      <c r="M759" s="666">
        <v>0</v>
      </c>
      <c r="N759" s="665">
        <v>3</v>
      </c>
      <c r="O759" s="748">
        <v>0.5</v>
      </c>
      <c r="P759" s="666"/>
      <c r="Q759" s="681"/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21</v>
      </c>
      <c r="B760" s="665" t="s">
        <v>528</v>
      </c>
      <c r="C760" s="665" t="s">
        <v>3366</v>
      </c>
      <c r="D760" s="746" t="s">
        <v>4909</v>
      </c>
      <c r="E760" s="747" t="s">
        <v>3381</v>
      </c>
      <c r="F760" s="665" t="s">
        <v>3361</v>
      </c>
      <c r="G760" s="665" t="s">
        <v>3662</v>
      </c>
      <c r="H760" s="665" t="s">
        <v>529</v>
      </c>
      <c r="I760" s="665" t="s">
        <v>4199</v>
      </c>
      <c r="J760" s="665" t="s">
        <v>4086</v>
      </c>
      <c r="K760" s="665" t="s">
        <v>2069</v>
      </c>
      <c r="L760" s="666">
        <v>151.62</v>
      </c>
      <c r="M760" s="666">
        <v>454.86</v>
      </c>
      <c r="N760" s="665">
        <v>3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21</v>
      </c>
      <c r="B761" s="665" t="s">
        <v>528</v>
      </c>
      <c r="C761" s="665" t="s">
        <v>3366</v>
      </c>
      <c r="D761" s="746" t="s">
        <v>4909</v>
      </c>
      <c r="E761" s="747" t="s">
        <v>3381</v>
      </c>
      <c r="F761" s="665" t="s">
        <v>3361</v>
      </c>
      <c r="G761" s="665" t="s">
        <v>3662</v>
      </c>
      <c r="H761" s="665" t="s">
        <v>529</v>
      </c>
      <c r="I761" s="665" t="s">
        <v>4200</v>
      </c>
      <c r="J761" s="665" t="s">
        <v>4201</v>
      </c>
      <c r="K761" s="665" t="s">
        <v>2069</v>
      </c>
      <c r="L761" s="666">
        <v>0</v>
      </c>
      <c r="M761" s="666">
        <v>0</v>
      </c>
      <c r="N761" s="665">
        <v>3</v>
      </c>
      <c r="O761" s="748">
        <v>0.5</v>
      </c>
      <c r="P761" s="666">
        <v>0</v>
      </c>
      <c r="Q761" s="681"/>
      <c r="R761" s="665">
        <v>3</v>
      </c>
      <c r="S761" s="681">
        <v>1</v>
      </c>
      <c r="T761" s="748">
        <v>0.5</v>
      </c>
      <c r="U761" s="704">
        <v>1</v>
      </c>
    </row>
    <row r="762" spans="1:21" ht="14.4" customHeight="1" x14ac:dyDescent="0.3">
      <c r="A762" s="664">
        <v>21</v>
      </c>
      <c r="B762" s="665" t="s">
        <v>528</v>
      </c>
      <c r="C762" s="665" t="s">
        <v>3366</v>
      </c>
      <c r="D762" s="746" t="s">
        <v>4909</v>
      </c>
      <c r="E762" s="747" t="s">
        <v>3381</v>
      </c>
      <c r="F762" s="665" t="s">
        <v>3361</v>
      </c>
      <c r="G762" s="665" t="s">
        <v>3432</v>
      </c>
      <c r="H762" s="665" t="s">
        <v>529</v>
      </c>
      <c r="I762" s="665" t="s">
        <v>4202</v>
      </c>
      <c r="J762" s="665" t="s">
        <v>3434</v>
      </c>
      <c r="K762" s="665" t="s">
        <v>3543</v>
      </c>
      <c r="L762" s="666">
        <v>0</v>
      </c>
      <c r="M762" s="666">
        <v>0</v>
      </c>
      <c r="N762" s="665">
        <v>1</v>
      </c>
      <c r="O762" s="748">
        <v>1</v>
      </c>
      <c r="P762" s="666">
        <v>0</v>
      </c>
      <c r="Q762" s="681"/>
      <c r="R762" s="665">
        <v>1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21</v>
      </c>
      <c r="B763" s="665" t="s">
        <v>528</v>
      </c>
      <c r="C763" s="665" t="s">
        <v>3366</v>
      </c>
      <c r="D763" s="746" t="s">
        <v>4909</v>
      </c>
      <c r="E763" s="747" t="s">
        <v>3381</v>
      </c>
      <c r="F763" s="665" t="s">
        <v>3361</v>
      </c>
      <c r="G763" s="665" t="s">
        <v>3432</v>
      </c>
      <c r="H763" s="665" t="s">
        <v>529</v>
      </c>
      <c r="I763" s="665" t="s">
        <v>4203</v>
      </c>
      <c r="J763" s="665" t="s">
        <v>3434</v>
      </c>
      <c r="K763" s="665" t="s">
        <v>1462</v>
      </c>
      <c r="L763" s="666">
        <v>0</v>
      </c>
      <c r="M763" s="666">
        <v>0</v>
      </c>
      <c r="N763" s="665">
        <v>2</v>
      </c>
      <c r="O763" s="748">
        <v>1.5</v>
      </c>
      <c r="P763" s="666">
        <v>0</v>
      </c>
      <c r="Q763" s="681"/>
      <c r="R763" s="665">
        <v>2</v>
      </c>
      <c r="S763" s="681">
        <v>1</v>
      </c>
      <c r="T763" s="748">
        <v>1.5</v>
      </c>
      <c r="U763" s="704">
        <v>1</v>
      </c>
    </row>
    <row r="764" spans="1:21" ht="14.4" customHeight="1" x14ac:dyDescent="0.3">
      <c r="A764" s="664">
        <v>21</v>
      </c>
      <c r="B764" s="665" t="s">
        <v>528</v>
      </c>
      <c r="C764" s="665" t="s">
        <v>3366</v>
      </c>
      <c r="D764" s="746" t="s">
        <v>4909</v>
      </c>
      <c r="E764" s="747" t="s">
        <v>3381</v>
      </c>
      <c r="F764" s="665" t="s">
        <v>3361</v>
      </c>
      <c r="G764" s="665" t="s">
        <v>3432</v>
      </c>
      <c r="H764" s="665" t="s">
        <v>529</v>
      </c>
      <c r="I764" s="665" t="s">
        <v>3433</v>
      </c>
      <c r="J764" s="665" t="s">
        <v>3434</v>
      </c>
      <c r="K764" s="665" t="s">
        <v>1462</v>
      </c>
      <c r="L764" s="666">
        <v>0</v>
      </c>
      <c r="M764" s="666">
        <v>0</v>
      </c>
      <c r="N764" s="665">
        <v>2</v>
      </c>
      <c r="O764" s="748">
        <v>1.5</v>
      </c>
      <c r="P764" s="666"/>
      <c r="Q764" s="681"/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21</v>
      </c>
      <c r="B765" s="665" t="s">
        <v>528</v>
      </c>
      <c r="C765" s="665" t="s">
        <v>3366</v>
      </c>
      <c r="D765" s="746" t="s">
        <v>4909</v>
      </c>
      <c r="E765" s="747" t="s">
        <v>3381</v>
      </c>
      <c r="F765" s="665" t="s">
        <v>3361</v>
      </c>
      <c r="G765" s="665" t="s">
        <v>3432</v>
      </c>
      <c r="H765" s="665" t="s">
        <v>529</v>
      </c>
      <c r="I765" s="665" t="s">
        <v>3995</v>
      </c>
      <c r="J765" s="665" t="s">
        <v>3836</v>
      </c>
      <c r="K765" s="665" t="s">
        <v>1462</v>
      </c>
      <c r="L765" s="666">
        <v>0</v>
      </c>
      <c r="M765" s="666">
        <v>0</v>
      </c>
      <c r="N765" s="665">
        <v>1</v>
      </c>
      <c r="O765" s="748">
        <v>1</v>
      </c>
      <c r="P765" s="666"/>
      <c r="Q765" s="681"/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21</v>
      </c>
      <c r="B766" s="665" t="s">
        <v>528</v>
      </c>
      <c r="C766" s="665" t="s">
        <v>3366</v>
      </c>
      <c r="D766" s="746" t="s">
        <v>4909</v>
      </c>
      <c r="E766" s="747" t="s">
        <v>3381</v>
      </c>
      <c r="F766" s="665" t="s">
        <v>3361</v>
      </c>
      <c r="G766" s="665" t="s">
        <v>3432</v>
      </c>
      <c r="H766" s="665" t="s">
        <v>529</v>
      </c>
      <c r="I766" s="665" t="s">
        <v>4092</v>
      </c>
      <c r="J766" s="665" t="s">
        <v>4093</v>
      </c>
      <c r="K766" s="665" t="s">
        <v>1462</v>
      </c>
      <c r="L766" s="666">
        <v>0</v>
      </c>
      <c r="M766" s="666">
        <v>0</v>
      </c>
      <c r="N766" s="665">
        <v>2</v>
      </c>
      <c r="O766" s="748">
        <v>1</v>
      </c>
      <c r="P766" s="666">
        <v>0</v>
      </c>
      <c r="Q766" s="681"/>
      <c r="R766" s="665">
        <v>2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21</v>
      </c>
      <c r="B767" s="665" t="s">
        <v>528</v>
      </c>
      <c r="C767" s="665" t="s">
        <v>3366</v>
      </c>
      <c r="D767" s="746" t="s">
        <v>4909</v>
      </c>
      <c r="E767" s="747" t="s">
        <v>3381</v>
      </c>
      <c r="F767" s="665" t="s">
        <v>3361</v>
      </c>
      <c r="G767" s="665" t="s">
        <v>3432</v>
      </c>
      <c r="H767" s="665" t="s">
        <v>529</v>
      </c>
      <c r="I767" s="665" t="s">
        <v>4204</v>
      </c>
      <c r="J767" s="665" t="s">
        <v>4093</v>
      </c>
      <c r="K767" s="665" t="s">
        <v>4205</v>
      </c>
      <c r="L767" s="666">
        <v>0</v>
      </c>
      <c r="M767" s="666">
        <v>0</v>
      </c>
      <c r="N767" s="665">
        <v>1</v>
      </c>
      <c r="O767" s="748">
        <v>1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21</v>
      </c>
      <c r="B768" s="665" t="s">
        <v>528</v>
      </c>
      <c r="C768" s="665" t="s">
        <v>3366</v>
      </c>
      <c r="D768" s="746" t="s">
        <v>4909</v>
      </c>
      <c r="E768" s="747" t="s">
        <v>3381</v>
      </c>
      <c r="F768" s="665" t="s">
        <v>3361</v>
      </c>
      <c r="G768" s="665" t="s">
        <v>3432</v>
      </c>
      <c r="H768" s="665" t="s">
        <v>529</v>
      </c>
      <c r="I768" s="665" t="s">
        <v>4206</v>
      </c>
      <c r="J768" s="665" t="s">
        <v>1461</v>
      </c>
      <c r="K768" s="665" t="s">
        <v>1696</v>
      </c>
      <c r="L768" s="666">
        <v>0</v>
      </c>
      <c r="M768" s="666">
        <v>0</v>
      </c>
      <c r="N768" s="665">
        <v>1</v>
      </c>
      <c r="O768" s="748">
        <v>0.5</v>
      </c>
      <c r="P768" s="666">
        <v>0</v>
      </c>
      <c r="Q768" s="681"/>
      <c r="R768" s="665">
        <v>1</v>
      </c>
      <c r="S768" s="681">
        <v>1</v>
      </c>
      <c r="T768" s="748">
        <v>0.5</v>
      </c>
      <c r="U768" s="704">
        <v>1</v>
      </c>
    </row>
    <row r="769" spans="1:21" ht="14.4" customHeight="1" x14ac:dyDescent="0.3">
      <c r="A769" s="664">
        <v>21</v>
      </c>
      <c r="B769" s="665" t="s">
        <v>528</v>
      </c>
      <c r="C769" s="665" t="s">
        <v>3366</v>
      </c>
      <c r="D769" s="746" t="s">
        <v>4909</v>
      </c>
      <c r="E769" s="747" t="s">
        <v>3381</v>
      </c>
      <c r="F769" s="665" t="s">
        <v>3361</v>
      </c>
      <c r="G769" s="665" t="s">
        <v>3432</v>
      </c>
      <c r="H769" s="665" t="s">
        <v>529</v>
      </c>
      <c r="I769" s="665" t="s">
        <v>1460</v>
      </c>
      <c r="J769" s="665" t="s">
        <v>1461</v>
      </c>
      <c r="K769" s="665" t="s">
        <v>1462</v>
      </c>
      <c r="L769" s="666">
        <v>0</v>
      </c>
      <c r="M769" s="666">
        <v>0</v>
      </c>
      <c r="N769" s="665">
        <v>3</v>
      </c>
      <c r="O769" s="748">
        <v>1.5</v>
      </c>
      <c r="P769" s="666">
        <v>0</v>
      </c>
      <c r="Q769" s="681"/>
      <c r="R769" s="665">
        <v>2</v>
      </c>
      <c r="S769" s="681">
        <v>0.66666666666666663</v>
      </c>
      <c r="T769" s="748">
        <v>0.5</v>
      </c>
      <c r="U769" s="704">
        <v>0.33333333333333331</v>
      </c>
    </row>
    <row r="770" spans="1:21" ht="14.4" customHeight="1" x14ac:dyDescent="0.3">
      <c r="A770" s="664">
        <v>21</v>
      </c>
      <c r="B770" s="665" t="s">
        <v>528</v>
      </c>
      <c r="C770" s="665" t="s">
        <v>3366</v>
      </c>
      <c r="D770" s="746" t="s">
        <v>4909</v>
      </c>
      <c r="E770" s="747" t="s">
        <v>3381</v>
      </c>
      <c r="F770" s="665" t="s">
        <v>3361</v>
      </c>
      <c r="G770" s="665" t="s">
        <v>3432</v>
      </c>
      <c r="H770" s="665" t="s">
        <v>529</v>
      </c>
      <c r="I770" s="665" t="s">
        <v>4207</v>
      </c>
      <c r="J770" s="665" t="s">
        <v>1461</v>
      </c>
      <c r="K770" s="665" t="s">
        <v>4208</v>
      </c>
      <c r="L770" s="666">
        <v>0</v>
      </c>
      <c r="M770" s="666">
        <v>0</v>
      </c>
      <c r="N770" s="665">
        <v>1</v>
      </c>
      <c r="O770" s="748">
        <v>1</v>
      </c>
      <c r="P770" s="666">
        <v>0</v>
      </c>
      <c r="Q770" s="681"/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21</v>
      </c>
      <c r="B771" s="665" t="s">
        <v>528</v>
      </c>
      <c r="C771" s="665" t="s">
        <v>3366</v>
      </c>
      <c r="D771" s="746" t="s">
        <v>4909</v>
      </c>
      <c r="E771" s="747" t="s">
        <v>3381</v>
      </c>
      <c r="F771" s="665" t="s">
        <v>3361</v>
      </c>
      <c r="G771" s="665" t="s">
        <v>4209</v>
      </c>
      <c r="H771" s="665" t="s">
        <v>529</v>
      </c>
      <c r="I771" s="665" t="s">
        <v>4210</v>
      </c>
      <c r="J771" s="665" t="s">
        <v>1443</v>
      </c>
      <c r="K771" s="665" t="s">
        <v>3964</v>
      </c>
      <c r="L771" s="666">
        <v>53.09</v>
      </c>
      <c r="M771" s="666">
        <v>53.09</v>
      </c>
      <c r="N771" s="665">
        <v>1</v>
      </c>
      <c r="O771" s="748">
        <v>0.5</v>
      </c>
      <c r="P771" s="666">
        <v>53.09</v>
      </c>
      <c r="Q771" s="681">
        <v>1</v>
      </c>
      <c r="R771" s="665">
        <v>1</v>
      </c>
      <c r="S771" s="681">
        <v>1</v>
      </c>
      <c r="T771" s="748">
        <v>0.5</v>
      </c>
      <c r="U771" s="704">
        <v>1</v>
      </c>
    </row>
    <row r="772" spans="1:21" ht="14.4" customHeight="1" x14ac:dyDescent="0.3">
      <c r="A772" s="664">
        <v>21</v>
      </c>
      <c r="B772" s="665" t="s">
        <v>528</v>
      </c>
      <c r="C772" s="665" t="s">
        <v>3366</v>
      </c>
      <c r="D772" s="746" t="s">
        <v>4909</v>
      </c>
      <c r="E772" s="747" t="s">
        <v>3381</v>
      </c>
      <c r="F772" s="665" t="s">
        <v>3361</v>
      </c>
      <c r="G772" s="665" t="s">
        <v>4209</v>
      </c>
      <c r="H772" s="665" t="s">
        <v>529</v>
      </c>
      <c r="I772" s="665" t="s">
        <v>4211</v>
      </c>
      <c r="J772" s="665" t="s">
        <v>1443</v>
      </c>
      <c r="K772" s="665" t="s">
        <v>4212</v>
      </c>
      <c r="L772" s="666">
        <v>0</v>
      </c>
      <c r="M772" s="666">
        <v>0</v>
      </c>
      <c r="N772" s="665">
        <v>3</v>
      </c>
      <c r="O772" s="748">
        <v>1</v>
      </c>
      <c r="P772" s="666">
        <v>0</v>
      </c>
      <c r="Q772" s="681"/>
      <c r="R772" s="665">
        <v>2</v>
      </c>
      <c r="S772" s="681">
        <v>0.66666666666666663</v>
      </c>
      <c r="T772" s="748">
        <v>0.5</v>
      </c>
      <c r="U772" s="704">
        <v>0.5</v>
      </c>
    </row>
    <row r="773" spans="1:21" ht="14.4" customHeight="1" x14ac:dyDescent="0.3">
      <c r="A773" s="664">
        <v>21</v>
      </c>
      <c r="B773" s="665" t="s">
        <v>528</v>
      </c>
      <c r="C773" s="665" t="s">
        <v>3366</v>
      </c>
      <c r="D773" s="746" t="s">
        <v>4909</v>
      </c>
      <c r="E773" s="747" t="s">
        <v>3381</v>
      </c>
      <c r="F773" s="665" t="s">
        <v>3361</v>
      </c>
      <c r="G773" s="665" t="s">
        <v>4209</v>
      </c>
      <c r="H773" s="665" t="s">
        <v>529</v>
      </c>
      <c r="I773" s="665" t="s">
        <v>4213</v>
      </c>
      <c r="J773" s="665" t="s">
        <v>1443</v>
      </c>
      <c r="K773" s="665" t="s">
        <v>4214</v>
      </c>
      <c r="L773" s="666">
        <v>0</v>
      </c>
      <c r="M773" s="666">
        <v>0</v>
      </c>
      <c r="N773" s="665">
        <v>1</v>
      </c>
      <c r="O773" s="748">
        <v>0.5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21</v>
      </c>
      <c r="B774" s="665" t="s">
        <v>528</v>
      </c>
      <c r="C774" s="665" t="s">
        <v>3366</v>
      </c>
      <c r="D774" s="746" t="s">
        <v>4909</v>
      </c>
      <c r="E774" s="747" t="s">
        <v>3381</v>
      </c>
      <c r="F774" s="665" t="s">
        <v>3362</v>
      </c>
      <c r="G774" s="665" t="s">
        <v>3544</v>
      </c>
      <c r="H774" s="665" t="s">
        <v>529</v>
      </c>
      <c r="I774" s="665" t="s">
        <v>3545</v>
      </c>
      <c r="J774" s="665" t="s">
        <v>3546</v>
      </c>
      <c r="K774" s="665"/>
      <c r="L774" s="666">
        <v>0</v>
      </c>
      <c r="M774" s="666">
        <v>0</v>
      </c>
      <c r="N774" s="665">
        <v>4</v>
      </c>
      <c r="O774" s="748">
        <v>4</v>
      </c>
      <c r="P774" s="666">
        <v>0</v>
      </c>
      <c r="Q774" s="681"/>
      <c r="R774" s="665">
        <v>4</v>
      </c>
      <c r="S774" s="681">
        <v>1</v>
      </c>
      <c r="T774" s="748">
        <v>4</v>
      </c>
      <c r="U774" s="704">
        <v>1</v>
      </c>
    </row>
    <row r="775" spans="1:21" ht="14.4" customHeight="1" x14ac:dyDescent="0.3">
      <c r="A775" s="664">
        <v>21</v>
      </c>
      <c r="B775" s="665" t="s">
        <v>528</v>
      </c>
      <c r="C775" s="665" t="s">
        <v>3366</v>
      </c>
      <c r="D775" s="746" t="s">
        <v>4909</v>
      </c>
      <c r="E775" s="747" t="s">
        <v>3381</v>
      </c>
      <c r="F775" s="665" t="s">
        <v>3362</v>
      </c>
      <c r="G775" s="665" t="s">
        <v>3544</v>
      </c>
      <c r="H775" s="665" t="s">
        <v>529</v>
      </c>
      <c r="I775" s="665" t="s">
        <v>4215</v>
      </c>
      <c r="J775" s="665" t="s">
        <v>3546</v>
      </c>
      <c r="K775" s="665"/>
      <c r="L775" s="666">
        <v>0</v>
      </c>
      <c r="M775" s="666">
        <v>0</v>
      </c>
      <c r="N775" s="665">
        <v>1</v>
      </c>
      <c r="O775" s="748">
        <v>1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21</v>
      </c>
      <c r="B776" s="665" t="s">
        <v>528</v>
      </c>
      <c r="C776" s="665" t="s">
        <v>3366</v>
      </c>
      <c r="D776" s="746" t="s">
        <v>4909</v>
      </c>
      <c r="E776" s="747" t="s">
        <v>3381</v>
      </c>
      <c r="F776" s="665" t="s">
        <v>3362</v>
      </c>
      <c r="G776" s="665" t="s">
        <v>3544</v>
      </c>
      <c r="H776" s="665" t="s">
        <v>529</v>
      </c>
      <c r="I776" s="665" t="s">
        <v>4216</v>
      </c>
      <c r="J776" s="665" t="s">
        <v>3546</v>
      </c>
      <c r="K776" s="665"/>
      <c r="L776" s="666">
        <v>0</v>
      </c>
      <c r="M776" s="666">
        <v>0</v>
      </c>
      <c r="N776" s="665">
        <v>1</v>
      </c>
      <c r="O776" s="748">
        <v>1</v>
      </c>
      <c r="P776" s="666">
        <v>0</v>
      </c>
      <c r="Q776" s="681"/>
      <c r="R776" s="665">
        <v>1</v>
      </c>
      <c r="S776" s="681">
        <v>1</v>
      </c>
      <c r="T776" s="748">
        <v>1</v>
      </c>
      <c r="U776" s="704">
        <v>1</v>
      </c>
    </row>
    <row r="777" spans="1:21" ht="14.4" customHeight="1" x14ac:dyDescent="0.3">
      <c r="A777" s="664">
        <v>21</v>
      </c>
      <c r="B777" s="665" t="s">
        <v>528</v>
      </c>
      <c r="C777" s="665" t="s">
        <v>3366</v>
      </c>
      <c r="D777" s="746" t="s">
        <v>4909</v>
      </c>
      <c r="E777" s="747" t="s">
        <v>3381</v>
      </c>
      <c r="F777" s="665" t="s">
        <v>3363</v>
      </c>
      <c r="G777" s="665" t="s">
        <v>4035</v>
      </c>
      <c r="H777" s="665" t="s">
        <v>529</v>
      </c>
      <c r="I777" s="665" t="s">
        <v>4039</v>
      </c>
      <c r="J777" s="665" t="s">
        <v>4040</v>
      </c>
      <c r="K777" s="665" t="s">
        <v>4041</v>
      </c>
      <c r="L777" s="666">
        <v>1600</v>
      </c>
      <c r="M777" s="666">
        <v>6400</v>
      </c>
      <c r="N777" s="665">
        <v>4</v>
      </c>
      <c r="O777" s="748">
        <v>2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21</v>
      </c>
      <c r="B778" s="665" t="s">
        <v>528</v>
      </c>
      <c r="C778" s="665" t="s">
        <v>3366</v>
      </c>
      <c r="D778" s="746" t="s">
        <v>4909</v>
      </c>
      <c r="E778" s="747" t="s">
        <v>3381</v>
      </c>
      <c r="F778" s="665" t="s">
        <v>3363</v>
      </c>
      <c r="G778" s="665" t="s">
        <v>3996</v>
      </c>
      <c r="H778" s="665" t="s">
        <v>529</v>
      </c>
      <c r="I778" s="665" t="s">
        <v>4217</v>
      </c>
      <c r="J778" s="665" t="s">
        <v>4218</v>
      </c>
      <c r="K778" s="665" t="s">
        <v>4219</v>
      </c>
      <c r="L778" s="666">
        <v>1698.8</v>
      </c>
      <c r="M778" s="666">
        <v>3397.6</v>
      </c>
      <c r="N778" s="665">
        <v>2</v>
      </c>
      <c r="O778" s="748">
        <v>1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21</v>
      </c>
      <c r="B779" s="665" t="s">
        <v>528</v>
      </c>
      <c r="C779" s="665" t="s">
        <v>3366</v>
      </c>
      <c r="D779" s="746" t="s">
        <v>4909</v>
      </c>
      <c r="E779" s="747" t="s">
        <v>3381</v>
      </c>
      <c r="F779" s="665" t="s">
        <v>3363</v>
      </c>
      <c r="G779" s="665" t="s">
        <v>3732</v>
      </c>
      <c r="H779" s="665" t="s">
        <v>529</v>
      </c>
      <c r="I779" s="665" t="s">
        <v>3733</v>
      </c>
      <c r="J779" s="665" t="s">
        <v>3734</v>
      </c>
      <c r="K779" s="665" t="s">
        <v>3735</v>
      </c>
      <c r="L779" s="666">
        <v>1000</v>
      </c>
      <c r="M779" s="666">
        <v>15000</v>
      </c>
      <c r="N779" s="665">
        <v>15</v>
      </c>
      <c r="O779" s="748">
        <v>15</v>
      </c>
      <c r="P779" s="666">
        <v>2000</v>
      </c>
      <c r="Q779" s="681">
        <v>0.13333333333333333</v>
      </c>
      <c r="R779" s="665">
        <v>2</v>
      </c>
      <c r="S779" s="681">
        <v>0.13333333333333333</v>
      </c>
      <c r="T779" s="748">
        <v>2</v>
      </c>
      <c r="U779" s="704">
        <v>0.13333333333333333</v>
      </c>
    </row>
    <row r="780" spans="1:21" ht="14.4" customHeight="1" x14ac:dyDescent="0.3">
      <c r="A780" s="664">
        <v>21</v>
      </c>
      <c r="B780" s="665" t="s">
        <v>528</v>
      </c>
      <c r="C780" s="665" t="s">
        <v>3366</v>
      </c>
      <c r="D780" s="746" t="s">
        <v>4909</v>
      </c>
      <c r="E780" s="747" t="s">
        <v>3382</v>
      </c>
      <c r="F780" s="665" t="s">
        <v>3361</v>
      </c>
      <c r="G780" s="665" t="s">
        <v>3402</v>
      </c>
      <c r="H780" s="665" t="s">
        <v>529</v>
      </c>
      <c r="I780" s="665" t="s">
        <v>669</v>
      </c>
      <c r="J780" s="665" t="s">
        <v>3440</v>
      </c>
      <c r="K780" s="665" t="s">
        <v>3441</v>
      </c>
      <c r="L780" s="666">
        <v>36.270000000000003</v>
      </c>
      <c r="M780" s="666">
        <v>36.270000000000003</v>
      </c>
      <c r="N780" s="665">
        <v>1</v>
      </c>
      <c r="O780" s="748">
        <v>0.5</v>
      </c>
      <c r="P780" s="666">
        <v>36.270000000000003</v>
      </c>
      <c r="Q780" s="681">
        <v>1</v>
      </c>
      <c r="R780" s="665">
        <v>1</v>
      </c>
      <c r="S780" s="681">
        <v>1</v>
      </c>
      <c r="T780" s="748">
        <v>0.5</v>
      </c>
      <c r="U780" s="704">
        <v>1</v>
      </c>
    </row>
    <row r="781" spans="1:21" ht="14.4" customHeight="1" x14ac:dyDescent="0.3">
      <c r="A781" s="664">
        <v>21</v>
      </c>
      <c r="B781" s="665" t="s">
        <v>528</v>
      </c>
      <c r="C781" s="665" t="s">
        <v>3366</v>
      </c>
      <c r="D781" s="746" t="s">
        <v>4909</v>
      </c>
      <c r="E781" s="747" t="s">
        <v>3382</v>
      </c>
      <c r="F781" s="665" t="s">
        <v>3361</v>
      </c>
      <c r="G781" s="665" t="s">
        <v>3435</v>
      </c>
      <c r="H781" s="665" t="s">
        <v>529</v>
      </c>
      <c r="I781" s="665" t="s">
        <v>1927</v>
      </c>
      <c r="J781" s="665" t="s">
        <v>1928</v>
      </c>
      <c r="K781" s="665" t="s">
        <v>3436</v>
      </c>
      <c r="L781" s="666">
        <v>78.33</v>
      </c>
      <c r="M781" s="666">
        <v>313.32</v>
      </c>
      <c r="N781" s="665">
        <v>4</v>
      </c>
      <c r="O781" s="748">
        <v>2</v>
      </c>
      <c r="P781" s="666">
        <v>156.66</v>
      </c>
      <c r="Q781" s="681">
        <v>0.5</v>
      </c>
      <c r="R781" s="665">
        <v>2</v>
      </c>
      <c r="S781" s="681">
        <v>0.5</v>
      </c>
      <c r="T781" s="748">
        <v>1</v>
      </c>
      <c r="U781" s="704">
        <v>0.5</v>
      </c>
    </row>
    <row r="782" spans="1:21" ht="14.4" customHeight="1" x14ac:dyDescent="0.3">
      <c r="A782" s="664">
        <v>21</v>
      </c>
      <c r="B782" s="665" t="s">
        <v>528</v>
      </c>
      <c r="C782" s="665" t="s">
        <v>3366</v>
      </c>
      <c r="D782" s="746" t="s">
        <v>4909</v>
      </c>
      <c r="E782" s="747" t="s">
        <v>3382</v>
      </c>
      <c r="F782" s="665" t="s">
        <v>3361</v>
      </c>
      <c r="G782" s="665" t="s">
        <v>3435</v>
      </c>
      <c r="H782" s="665" t="s">
        <v>529</v>
      </c>
      <c r="I782" s="665" t="s">
        <v>4220</v>
      </c>
      <c r="J782" s="665" t="s">
        <v>4221</v>
      </c>
      <c r="K782" s="665" t="s">
        <v>4222</v>
      </c>
      <c r="L782" s="666">
        <v>75.819999999999993</v>
      </c>
      <c r="M782" s="666">
        <v>75.819999999999993</v>
      </c>
      <c r="N782" s="665">
        <v>1</v>
      </c>
      <c r="O782" s="748">
        <v>1</v>
      </c>
      <c r="P782" s="666"/>
      <c r="Q782" s="681">
        <v>0</v>
      </c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21</v>
      </c>
      <c r="B783" s="665" t="s">
        <v>528</v>
      </c>
      <c r="C783" s="665" t="s">
        <v>3366</v>
      </c>
      <c r="D783" s="746" t="s">
        <v>4909</v>
      </c>
      <c r="E783" s="747" t="s">
        <v>3382</v>
      </c>
      <c r="F783" s="665" t="s">
        <v>3361</v>
      </c>
      <c r="G783" s="665" t="s">
        <v>3463</v>
      </c>
      <c r="H783" s="665" t="s">
        <v>529</v>
      </c>
      <c r="I783" s="665" t="s">
        <v>662</v>
      </c>
      <c r="J783" s="665" t="s">
        <v>3581</v>
      </c>
      <c r="K783" s="665" t="s">
        <v>3582</v>
      </c>
      <c r="L783" s="666">
        <v>37.61</v>
      </c>
      <c r="M783" s="666">
        <v>37.61</v>
      </c>
      <c r="N783" s="665">
        <v>1</v>
      </c>
      <c r="O783" s="748">
        <v>0.5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21</v>
      </c>
      <c r="B784" s="665" t="s">
        <v>528</v>
      </c>
      <c r="C784" s="665" t="s">
        <v>3366</v>
      </c>
      <c r="D784" s="746" t="s">
        <v>4909</v>
      </c>
      <c r="E784" s="747" t="s">
        <v>3382</v>
      </c>
      <c r="F784" s="665" t="s">
        <v>3361</v>
      </c>
      <c r="G784" s="665" t="s">
        <v>4046</v>
      </c>
      <c r="H784" s="665" t="s">
        <v>529</v>
      </c>
      <c r="I784" s="665" t="s">
        <v>4223</v>
      </c>
      <c r="J784" s="665" t="s">
        <v>1238</v>
      </c>
      <c r="K784" s="665" t="s">
        <v>4224</v>
      </c>
      <c r="L784" s="666">
        <v>0</v>
      </c>
      <c r="M784" s="666">
        <v>0</v>
      </c>
      <c r="N784" s="665">
        <v>1</v>
      </c>
      <c r="O784" s="748">
        <v>0.5</v>
      </c>
      <c r="P784" s="666"/>
      <c r="Q784" s="681"/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21</v>
      </c>
      <c r="B785" s="665" t="s">
        <v>528</v>
      </c>
      <c r="C785" s="665" t="s">
        <v>3366</v>
      </c>
      <c r="D785" s="746" t="s">
        <v>4909</v>
      </c>
      <c r="E785" s="747" t="s">
        <v>3382</v>
      </c>
      <c r="F785" s="665" t="s">
        <v>3361</v>
      </c>
      <c r="G785" s="665" t="s">
        <v>4225</v>
      </c>
      <c r="H785" s="665" t="s">
        <v>529</v>
      </c>
      <c r="I785" s="665" t="s">
        <v>4226</v>
      </c>
      <c r="J785" s="665" t="s">
        <v>4227</v>
      </c>
      <c r="K785" s="665" t="s">
        <v>4228</v>
      </c>
      <c r="L785" s="666">
        <v>84.9</v>
      </c>
      <c r="M785" s="666">
        <v>84.9</v>
      </c>
      <c r="N785" s="665">
        <v>1</v>
      </c>
      <c r="O785" s="748">
        <v>1</v>
      </c>
      <c r="P785" s="666">
        <v>84.9</v>
      </c>
      <c r="Q785" s="681">
        <v>1</v>
      </c>
      <c r="R785" s="665">
        <v>1</v>
      </c>
      <c r="S785" s="681">
        <v>1</v>
      </c>
      <c r="T785" s="748">
        <v>1</v>
      </c>
      <c r="U785" s="704">
        <v>1</v>
      </c>
    </row>
    <row r="786" spans="1:21" ht="14.4" customHeight="1" x14ac:dyDescent="0.3">
      <c r="A786" s="664">
        <v>21</v>
      </c>
      <c r="B786" s="665" t="s">
        <v>528</v>
      </c>
      <c r="C786" s="665" t="s">
        <v>3366</v>
      </c>
      <c r="D786" s="746" t="s">
        <v>4909</v>
      </c>
      <c r="E786" s="747" t="s">
        <v>3382</v>
      </c>
      <c r="F786" s="665" t="s">
        <v>3361</v>
      </c>
      <c r="G786" s="665" t="s">
        <v>4229</v>
      </c>
      <c r="H786" s="665" t="s">
        <v>529</v>
      </c>
      <c r="I786" s="665" t="s">
        <v>4230</v>
      </c>
      <c r="J786" s="665" t="s">
        <v>4231</v>
      </c>
      <c r="K786" s="665" t="s">
        <v>4232</v>
      </c>
      <c r="L786" s="666">
        <v>0</v>
      </c>
      <c r="M786" s="666">
        <v>0</v>
      </c>
      <c r="N786" s="665">
        <v>1</v>
      </c>
      <c r="O786" s="748">
        <v>1</v>
      </c>
      <c r="P786" s="666">
        <v>0</v>
      </c>
      <c r="Q786" s="681"/>
      <c r="R786" s="665">
        <v>1</v>
      </c>
      <c r="S786" s="681">
        <v>1</v>
      </c>
      <c r="T786" s="748">
        <v>1</v>
      </c>
      <c r="U786" s="704">
        <v>1</v>
      </c>
    </row>
    <row r="787" spans="1:21" ht="14.4" customHeight="1" x14ac:dyDescent="0.3">
      <c r="A787" s="664">
        <v>21</v>
      </c>
      <c r="B787" s="665" t="s">
        <v>528</v>
      </c>
      <c r="C787" s="665" t="s">
        <v>3366</v>
      </c>
      <c r="D787" s="746" t="s">
        <v>4909</v>
      </c>
      <c r="E787" s="747" t="s">
        <v>3382</v>
      </c>
      <c r="F787" s="665" t="s">
        <v>3361</v>
      </c>
      <c r="G787" s="665" t="s">
        <v>3410</v>
      </c>
      <c r="H787" s="665" t="s">
        <v>529</v>
      </c>
      <c r="I787" s="665" t="s">
        <v>915</v>
      </c>
      <c r="J787" s="665" t="s">
        <v>916</v>
      </c>
      <c r="K787" s="665" t="s">
        <v>917</v>
      </c>
      <c r="L787" s="666">
        <v>33</v>
      </c>
      <c r="M787" s="666">
        <v>33</v>
      </c>
      <c r="N787" s="665">
        <v>1</v>
      </c>
      <c r="O787" s="748">
        <v>0.5</v>
      </c>
      <c r="P787" s="666">
        <v>33</v>
      </c>
      <c r="Q787" s="681">
        <v>1</v>
      </c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21</v>
      </c>
      <c r="B788" s="665" t="s">
        <v>528</v>
      </c>
      <c r="C788" s="665" t="s">
        <v>3366</v>
      </c>
      <c r="D788" s="746" t="s">
        <v>4909</v>
      </c>
      <c r="E788" s="747" t="s">
        <v>3382</v>
      </c>
      <c r="F788" s="665" t="s">
        <v>3361</v>
      </c>
      <c r="G788" s="665" t="s">
        <v>3410</v>
      </c>
      <c r="H788" s="665" t="s">
        <v>529</v>
      </c>
      <c r="I788" s="665" t="s">
        <v>3485</v>
      </c>
      <c r="J788" s="665" t="s">
        <v>705</v>
      </c>
      <c r="K788" s="665" t="s">
        <v>3486</v>
      </c>
      <c r="L788" s="666">
        <v>0</v>
      </c>
      <c r="M788" s="666">
        <v>0</v>
      </c>
      <c r="N788" s="665">
        <v>1</v>
      </c>
      <c r="O788" s="748">
        <v>0.5</v>
      </c>
      <c r="P788" s="666"/>
      <c r="Q788" s="681"/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21</v>
      </c>
      <c r="B789" s="665" t="s">
        <v>528</v>
      </c>
      <c r="C789" s="665" t="s">
        <v>3366</v>
      </c>
      <c r="D789" s="746" t="s">
        <v>4909</v>
      </c>
      <c r="E789" s="747" t="s">
        <v>3382</v>
      </c>
      <c r="F789" s="665" t="s">
        <v>3361</v>
      </c>
      <c r="G789" s="665" t="s">
        <v>3627</v>
      </c>
      <c r="H789" s="665" t="s">
        <v>529</v>
      </c>
      <c r="I789" s="665" t="s">
        <v>3630</v>
      </c>
      <c r="J789" s="665" t="s">
        <v>2744</v>
      </c>
      <c r="K789" s="665" t="s">
        <v>3631</v>
      </c>
      <c r="L789" s="666">
        <v>0</v>
      </c>
      <c r="M789" s="666">
        <v>0</v>
      </c>
      <c r="N789" s="665">
        <v>1</v>
      </c>
      <c r="O789" s="748">
        <v>0.5</v>
      </c>
      <c r="P789" s="666"/>
      <c r="Q789" s="681"/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21</v>
      </c>
      <c r="B790" s="665" t="s">
        <v>528</v>
      </c>
      <c r="C790" s="665" t="s">
        <v>3366</v>
      </c>
      <c r="D790" s="746" t="s">
        <v>4909</v>
      </c>
      <c r="E790" s="747" t="s">
        <v>3382</v>
      </c>
      <c r="F790" s="665" t="s">
        <v>3361</v>
      </c>
      <c r="G790" s="665" t="s">
        <v>3426</v>
      </c>
      <c r="H790" s="665" t="s">
        <v>1606</v>
      </c>
      <c r="I790" s="665" t="s">
        <v>3427</v>
      </c>
      <c r="J790" s="665" t="s">
        <v>3428</v>
      </c>
      <c r="K790" s="665" t="s">
        <v>3429</v>
      </c>
      <c r="L790" s="666">
        <v>668.54</v>
      </c>
      <c r="M790" s="666">
        <v>668.54</v>
      </c>
      <c r="N790" s="665">
        <v>1</v>
      </c>
      <c r="O790" s="748">
        <v>0.5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21</v>
      </c>
      <c r="B791" s="665" t="s">
        <v>528</v>
      </c>
      <c r="C791" s="665" t="s">
        <v>3366</v>
      </c>
      <c r="D791" s="746" t="s">
        <v>4909</v>
      </c>
      <c r="E791" s="747" t="s">
        <v>3382</v>
      </c>
      <c r="F791" s="665" t="s">
        <v>3361</v>
      </c>
      <c r="G791" s="665" t="s">
        <v>3531</v>
      </c>
      <c r="H791" s="665" t="s">
        <v>529</v>
      </c>
      <c r="I791" s="665" t="s">
        <v>3532</v>
      </c>
      <c r="J791" s="665" t="s">
        <v>689</v>
      </c>
      <c r="K791" s="665" t="s">
        <v>3533</v>
      </c>
      <c r="L791" s="666">
        <v>85.76</v>
      </c>
      <c r="M791" s="666">
        <v>85.76</v>
      </c>
      <c r="N791" s="665">
        <v>1</v>
      </c>
      <c r="O791" s="748">
        <v>0.5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21</v>
      </c>
      <c r="B792" s="665" t="s">
        <v>528</v>
      </c>
      <c r="C792" s="665" t="s">
        <v>3366</v>
      </c>
      <c r="D792" s="746" t="s">
        <v>4909</v>
      </c>
      <c r="E792" s="747" t="s">
        <v>3383</v>
      </c>
      <c r="F792" s="665" t="s">
        <v>3361</v>
      </c>
      <c r="G792" s="665" t="s">
        <v>3974</v>
      </c>
      <c r="H792" s="665" t="s">
        <v>529</v>
      </c>
      <c r="I792" s="665" t="s">
        <v>4233</v>
      </c>
      <c r="J792" s="665" t="s">
        <v>4234</v>
      </c>
      <c r="K792" s="665" t="s">
        <v>4235</v>
      </c>
      <c r="L792" s="666">
        <v>0</v>
      </c>
      <c r="M792" s="666">
        <v>0</v>
      </c>
      <c r="N792" s="665">
        <v>5</v>
      </c>
      <c r="O792" s="748">
        <v>2</v>
      </c>
      <c r="P792" s="666"/>
      <c r="Q792" s="681"/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21</v>
      </c>
      <c r="B793" s="665" t="s">
        <v>528</v>
      </c>
      <c r="C793" s="665" t="s">
        <v>3366</v>
      </c>
      <c r="D793" s="746" t="s">
        <v>4909</v>
      </c>
      <c r="E793" s="747" t="s">
        <v>3384</v>
      </c>
      <c r="F793" s="665" t="s">
        <v>3361</v>
      </c>
      <c r="G793" s="665" t="s">
        <v>3402</v>
      </c>
      <c r="H793" s="665" t="s">
        <v>529</v>
      </c>
      <c r="I793" s="665" t="s">
        <v>4236</v>
      </c>
      <c r="J793" s="665" t="s">
        <v>3404</v>
      </c>
      <c r="K793" s="665" t="s">
        <v>3441</v>
      </c>
      <c r="L793" s="666">
        <v>0</v>
      </c>
      <c r="M793" s="666">
        <v>0</v>
      </c>
      <c r="N793" s="665">
        <v>1</v>
      </c>
      <c r="O793" s="748">
        <v>1</v>
      </c>
      <c r="P793" s="666">
        <v>0</v>
      </c>
      <c r="Q793" s="681"/>
      <c r="R793" s="665">
        <v>1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21</v>
      </c>
      <c r="B794" s="665" t="s">
        <v>528</v>
      </c>
      <c r="C794" s="665" t="s">
        <v>3366</v>
      </c>
      <c r="D794" s="746" t="s">
        <v>4909</v>
      </c>
      <c r="E794" s="747" t="s">
        <v>3384</v>
      </c>
      <c r="F794" s="665" t="s">
        <v>3361</v>
      </c>
      <c r="G794" s="665" t="s">
        <v>3402</v>
      </c>
      <c r="H794" s="665" t="s">
        <v>529</v>
      </c>
      <c r="I794" s="665" t="s">
        <v>3403</v>
      </c>
      <c r="J794" s="665" t="s">
        <v>3404</v>
      </c>
      <c r="K794" s="665" t="s">
        <v>3405</v>
      </c>
      <c r="L794" s="666">
        <v>72.55</v>
      </c>
      <c r="M794" s="666">
        <v>72.55</v>
      </c>
      <c r="N794" s="665">
        <v>1</v>
      </c>
      <c r="O794" s="748">
        <v>1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21</v>
      </c>
      <c r="B795" s="665" t="s">
        <v>528</v>
      </c>
      <c r="C795" s="665" t="s">
        <v>3366</v>
      </c>
      <c r="D795" s="746" t="s">
        <v>4909</v>
      </c>
      <c r="E795" s="747" t="s">
        <v>3384</v>
      </c>
      <c r="F795" s="665" t="s">
        <v>3361</v>
      </c>
      <c r="G795" s="665" t="s">
        <v>3402</v>
      </c>
      <c r="H795" s="665" t="s">
        <v>529</v>
      </c>
      <c r="I795" s="665" t="s">
        <v>669</v>
      </c>
      <c r="J795" s="665" t="s">
        <v>3440</v>
      </c>
      <c r="K795" s="665" t="s">
        <v>3441</v>
      </c>
      <c r="L795" s="666">
        <v>36.270000000000003</v>
      </c>
      <c r="M795" s="666">
        <v>72.540000000000006</v>
      </c>
      <c r="N795" s="665">
        <v>2</v>
      </c>
      <c r="O795" s="748">
        <v>1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21</v>
      </c>
      <c r="B796" s="665" t="s">
        <v>528</v>
      </c>
      <c r="C796" s="665" t="s">
        <v>3366</v>
      </c>
      <c r="D796" s="746" t="s">
        <v>4909</v>
      </c>
      <c r="E796" s="747" t="s">
        <v>3384</v>
      </c>
      <c r="F796" s="665" t="s">
        <v>3361</v>
      </c>
      <c r="G796" s="665" t="s">
        <v>3442</v>
      </c>
      <c r="H796" s="665" t="s">
        <v>1606</v>
      </c>
      <c r="I796" s="665" t="s">
        <v>1680</v>
      </c>
      <c r="J796" s="665" t="s">
        <v>3249</v>
      </c>
      <c r="K796" s="665" t="s">
        <v>3250</v>
      </c>
      <c r="L796" s="666">
        <v>4.7</v>
      </c>
      <c r="M796" s="666">
        <v>9.4</v>
      </c>
      <c r="N796" s="665">
        <v>2</v>
      </c>
      <c r="O796" s="748">
        <v>1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21</v>
      </c>
      <c r="B797" s="665" t="s">
        <v>528</v>
      </c>
      <c r="C797" s="665" t="s">
        <v>3366</v>
      </c>
      <c r="D797" s="746" t="s">
        <v>4909</v>
      </c>
      <c r="E797" s="747" t="s">
        <v>3384</v>
      </c>
      <c r="F797" s="665" t="s">
        <v>3361</v>
      </c>
      <c r="G797" s="665" t="s">
        <v>3443</v>
      </c>
      <c r="H797" s="665" t="s">
        <v>529</v>
      </c>
      <c r="I797" s="665" t="s">
        <v>4237</v>
      </c>
      <c r="J797" s="665" t="s">
        <v>4238</v>
      </c>
      <c r="K797" s="665" t="s">
        <v>4239</v>
      </c>
      <c r="L797" s="666">
        <v>0</v>
      </c>
      <c r="M797" s="666">
        <v>0</v>
      </c>
      <c r="N797" s="665">
        <v>2</v>
      </c>
      <c r="O797" s="748">
        <v>0.5</v>
      </c>
      <c r="P797" s="666">
        <v>0</v>
      </c>
      <c r="Q797" s="681"/>
      <c r="R797" s="665">
        <v>2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21</v>
      </c>
      <c r="B798" s="665" t="s">
        <v>528</v>
      </c>
      <c r="C798" s="665" t="s">
        <v>3366</v>
      </c>
      <c r="D798" s="746" t="s">
        <v>4909</v>
      </c>
      <c r="E798" s="747" t="s">
        <v>3384</v>
      </c>
      <c r="F798" s="665" t="s">
        <v>3361</v>
      </c>
      <c r="G798" s="665" t="s">
        <v>3443</v>
      </c>
      <c r="H798" s="665" t="s">
        <v>529</v>
      </c>
      <c r="I798" s="665" t="s">
        <v>4240</v>
      </c>
      <c r="J798" s="665" t="s">
        <v>4238</v>
      </c>
      <c r="K798" s="665" t="s">
        <v>4241</v>
      </c>
      <c r="L798" s="666">
        <v>0</v>
      </c>
      <c r="M798" s="666">
        <v>0</v>
      </c>
      <c r="N798" s="665">
        <v>1</v>
      </c>
      <c r="O798" s="748">
        <v>0.5</v>
      </c>
      <c r="P798" s="666"/>
      <c r="Q798" s="681"/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21</v>
      </c>
      <c r="B799" s="665" t="s">
        <v>528</v>
      </c>
      <c r="C799" s="665" t="s">
        <v>3366</v>
      </c>
      <c r="D799" s="746" t="s">
        <v>4909</v>
      </c>
      <c r="E799" s="747" t="s">
        <v>3384</v>
      </c>
      <c r="F799" s="665" t="s">
        <v>3361</v>
      </c>
      <c r="G799" s="665" t="s">
        <v>3443</v>
      </c>
      <c r="H799" s="665" t="s">
        <v>529</v>
      </c>
      <c r="I799" s="665" t="s">
        <v>4242</v>
      </c>
      <c r="J799" s="665" t="s">
        <v>4243</v>
      </c>
      <c r="K799" s="665" t="s">
        <v>4244</v>
      </c>
      <c r="L799" s="666">
        <v>0</v>
      </c>
      <c r="M799" s="666">
        <v>0</v>
      </c>
      <c r="N799" s="665">
        <v>3</v>
      </c>
      <c r="O799" s="748">
        <v>1</v>
      </c>
      <c r="P799" s="666">
        <v>0</v>
      </c>
      <c r="Q799" s="681"/>
      <c r="R799" s="665">
        <v>3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21</v>
      </c>
      <c r="B800" s="665" t="s">
        <v>528</v>
      </c>
      <c r="C800" s="665" t="s">
        <v>3366</v>
      </c>
      <c r="D800" s="746" t="s">
        <v>4909</v>
      </c>
      <c r="E800" s="747" t="s">
        <v>3384</v>
      </c>
      <c r="F800" s="665" t="s">
        <v>3361</v>
      </c>
      <c r="G800" s="665" t="s">
        <v>3447</v>
      </c>
      <c r="H800" s="665" t="s">
        <v>1606</v>
      </c>
      <c r="I800" s="665" t="s">
        <v>1935</v>
      </c>
      <c r="J800" s="665" t="s">
        <v>1814</v>
      </c>
      <c r="K800" s="665" t="s">
        <v>2737</v>
      </c>
      <c r="L800" s="666">
        <v>154.36000000000001</v>
      </c>
      <c r="M800" s="666">
        <v>308.72000000000003</v>
      </c>
      <c r="N800" s="665">
        <v>2</v>
      </c>
      <c r="O800" s="748">
        <v>0.5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21</v>
      </c>
      <c r="B801" s="665" t="s">
        <v>528</v>
      </c>
      <c r="C801" s="665" t="s">
        <v>3366</v>
      </c>
      <c r="D801" s="746" t="s">
        <v>4909</v>
      </c>
      <c r="E801" s="747" t="s">
        <v>3384</v>
      </c>
      <c r="F801" s="665" t="s">
        <v>3361</v>
      </c>
      <c r="G801" s="665" t="s">
        <v>3448</v>
      </c>
      <c r="H801" s="665" t="s">
        <v>529</v>
      </c>
      <c r="I801" s="665" t="s">
        <v>3449</v>
      </c>
      <c r="J801" s="665" t="s">
        <v>3450</v>
      </c>
      <c r="K801" s="665" t="s">
        <v>3451</v>
      </c>
      <c r="L801" s="666">
        <v>1540.82</v>
      </c>
      <c r="M801" s="666">
        <v>33898.04</v>
      </c>
      <c r="N801" s="665">
        <v>22</v>
      </c>
      <c r="O801" s="748">
        <v>9</v>
      </c>
      <c r="P801" s="666">
        <v>24653.119999999999</v>
      </c>
      <c r="Q801" s="681">
        <v>0.72727272727272718</v>
      </c>
      <c r="R801" s="665">
        <v>16</v>
      </c>
      <c r="S801" s="681">
        <v>0.72727272727272729</v>
      </c>
      <c r="T801" s="748">
        <v>7</v>
      </c>
      <c r="U801" s="704">
        <v>0.77777777777777779</v>
      </c>
    </row>
    <row r="802" spans="1:21" ht="14.4" customHeight="1" x14ac:dyDescent="0.3">
      <c r="A802" s="664">
        <v>21</v>
      </c>
      <c r="B802" s="665" t="s">
        <v>528</v>
      </c>
      <c r="C802" s="665" t="s">
        <v>3366</v>
      </c>
      <c r="D802" s="746" t="s">
        <v>4909</v>
      </c>
      <c r="E802" s="747" t="s">
        <v>3384</v>
      </c>
      <c r="F802" s="665" t="s">
        <v>3361</v>
      </c>
      <c r="G802" s="665" t="s">
        <v>3457</v>
      </c>
      <c r="H802" s="665" t="s">
        <v>529</v>
      </c>
      <c r="I802" s="665" t="s">
        <v>825</v>
      </c>
      <c r="J802" s="665" t="s">
        <v>3670</v>
      </c>
      <c r="K802" s="665" t="s">
        <v>3671</v>
      </c>
      <c r="L802" s="666">
        <v>0</v>
      </c>
      <c r="M802" s="666">
        <v>0</v>
      </c>
      <c r="N802" s="665">
        <v>2</v>
      </c>
      <c r="O802" s="748">
        <v>0.5</v>
      </c>
      <c r="P802" s="666">
        <v>0</v>
      </c>
      <c r="Q802" s="681"/>
      <c r="R802" s="665">
        <v>2</v>
      </c>
      <c r="S802" s="681">
        <v>1</v>
      </c>
      <c r="T802" s="748">
        <v>0.5</v>
      </c>
      <c r="U802" s="704">
        <v>1</v>
      </c>
    </row>
    <row r="803" spans="1:21" ht="14.4" customHeight="1" x14ac:dyDescent="0.3">
      <c r="A803" s="664">
        <v>21</v>
      </c>
      <c r="B803" s="665" t="s">
        <v>528</v>
      </c>
      <c r="C803" s="665" t="s">
        <v>3366</v>
      </c>
      <c r="D803" s="746" t="s">
        <v>4909</v>
      </c>
      <c r="E803" s="747" t="s">
        <v>3384</v>
      </c>
      <c r="F803" s="665" t="s">
        <v>3361</v>
      </c>
      <c r="G803" s="665" t="s">
        <v>3457</v>
      </c>
      <c r="H803" s="665" t="s">
        <v>529</v>
      </c>
      <c r="I803" s="665" t="s">
        <v>829</v>
      </c>
      <c r="J803" s="665" t="s">
        <v>3459</v>
      </c>
      <c r="K803" s="665" t="s">
        <v>2613</v>
      </c>
      <c r="L803" s="666">
        <v>0</v>
      </c>
      <c r="M803" s="666">
        <v>0</v>
      </c>
      <c r="N803" s="665">
        <v>1</v>
      </c>
      <c r="O803" s="748">
        <v>0.5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21</v>
      </c>
      <c r="B804" s="665" t="s">
        <v>528</v>
      </c>
      <c r="C804" s="665" t="s">
        <v>3366</v>
      </c>
      <c r="D804" s="746" t="s">
        <v>4909</v>
      </c>
      <c r="E804" s="747" t="s">
        <v>3384</v>
      </c>
      <c r="F804" s="665" t="s">
        <v>3361</v>
      </c>
      <c r="G804" s="665" t="s">
        <v>3457</v>
      </c>
      <c r="H804" s="665" t="s">
        <v>529</v>
      </c>
      <c r="I804" s="665" t="s">
        <v>3672</v>
      </c>
      <c r="J804" s="665" t="s">
        <v>3670</v>
      </c>
      <c r="K804" s="665" t="s">
        <v>3671</v>
      </c>
      <c r="L804" s="666">
        <v>0</v>
      </c>
      <c r="M804" s="666">
        <v>0</v>
      </c>
      <c r="N804" s="665">
        <v>3</v>
      </c>
      <c r="O804" s="748">
        <v>0.5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21</v>
      </c>
      <c r="B805" s="665" t="s">
        <v>528</v>
      </c>
      <c r="C805" s="665" t="s">
        <v>3366</v>
      </c>
      <c r="D805" s="746" t="s">
        <v>4909</v>
      </c>
      <c r="E805" s="747" t="s">
        <v>3384</v>
      </c>
      <c r="F805" s="665" t="s">
        <v>3361</v>
      </c>
      <c r="G805" s="665" t="s">
        <v>3457</v>
      </c>
      <c r="H805" s="665" t="s">
        <v>529</v>
      </c>
      <c r="I805" s="665" t="s">
        <v>3674</v>
      </c>
      <c r="J805" s="665" t="s">
        <v>3459</v>
      </c>
      <c r="K805" s="665" t="s">
        <v>2613</v>
      </c>
      <c r="L805" s="666">
        <v>0</v>
      </c>
      <c r="M805" s="666">
        <v>0</v>
      </c>
      <c r="N805" s="665">
        <v>3</v>
      </c>
      <c r="O805" s="748">
        <v>1.5</v>
      </c>
      <c r="P805" s="666"/>
      <c r="Q805" s="681"/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21</v>
      </c>
      <c r="B806" s="665" t="s">
        <v>528</v>
      </c>
      <c r="C806" s="665" t="s">
        <v>3366</v>
      </c>
      <c r="D806" s="746" t="s">
        <v>4909</v>
      </c>
      <c r="E806" s="747" t="s">
        <v>3384</v>
      </c>
      <c r="F806" s="665" t="s">
        <v>3361</v>
      </c>
      <c r="G806" s="665" t="s">
        <v>4123</v>
      </c>
      <c r="H806" s="665" t="s">
        <v>1606</v>
      </c>
      <c r="I806" s="665" t="s">
        <v>1669</v>
      </c>
      <c r="J806" s="665" t="s">
        <v>1670</v>
      </c>
      <c r="K806" s="665" t="s">
        <v>1696</v>
      </c>
      <c r="L806" s="666">
        <v>69.16</v>
      </c>
      <c r="M806" s="666">
        <v>207.48</v>
      </c>
      <c r="N806" s="665">
        <v>3</v>
      </c>
      <c r="O806" s="748">
        <v>1.5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21</v>
      </c>
      <c r="B807" s="665" t="s">
        <v>528</v>
      </c>
      <c r="C807" s="665" t="s">
        <v>3366</v>
      </c>
      <c r="D807" s="746" t="s">
        <v>4909</v>
      </c>
      <c r="E807" s="747" t="s">
        <v>3384</v>
      </c>
      <c r="F807" s="665" t="s">
        <v>3361</v>
      </c>
      <c r="G807" s="665" t="s">
        <v>3435</v>
      </c>
      <c r="H807" s="665" t="s">
        <v>529</v>
      </c>
      <c r="I807" s="665" t="s">
        <v>1927</v>
      </c>
      <c r="J807" s="665" t="s">
        <v>1928</v>
      </c>
      <c r="K807" s="665" t="s">
        <v>3436</v>
      </c>
      <c r="L807" s="666">
        <v>78.33</v>
      </c>
      <c r="M807" s="666">
        <v>156.66</v>
      </c>
      <c r="N807" s="665">
        <v>2</v>
      </c>
      <c r="O807" s="748">
        <v>1</v>
      </c>
      <c r="P807" s="666">
        <v>156.66</v>
      </c>
      <c r="Q807" s="681">
        <v>1</v>
      </c>
      <c r="R807" s="665">
        <v>2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21</v>
      </c>
      <c r="B808" s="665" t="s">
        <v>528</v>
      </c>
      <c r="C808" s="665" t="s">
        <v>3366</v>
      </c>
      <c r="D808" s="746" t="s">
        <v>4909</v>
      </c>
      <c r="E808" s="747" t="s">
        <v>3384</v>
      </c>
      <c r="F808" s="665" t="s">
        <v>3361</v>
      </c>
      <c r="G808" s="665" t="s">
        <v>3676</v>
      </c>
      <c r="H808" s="665" t="s">
        <v>1606</v>
      </c>
      <c r="I808" s="665" t="s">
        <v>1763</v>
      </c>
      <c r="J808" s="665" t="s">
        <v>1764</v>
      </c>
      <c r="K808" s="665" t="s">
        <v>905</v>
      </c>
      <c r="L808" s="666">
        <v>132</v>
      </c>
      <c r="M808" s="666">
        <v>396</v>
      </c>
      <c r="N808" s="665">
        <v>3</v>
      </c>
      <c r="O808" s="748">
        <v>1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21</v>
      </c>
      <c r="B809" s="665" t="s">
        <v>528</v>
      </c>
      <c r="C809" s="665" t="s">
        <v>3366</v>
      </c>
      <c r="D809" s="746" t="s">
        <v>4909</v>
      </c>
      <c r="E809" s="747" t="s">
        <v>3384</v>
      </c>
      <c r="F809" s="665" t="s">
        <v>3361</v>
      </c>
      <c r="G809" s="665" t="s">
        <v>3406</v>
      </c>
      <c r="H809" s="665" t="s">
        <v>529</v>
      </c>
      <c r="I809" s="665" t="s">
        <v>3462</v>
      </c>
      <c r="J809" s="665" t="s">
        <v>1113</v>
      </c>
      <c r="K809" s="665" t="s">
        <v>1715</v>
      </c>
      <c r="L809" s="666">
        <v>0</v>
      </c>
      <c r="M809" s="666">
        <v>0</v>
      </c>
      <c r="N809" s="665">
        <v>6</v>
      </c>
      <c r="O809" s="748">
        <v>1</v>
      </c>
      <c r="P809" s="666">
        <v>0</v>
      </c>
      <c r="Q809" s="681"/>
      <c r="R809" s="665">
        <v>6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21</v>
      </c>
      <c r="B810" s="665" t="s">
        <v>528</v>
      </c>
      <c r="C810" s="665" t="s">
        <v>3366</v>
      </c>
      <c r="D810" s="746" t="s">
        <v>4909</v>
      </c>
      <c r="E810" s="747" t="s">
        <v>3384</v>
      </c>
      <c r="F810" s="665" t="s">
        <v>3361</v>
      </c>
      <c r="G810" s="665" t="s">
        <v>3472</v>
      </c>
      <c r="H810" s="665" t="s">
        <v>1606</v>
      </c>
      <c r="I810" s="665" t="s">
        <v>3473</v>
      </c>
      <c r="J810" s="665" t="s">
        <v>3474</v>
      </c>
      <c r="K810" s="665" t="s">
        <v>1696</v>
      </c>
      <c r="L810" s="666">
        <v>132</v>
      </c>
      <c r="M810" s="666">
        <v>528</v>
      </c>
      <c r="N810" s="665">
        <v>4</v>
      </c>
      <c r="O810" s="748">
        <v>1.5</v>
      </c>
      <c r="P810" s="666">
        <v>264</v>
      </c>
      <c r="Q810" s="681">
        <v>0.5</v>
      </c>
      <c r="R810" s="665">
        <v>2</v>
      </c>
      <c r="S810" s="681">
        <v>0.5</v>
      </c>
      <c r="T810" s="748">
        <v>0.5</v>
      </c>
      <c r="U810" s="704">
        <v>0.33333333333333331</v>
      </c>
    </row>
    <row r="811" spans="1:21" ht="14.4" customHeight="1" x14ac:dyDescent="0.3">
      <c r="A811" s="664">
        <v>21</v>
      </c>
      <c r="B811" s="665" t="s">
        <v>528</v>
      </c>
      <c r="C811" s="665" t="s">
        <v>3366</v>
      </c>
      <c r="D811" s="746" t="s">
        <v>4909</v>
      </c>
      <c r="E811" s="747" t="s">
        <v>3384</v>
      </c>
      <c r="F811" s="665" t="s">
        <v>3361</v>
      </c>
      <c r="G811" s="665" t="s">
        <v>4053</v>
      </c>
      <c r="H811" s="665" t="s">
        <v>1606</v>
      </c>
      <c r="I811" s="665" t="s">
        <v>4054</v>
      </c>
      <c r="J811" s="665" t="s">
        <v>4055</v>
      </c>
      <c r="K811" s="665" t="s">
        <v>1586</v>
      </c>
      <c r="L811" s="666">
        <v>550.39</v>
      </c>
      <c r="M811" s="666">
        <v>4953.51</v>
      </c>
      <c r="N811" s="665">
        <v>9</v>
      </c>
      <c r="O811" s="748">
        <v>3</v>
      </c>
      <c r="P811" s="666">
        <v>1651.17</v>
      </c>
      <c r="Q811" s="681">
        <v>0.33333333333333331</v>
      </c>
      <c r="R811" s="665">
        <v>3</v>
      </c>
      <c r="S811" s="681">
        <v>0.33333333333333331</v>
      </c>
      <c r="T811" s="748">
        <v>1</v>
      </c>
      <c r="U811" s="704">
        <v>0.33333333333333331</v>
      </c>
    </row>
    <row r="812" spans="1:21" ht="14.4" customHeight="1" x14ac:dyDescent="0.3">
      <c r="A812" s="664">
        <v>21</v>
      </c>
      <c r="B812" s="665" t="s">
        <v>528</v>
      </c>
      <c r="C812" s="665" t="s">
        <v>3366</v>
      </c>
      <c r="D812" s="746" t="s">
        <v>4909</v>
      </c>
      <c r="E812" s="747" t="s">
        <v>3384</v>
      </c>
      <c r="F812" s="665" t="s">
        <v>3361</v>
      </c>
      <c r="G812" s="665" t="s">
        <v>3765</v>
      </c>
      <c r="H812" s="665" t="s">
        <v>529</v>
      </c>
      <c r="I812" s="665" t="s">
        <v>2798</v>
      </c>
      <c r="J812" s="665" t="s">
        <v>2799</v>
      </c>
      <c r="K812" s="665" t="s">
        <v>3767</v>
      </c>
      <c r="L812" s="666">
        <v>748.21</v>
      </c>
      <c r="M812" s="666">
        <v>1496.42</v>
      </c>
      <c r="N812" s="665">
        <v>2</v>
      </c>
      <c r="O812" s="748">
        <v>1</v>
      </c>
      <c r="P812" s="666">
        <v>1496.42</v>
      </c>
      <c r="Q812" s="681">
        <v>1</v>
      </c>
      <c r="R812" s="665">
        <v>2</v>
      </c>
      <c r="S812" s="681">
        <v>1</v>
      </c>
      <c r="T812" s="748">
        <v>1</v>
      </c>
      <c r="U812" s="704">
        <v>1</v>
      </c>
    </row>
    <row r="813" spans="1:21" ht="14.4" customHeight="1" x14ac:dyDescent="0.3">
      <c r="A813" s="664">
        <v>21</v>
      </c>
      <c r="B813" s="665" t="s">
        <v>528</v>
      </c>
      <c r="C813" s="665" t="s">
        <v>3366</v>
      </c>
      <c r="D813" s="746" t="s">
        <v>4909</v>
      </c>
      <c r="E813" s="747" t="s">
        <v>3384</v>
      </c>
      <c r="F813" s="665" t="s">
        <v>3361</v>
      </c>
      <c r="G813" s="665" t="s">
        <v>3407</v>
      </c>
      <c r="H813" s="665" t="s">
        <v>529</v>
      </c>
      <c r="I813" s="665" t="s">
        <v>797</v>
      </c>
      <c r="J813" s="665" t="s">
        <v>798</v>
      </c>
      <c r="K813" s="665" t="s">
        <v>3409</v>
      </c>
      <c r="L813" s="666">
        <v>107.27</v>
      </c>
      <c r="M813" s="666">
        <v>750.89</v>
      </c>
      <c r="N813" s="665">
        <v>7</v>
      </c>
      <c r="O813" s="748">
        <v>3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21</v>
      </c>
      <c r="B814" s="665" t="s">
        <v>528</v>
      </c>
      <c r="C814" s="665" t="s">
        <v>3366</v>
      </c>
      <c r="D814" s="746" t="s">
        <v>4909</v>
      </c>
      <c r="E814" s="747" t="s">
        <v>3384</v>
      </c>
      <c r="F814" s="665" t="s">
        <v>3361</v>
      </c>
      <c r="G814" s="665" t="s">
        <v>3772</v>
      </c>
      <c r="H814" s="665" t="s">
        <v>529</v>
      </c>
      <c r="I814" s="665" t="s">
        <v>4245</v>
      </c>
      <c r="J814" s="665" t="s">
        <v>3773</v>
      </c>
      <c r="K814" s="665" t="s">
        <v>1576</v>
      </c>
      <c r="L814" s="666">
        <v>0</v>
      </c>
      <c r="M814" s="666">
        <v>0</v>
      </c>
      <c r="N814" s="665">
        <v>2</v>
      </c>
      <c r="O814" s="748">
        <v>1</v>
      </c>
      <c r="P814" s="666">
        <v>0</v>
      </c>
      <c r="Q814" s="681"/>
      <c r="R814" s="665">
        <v>2</v>
      </c>
      <c r="S814" s="681">
        <v>1</v>
      </c>
      <c r="T814" s="748">
        <v>1</v>
      </c>
      <c r="U814" s="704">
        <v>1</v>
      </c>
    </row>
    <row r="815" spans="1:21" ht="14.4" customHeight="1" x14ac:dyDescent="0.3">
      <c r="A815" s="664">
        <v>21</v>
      </c>
      <c r="B815" s="665" t="s">
        <v>528</v>
      </c>
      <c r="C815" s="665" t="s">
        <v>3366</v>
      </c>
      <c r="D815" s="746" t="s">
        <v>4909</v>
      </c>
      <c r="E815" s="747" t="s">
        <v>3384</v>
      </c>
      <c r="F815" s="665" t="s">
        <v>3361</v>
      </c>
      <c r="G815" s="665" t="s">
        <v>4056</v>
      </c>
      <c r="H815" s="665" t="s">
        <v>529</v>
      </c>
      <c r="I815" s="665" t="s">
        <v>4246</v>
      </c>
      <c r="J815" s="665" t="s">
        <v>4247</v>
      </c>
      <c r="K815" s="665" t="s">
        <v>4248</v>
      </c>
      <c r="L815" s="666">
        <v>0</v>
      </c>
      <c r="M815" s="666">
        <v>0</v>
      </c>
      <c r="N815" s="665">
        <v>2</v>
      </c>
      <c r="O815" s="748">
        <v>0.5</v>
      </c>
      <c r="P815" s="666">
        <v>0</v>
      </c>
      <c r="Q815" s="681"/>
      <c r="R815" s="665">
        <v>2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21</v>
      </c>
      <c r="B816" s="665" t="s">
        <v>528</v>
      </c>
      <c r="C816" s="665" t="s">
        <v>3366</v>
      </c>
      <c r="D816" s="746" t="s">
        <v>4909</v>
      </c>
      <c r="E816" s="747" t="s">
        <v>3384</v>
      </c>
      <c r="F816" s="665" t="s">
        <v>3361</v>
      </c>
      <c r="G816" s="665" t="s">
        <v>3595</v>
      </c>
      <c r="H816" s="665" t="s">
        <v>529</v>
      </c>
      <c r="I816" s="665" t="s">
        <v>665</v>
      </c>
      <c r="J816" s="665" t="s">
        <v>666</v>
      </c>
      <c r="K816" s="665" t="s">
        <v>3596</v>
      </c>
      <c r="L816" s="666">
        <v>27.28</v>
      </c>
      <c r="M816" s="666">
        <v>54.56</v>
      </c>
      <c r="N816" s="665">
        <v>2</v>
      </c>
      <c r="O816" s="748">
        <v>2</v>
      </c>
      <c r="P816" s="666">
        <v>27.28</v>
      </c>
      <c r="Q816" s="681">
        <v>0.5</v>
      </c>
      <c r="R816" s="665">
        <v>1</v>
      </c>
      <c r="S816" s="681">
        <v>0.5</v>
      </c>
      <c r="T816" s="748">
        <v>1</v>
      </c>
      <c r="U816" s="704">
        <v>0.5</v>
      </c>
    </row>
    <row r="817" spans="1:21" ht="14.4" customHeight="1" x14ac:dyDescent="0.3">
      <c r="A817" s="664">
        <v>21</v>
      </c>
      <c r="B817" s="665" t="s">
        <v>528</v>
      </c>
      <c r="C817" s="665" t="s">
        <v>3366</v>
      </c>
      <c r="D817" s="746" t="s">
        <v>4909</v>
      </c>
      <c r="E817" s="747" t="s">
        <v>3384</v>
      </c>
      <c r="F817" s="665" t="s">
        <v>3361</v>
      </c>
      <c r="G817" s="665" t="s">
        <v>4144</v>
      </c>
      <c r="H817" s="665" t="s">
        <v>529</v>
      </c>
      <c r="I817" s="665" t="s">
        <v>2450</v>
      </c>
      <c r="J817" s="665" t="s">
        <v>632</v>
      </c>
      <c r="K817" s="665" t="s">
        <v>2451</v>
      </c>
      <c r="L817" s="666">
        <v>0</v>
      </c>
      <c r="M817" s="666">
        <v>0</v>
      </c>
      <c r="N817" s="665">
        <v>1</v>
      </c>
      <c r="O817" s="748">
        <v>1</v>
      </c>
      <c r="P817" s="666"/>
      <c r="Q817" s="681"/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21</v>
      </c>
      <c r="B818" s="665" t="s">
        <v>528</v>
      </c>
      <c r="C818" s="665" t="s">
        <v>3366</v>
      </c>
      <c r="D818" s="746" t="s">
        <v>4909</v>
      </c>
      <c r="E818" s="747" t="s">
        <v>3384</v>
      </c>
      <c r="F818" s="665" t="s">
        <v>3361</v>
      </c>
      <c r="G818" s="665" t="s">
        <v>4249</v>
      </c>
      <c r="H818" s="665" t="s">
        <v>529</v>
      </c>
      <c r="I818" s="665" t="s">
        <v>4250</v>
      </c>
      <c r="J818" s="665" t="s">
        <v>4251</v>
      </c>
      <c r="K818" s="665" t="s">
        <v>3309</v>
      </c>
      <c r="L818" s="666">
        <v>0</v>
      </c>
      <c r="M818" s="666">
        <v>0</v>
      </c>
      <c r="N818" s="665">
        <v>2</v>
      </c>
      <c r="O818" s="748">
        <v>1</v>
      </c>
      <c r="P818" s="666">
        <v>0</v>
      </c>
      <c r="Q818" s="681"/>
      <c r="R818" s="665">
        <v>2</v>
      </c>
      <c r="S818" s="681">
        <v>1</v>
      </c>
      <c r="T818" s="748">
        <v>1</v>
      </c>
      <c r="U818" s="704">
        <v>1</v>
      </c>
    </row>
    <row r="819" spans="1:21" ht="14.4" customHeight="1" x14ac:dyDescent="0.3">
      <c r="A819" s="664">
        <v>21</v>
      </c>
      <c r="B819" s="665" t="s">
        <v>528</v>
      </c>
      <c r="C819" s="665" t="s">
        <v>3366</v>
      </c>
      <c r="D819" s="746" t="s">
        <v>4909</v>
      </c>
      <c r="E819" s="747" t="s">
        <v>3384</v>
      </c>
      <c r="F819" s="665" t="s">
        <v>3361</v>
      </c>
      <c r="G819" s="665" t="s">
        <v>4252</v>
      </c>
      <c r="H819" s="665" t="s">
        <v>529</v>
      </c>
      <c r="I819" s="665" t="s">
        <v>4253</v>
      </c>
      <c r="J819" s="665" t="s">
        <v>4254</v>
      </c>
      <c r="K819" s="665" t="s">
        <v>4255</v>
      </c>
      <c r="L819" s="666">
        <v>0</v>
      </c>
      <c r="M819" s="666">
        <v>0</v>
      </c>
      <c r="N819" s="665">
        <v>1</v>
      </c>
      <c r="O819" s="748">
        <v>1</v>
      </c>
      <c r="P819" s="666">
        <v>0</v>
      </c>
      <c r="Q819" s="681"/>
      <c r="R819" s="665">
        <v>1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21</v>
      </c>
      <c r="B820" s="665" t="s">
        <v>528</v>
      </c>
      <c r="C820" s="665" t="s">
        <v>3366</v>
      </c>
      <c r="D820" s="746" t="s">
        <v>4909</v>
      </c>
      <c r="E820" s="747" t="s">
        <v>3384</v>
      </c>
      <c r="F820" s="665" t="s">
        <v>3361</v>
      </c>
      <c r="G820" s="665" t="s">
        <v>3713</v>
      </c>
      <c r="H820" s="665" t="s">
        <v>529</v>
      </c>
      <c r="I820" s="665" t="s">
        <v>3714</v>
      </c>
      <c r="J820" s="665" t="s">
        <v>3715</v>
      </c>
      <c r="K820" s="665" t="s">
        <v>2464</v>
      </c>
      <c r="L820" s="666">
        <v>3689.11</v>
      </c>
      <c r="M820" s="666">
        <v>3689.11</v>
      </c>
      <c r="N820" s="665">
        <v>1</v>
      </c>
      <c r="O820" s="748">
        <v>1</v>
      </c>
      <c r="P820" s="666">
        <v>3689.11</v>
      </c>
      <c r="Q820" s="681">
        <v>1</v>
      </c>
      <c r="R820" s="665">
        <v>1</v>
      </c>
      <c r="S820" s="681">
        <v>1</v>
      </c>
      <c r="T820" s="748">
        <v>1</v>
      </c>
      <c r="U820" s="704">
        <v>1</v>
      </c>
    </row>
    <row r="821" spans="1:21" ht="14.4" customHeight="1" x14ac:dyDescent="0.3">
      <c r="A821" s="664">
        <v>21</v>
      </c>
      <c r="B821" s="665" t="s">
        <v>528</v>
      </c>
      <c r="C821" s="665" t="s">
        <v>3366</v>
      </c>
      <c r="D821" s="746" t="s">
        <v>4909</v>
      </c>
      <c r="E821" s="747" t="s">
        <v>3384</v>
      </c>
      <c r="F821" s="665" t="s">
        <v>3361</v>
      </c>
      <c r="G821" s="665" t="s">
        <v>3899</v>
      </c>
      <c r="H821" s="665" t="s">
        <v>529</v>
      </c>
      <c r="I821" s="665" t="s">
        <v>4256</v>
      </c>
      <c r="J821" s="665" t="s">
        <v>3901</v>
      </c>
      <c r="K821" s="665" t="s">
        <v>4257</v>
      </c>
      <c r="L821" s="666">
        <v>0</v>
      </c>
      <c r="M821" s="666">
        <v>0</v>
      </c>
      <c r="N821" s="665">
        <v>1</v>
      </c>
      <c r="O821" s="748">
        <v>0.5</v>
      </c>
      <c r="P821" s="666">
        <v>0</v>
      </c>
      <c r="Q821" s="681"/>
      <c r="R821" s="665">
        <v>1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21</v>
      </c>
      <c r="B822" s="665" t="s">
        <v>528</v>
      </c>
      <c r="C822" s="665" t="s">
        <v>3366</v>
      </c>
      <c r="D822" s="746" t="s">
        <v>4909</v>
      </c>
      <c r="E822" s="747" t="s">
        <v>3384</v>
      </c>
      <c r="F822" s="665" t="s">
        <v>3361</v>
      </c>
      <c r="G822" s="665" t="s">
        <v>3716</v>
      </c>
      <c r="H822" s="665" t="s">
        <v>529</v>
      </c>
      <c r="I822" s="665" t="s">
        <v>4258</v>
      </c>
      <c r="J822" s="665" t="s">
        <v>1924</v>
      </c>
      <c r="K822" s="665" t="s">
        <v>3527</v>
      </c>
      <c r="L822" s="666">
        <v>0</v>
      </c>
      <c r="M822" s="666">
        <v>0</v>
      </c>
      <c r="N822" s="665">
        <v>1</v>
      </c>
      <c r="O822" s="748">
        <v>0.5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21</v>
      </c>
      <c r="B823" s="665" t="s">
        <v>528</v>
      </c>
      <c r="C823" s="665" t="s">
        <v>3366</v>
      </c>
      <c r="D823" s="746" t="s">
        <v>4909</v>
      </c>
      <c r="E823" s="747" t="s">
        <v>3384</v>
      </c>
      <c r="F823" s="665" t="s">
        <v>3361</v>
      </c>
      <c r="G823" s="665" t="s">
        <v>3554</v>
      </c>
      <c r="H823" s="665" t="s">
        <v>529</v>
      </c>
      <c r="I823" s="665" t="s">
        <v>3600</v>
      </c>
      <c r="J823" s="665" t="s">
        <v>3601</v>
      </c>
      <c r="K823" s="665" t="s">
        <v>3602</v>
      </c>
      <c r="L823" s="666">
        <v>0</v>
      </c>
      <c r="M823" s="666">
        <v>0</v>
      </c>
      <c r="N823" s="665">
        <v>2</v>
      </c>
      <c r="O823" s="748">
        <v>1</v>
      </c>
      <c r="P823" s="666"/>
      <c r="Q823" s="681"/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21</v>
      </c>
      <c r="B824" s="665" t="s">
        <v>528</v>
      </c>
      <c r="C824" s="665" t="s">
        <v>3366</v>
      </c>
      <c r="D824" s="746" t="s">
        <v>4909</v>
      </c>
      <c r="E824" s="747" t="s">
        <v>3384</v>
      </c>
      <c r="F824" s="665" t="s">
        <v>3361</v>
      </c>
      <c r="G824" s="665" t="s">
        <v>4259</v>
      </c>
      <c r="H824" s="665" t="s">
        <v>529</v>
      </c>
      <c r="I824" s="665" t="s">
        <v>4260</v>
      </c>
      <c r="J824" s="665" t="s">
        <v>4261</v>
      </c>
      <c r="K824" s="665" t="s">
        <v>4262</v>
      </c>
      <c r="L824" s="666">
        <v>61.97</v>
      </c>
      <c r="M824" s="666">
        <v>61.97</v>
      </c>
      <c r="N824" s="665">
        <v>1</v>
      </c>
      <c r="O824" s="748">
        <v>1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21</v>
      </c>
      <c r="B825" s="665" t="s">
        <v>528</v>
      </c>
      <c r="C825" s="665" t="s">
        <v>3366</v>
      </c>
      <c r="D825" s="746" t="s">
        <v>4909</v>
      </c>
      <c r="E825" s="747" t="s">
        <v>3384</v>
      </c>
      <c r="F825" s="665" t="s">
        <v>3361</v>
      </c>
      <c r="G825" s="665" t="s">
        <v>3415</v>
      </c>
      <c r="H825" s="665" t="s">
        <v>529</v>
      </c>
      <c r="I825" s="665" t="s">
        <v>3416</v>
      </c>
      <c r="J825" s="665" t="s">
        <v>3417</v>
      </c>
      <c r="K825" s="665" t="s">
        <v>3418</v>
      </c>
      <c r="L825" s="666">
        <v>0</v>
      </c>
      <c r="M825" s="666">
        <v>0</v>
      </c>
      <c r="N825" s="665">
        <v>47</v>
      </c>
      <c r="O825" s="748">
        <v>15.5</v>
      </c>
      <c r="P825" s="666">
        <v>0</v>
      </c>
      <c r="Q825" s="681"/>
      <c r="R825" s="665">
        <v>20</v>
      </c>
      <c r="S825" s="681">
        <v>0.42553191489361702</v>
      </c>
      <c r="T825" s="748">
        <v>7</v>
      </c>
      <c r="U825" s="704">
        <v>0.45161290322580644</v>
      </c>
    </row>
    <row r="826" spans="1:21" ht="14.4" customHeight="1" x14ac:dyDescent="0.3">
      <c r="A826" s="664">
        <v>21</v>
      </c>
      <c r="B826" s="665" t="s">
        <v>528</v>
      </c>
      <c r="C826" s="665" t="s">
        <v>3366</v>
      </c>
      <c r="D826" s="746" t="s">
        <v>4909</v>
      </c>
      <c r="E826" s="747" t="s">
        <v>3384</v>
      </c>
      <c r="F826" s="665" t="s">
        <v>3361</v>
      </c>
      <c r="G826" s="665" t="s">
        <v>3611</v>
      </c>
      <c r="H826" s="665" t="s">
        <v>529</v>
      </c>
      <c r="I826" s="665" t="s">
        <v>3916</v>
      </c>
      <c r="J826" s="665" t="s">
        <v>3917</v>
      </c>
      <c r="K826" s="665" t="s">
        <v>3918</v>
      </c>
      <c r="L826" s="666">
        <v>256.67</v>
      </c>
      <c r="M826" s="666">
        <v>513.34</v>
      </c>
      <c r="N826" s="665">
        <v>2</v>
      </c>
      <c r="O826" s="748">
        <v>2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21</v>
      </c>
      <c r="B827" s="665" t="s">
        <v>528</v>
      </c>
      <c r="C827" s="665" t="s">
        <v>3366</v>
      </c>
      <c r="D827" s="746" t="s">
        <v>4909</v>
      </c>
      <c r="E827" s="747" t="s">
        <v>3384</v>
      </c>
      <c r="F827" s="665" t="s">
        <v>3361</v>
      </c>
      <c r="G827" s="665" t="s">
        <v>3785</v>
      </c>
      <c r="H827" s="665" t="s">
        <v>529</v>
      </c>
      <c r="I827" s="665" t="s">
        <v>4155</v>
      </c>
      <c r="J827" s="665" t="s">
        <v>2488</v>
      </c>
      <c r="K827" s="665" t="s">
        <v>2489</v>
      </c>
      <c r="L827" s="666">
        <v>727.03</v>
      </c>
      <c r="M827" s="666">
        <v>5816.24</v>
      </c>
      <c r="N827" s="665">
        <v>8</v>
      </c>
      <c r="O827" s="748">
        <v>3.5</v>
      </c>
      <c r="P827" s="666">
        <v>2908.12</v>
      </c>
      <c r="Q827" s="681">
        <v>0.5</v>
      </c>
      <c r="R827" s="665">
        <v>4</v>
      </c>
      <c r="S827" s="681">
        <v>0.5</v>
      </c>
      <c r="T827" s="748">
        <v>1.5</v>
      </c>
      <c r="U827" s="704">
        <v>0.42857142857142855</v>
      </c>
    </row>
    <row r="828" spans="1:21" ht="14.4" customHeight="1" x14ac:dyDescent="0.3">
      <c r="A828" s="664">
        <v>21</v>
      </c>
      <c r="B828" s="665" t="s">
        <v>528</v>
      </c>
      <c r="C828" s="665" t="s">
        <v>3366</v>
      </c>
      <c r="D828" s="746" t="s">
        <v>4909</v>
      </c>
      <c r="E828" s="747" t="s">
        <v>3384</v>
      </c>
      <c r="F828" s="665" t="s">
        <v>3361</v>
      </c>
      <c r="G828" s="665" t="s">
        <v>3785</v>
      </c>
      <c r="H828" s="665" t="s">
        <v>529</v>
      </c>
      <c r="I828" s="665" t="s">
        <v>4263</v>
      </c>
      <c r="J828" s="665" t="s">
        <v>4264</v>
      </c>
      <c r="K828" s="665" t="s">
        <v>2489</v>
      </c>
      <c r="L828" s="666">
        <v>727.03</v>
      </c>
      <c r="M828" s="666">
        <v>3635.15</v>
      </c>
      <c r="N828" s="665">
        <v>5</v>
      </c>
      <c r="O828" s="748">
        <v>1.5</v>
      </c>
      <c r="P828" s="666">
        <v>3635.15</v>
      </c>
      <c r="Q828" s="681">
        <v>1</v>
      </c>
      <c r="R828" s="665">
        <v>5</v>
      </c>
      <c r="S828" s="681">
        <v>1</v>
      </c>
      <c r="T828" s="748">
        <v>1.5</v>
      </c>
      <c r="U828" s="704">
        <v>1</v>
      </c>
    </row>
    <row r="829" spans="1:21" ht="14.4" customHeight="1" x14ac:dyDescent="0.3">
      <c r="A829" s="664">
        <v>21</v>
      </c>
      <c r="B829" s="665" t="s">
        <v>528</v>
      </c>
      <c r="C829" s="665" t="s">
        <v>3366</v>
      </c>
      <c r="D829" s="746" t="s">
        <v>4909</v>
      </c>
      <c r="E829" s="747" t="s">
        <v>3384</v>
      </c>
      <c r="F829" s="665" t="s">
        <v>3361</v>
      </c>
      <c r="G829" s="665" t="s">
        <v>3785</v>
      </c>
      <c r="H829" s="665" t="s">
        <v>529</v>
      </c>
      <c r="I829" s="665" t="s">
        <v>4265</v>
      </c>
      <c r="J829" s="665" t="s">
        <v>4264</v>
      </c>
      <c r="K829" s="665" t="s">
        <v>4266</v>
      </c>
      <c r="L829" s="666">
        <v>0</v>
      </c>
      <c r="M829" s="666">
        <v>0</v>
      </c>
      <c r="N829" s="665">
        <v>3</v>
      </c>
      <c r="O829" s="748">
        <v>2</v>
      </c>
      <c r="P829" s="666">
        <v>0</v>
      </c>
      <c r="Q829" s="681"/>
      <c r="R829" s="665">
        <v>3</v>
      </c>
      <c r="S829" s="681">
        <v>1</v>
      </c>
      <c r="T829" s="748">
        <v>2</v>
      </c>
      <c r="U829" s="704">
        <v>1</v>
      </c>
    </row>
    <row r="830" spans="1:21" ht="14.4" customHeight="1" x14ac:dyDescent="0.3">
      <c r="A830" s="664">
        <v>21</v>
      </c>
      <c r="B830" s="665" t="s">
        <v>528</v>
      </c>
      <c r="C830" s="665" t="s">
        <v>3366</v>
      </c>
      <c r="D830" s="746" t="s">
        <v>4909</v>
      </c>
      <c r="E830" s="747" t="s">
        <v>3384</v>
      </c>
      <c r="F830" s="665" t="s">
        <v>3361</v>
      </c>
      <c r="G830" s="665" t="s">
        <v>3419</v>
      </c>
      <c r="H830" s="665" t="s">
        <v>529</v>
      </c>
      <c r="I830" s="665" t="s">
        <v>842</v>
      </c>
      <c r="J830" s="665" t="s">
        <v>3420</v>
      </c>
      <c r="K830" s="665" t="s">
        <v>3421</v>
      </c>
      <c r="L830" s="666">
        <v>53.57</v>
      </c>
      <c r="M830" s="666">
        <v>374.99</v>
      </c>
      <c r="N830" s="665">
        <v>7</v>
      </c>
      <c r="O830" s="748">
        <v>2</v>
      </c>
      <c r="P830" s="666">
        <v>107.14</v>
      </c>
      <c r="Q830" s="681">
        <v>0.2857142857142857</v>
      </c>
      <c r="R830" s="665">
        <v>2</v>
      </c>
      <c r="S830" s="681">
        <v>0.2857142857142857</v>
      </c>
      <c r="T830" s="748">
        <v>0.5</v>
      </c>
      <c r="U830" s="704">
        <v>0.25</v>
      </c>
    </row>
    <row r="831" spans="1:21" ht="14.4" customHeight="1" x14ac:dyDescent="0.3">
      <c r="A831" s="664">
        <v>21</v>
      </c>
      <c r="B831" s="665" t="s">
        <v>528</v>
      </c>
      <c r="C831" s="665" t="s">
        <v>3366</v>
      </c>
      <c r="D831" s="746" t="s">
        <v>4909</v>
      </c>
      <c r="E831" s="747" t="s">
        <v>3384</v>
      </c>
      <c r="F831" s="665" t="s">
        <v>3361</v>
      </c>
      <c r="G831" s="665" t="s">
        <v>3422</v>
      </c>
      <c r="H831" s="665" t="s">
        <v>1606</v>
      </c>
      <c r="I831" s="665" t="s">
        <v>3512</v>
      </c>
      <c r="J831" s="665" t="s">
        <v>3513</v>
      </c>
      <c r="K831" s="665" t="s">
        <v>3514</v>
      </c>
      <c r="L831" s="666">
        <v>407.55</v>
      </c>
      <c r="M831" s="666">
        <v>3260.4</v>
      </c>
      <c r="N831" s="665">
        <v>8</v>
      </c>
      <c r="O831" s="748">
        <v>1</v>
      </c>
      <c r="P831" s="666">
        <v>3260.4</v>
      </c>
      <c r="Q831" s="681">
        <v>1</v>
      </c>
      <c r="R831" s="665">
        <v>8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21</v>
      </c>
      <c r="B832" s="665" t="s">
        <v>528</v>
      </c>
      <c r="C832" s="665" t="s">
        <v>3366</v>
      </c>
      <c r="D832" s="746" t="s">
        <v>4909</v>
      </c>
      <c r="E832" s="747" t="s">
        <v>3384</v>
      </c>
      <c r="F832" s="665" t="s">
        <v>3361</v>
      </c>
      <c r="G832" s="665" t="s">
        <v>3422</v>
      </c>
      <c r="H832" s="665" t="s">
        <v>1606</v>
      </c>
      <c r="I832" s="665" t="s">
        <v>3807</v>
      </c>
      <c r="J832" s="665" t="s">
        <v>3513</v>
      </c>
      <c r="K832" s="665" t="s">
        <v>3808</v>
      </c>
      <c r="L832" s="666">
        <v>543.39</v>
      </c>
      <c r="M832" s="666">
        <v>4347.12</v>
      </c>
      <c r="N832" s="665">
        <v>8</v>
      </c>
      <c r="O832" s="748">
        <v>2</v>
      </c>
      <c r="P832" s="666">
        <v>2173.56</v>
      </c>
      <c r="Q832" s="681">
        <v>0.5</v>
      </c>
      <c r="R832" s="665">
        <v>4</v>
      </c>
      <c r="S832" s="681">
        <v>0.5</v>
      </c>
      <c r="T832" s="748">
        <v>1</v>
      </c>
      <c r="U832" s="704">
        <v>0.5</v>
      </c>
    </row>
    <row r="833" spans="1:21" ht="14.4" customHeight="1" x14ac:dyDescent="0.3">
      <c r="A833" s="664">
        <v>21</v>
      </c>
      <c r="B833" s="665" t="s">
        <v>528</v>
      </c>
      <c r="C833" s="665" t="s">
        <v>3366</v>
      </c>
      <c r="D833" s="746" t="s">
        <v>4909</v>
      </c>
      <c r="E833" s="747" t="s">
        <v>3384</v>
      </c>
      <c r="F833" s="665" t="s">
        <v>3361</v>
      </c>
      <c r="G833" s="665" t="s">
        <v>3422</v>
      </c>
      <c r="H833" s="665" t="s">
        <v>1606</v>
      </c>
      <c r="I833" s="665" t="s">
        <v>3562</v>
      </c>
      <c r="J833" s="665" t="s">
        <v>3513</v>
      </c>
      <c r="K833" s="665" t="s">
        <v>3563</v>
      </c>
      <c r="L833" s="666">
        <v>815.1</v>
      </c>
      <c r="M833" s="666">
        <v>5705.7000000000007</v>
      </c>
      <c r="N833" s="665">
        <v>7</v>
      </c>
      <c r="O833" s="748">
        <v>1.5</v>
      </c>
      <c r="P833" s="666">
        <v>5705.7000000000007</v>
      </c>
      <c r="Q833" s="681">
        <v>1</v>
      </c>
      <c r="R833" s="665">
        <v>7</v>
      </c>
      <c r="S833" s="681">
        <v>1</v>
      </c>
      <c r="T833" s="748">
        <v>1.5</v>
      </c>
      <c r="U833" s="704">
        <v>1</v>
      </c>
    </row>
    <row r="834" spans="1:21" ht="14.4" customHeight="1" x14ac:dyDescent="0.3">
      <c r="A834" s="664">
        <v>21</v>
      </c>
      <c r="B834" s="665" t="s">
        <v>528</v>
      </c>
      <c r="C834" s="665" t="s">
        <v>3366</v>
      </c>
      <c r="D834" s="746" t="s">
        <v>4909</v>
      </c>
      <c r="E834" s="747" t="s">
        <v>3384</v>
      </c>
      <c r="F834" s="665" t="s">
        <v>3361</v>
      </c>
      <c r="G834" s="665" t="s">
        <v>3422</v>
      </c>
      <c r="H834" s="665" t="s">
        <v>1606</v>
      </c>
      <c r="I834" s="665" t="s">
        <v>3809</v>
      </c>
      <c r="J834" s="665" t="s">
        <v>3513</v>
      </c>
      <c r="K834" s="665" t="s">
        <v>3810</v>
      </c>
      <c r="L834" s="666">
        <v>923.74</v>
      </c>
      <c r="M834" s="666">
        <v>2771.2200000000003</v>
      </c>
      <c r="N834" s="665">
        <v>3</v>
      </c>
      <c r="O834" s="748">
        <v>1</v>
      </c>
      <c r="P834" s="666">
        <v>2771.2200000000003</v>
      </c>
      <c r="Q834" s="681">
        <v>1</v>
      </c>
      <c r="R834" s="665">
        <v>3</v>
      </c>
      <c r="S834" s="681">
        <v>1</v>
      </c>
      <c r="T834" s="748">
        <v>1</v>
      </c>
      <c r="U834" s="704">
        <v>1</v>
      </c>
    </row>
    <row r="835" spans="1:21" ht="14.4" customHeight="1" x14ac:dyDescent="0.3">
      <c r="A835" s="664">
        <v>21</v>
      </c>
      <c r="B835" s="665" t="s">
        <v>528</v>
      </c>
      <c r="C835" s="665" t="s">
        <v>3366</v>
      </c>
      <c r="D835" s="746" t="s">
        <v>4909</v>
      </c>
      <c r="E835" s="747" t="s">
        <v>3384</v>
      </c>
      <c r="F835" s="665" t="s">
        <v>3361</v>
      </c>
      <c r="G835" s="665" t="s">
        <v>3923</v>
      </c>
      <c r="H835" s="665" t="s">
        <v>1606</v>
      </c>
      <c r="I835" s="665" t="s">
        <v>1608</v>
      </c>
      <c r="J835" s="665" t="s">
        <v>1609</v>
      </c>
      <c r="K835" s="665" t="s">
        <v>1610</v>
      </c>
      <c r="L835" s="666">
        <v>36.54</v>
      </c>
      <c r="M835" s="666">
        <v>73.08</v>
      </c>
      <c r="N835" s="665">
        <v>2</v>
      </c>
      <c r="O835" s="748">
        <v>1</v>
      </c>
      <c r="P835" s="666">
        <v>73.08</v>
      </c>
      <c r="Q835" s="681">
        <v>1</v>
      </c>
      <c r="R835" s="665">
        <v>2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21</v>
      </c>
      <c r="B836" s="665" t="s">
        <v>528</v>
      </c>
      <c r="C836" s="665" t="s">
        <v>3366</v>
      </c>
      <c r="D836" s="746" t="s">
        <v>4909</v>
      </c>
      <c r="E836" s="747" t="s">
        <v>3384</v>
      </c>
      <c r="F836" s="665" t="s">
        <v>3361</v>
      </c>
      <c r="G836" s="665" t="s">
        <v>3425</v>
      </c>
      <c r="H836" s="665" t="s">
        <v>529</v>
      </c>
      <c r="I836" s="665" t="s">
        <v>3516</v>
      </c>
      <c r="J836" s="665" t="s">
        <v>1553</v>
      </c>
      <c r="K836" s="665" t="s">
        <v>3515</v>
      </c>
      <c r="L836" s="666">
        <v>57.64</v>
      </c>
      <c r="M836" s="666">
        <v>922.24</v>
      </c>
      <c r="N836" s="665">
        <v>16</v>
      </c>
      <c r="O836" s="748">
        <v>6</v>
      </c>
      <c r="P836" s="666">
        <v>345.84000000000003</v>
      </c>
      <c r="Q836" s="681">
        <v>0.37500000000000006</v>
      </c>
      <c r="R836" s="665">
        <v>6</v>
      </c>
      <c r="S836" s="681">
        <v>0.375</v>
      </c>
      <c r="T836" s="748">
        <v>2</v>
      </c>
      <c r="U836" s="704">
        <v>0.33333333333333331</v>
      </c>
    </row>
    <row r="837" spans="1:21" ht="14.4" customHeight="1" x14ac:dyDescent="0.3">
      <c r="A837" s="664">
        <v>21</v>
      </c>
      <c r="B837" s="665" t="s">
        <v>528</v>
      </c>
      <c r="C837" s="665" t="s">
        <v>3366</v>
      </c>
      <c r="D837" s="746" t="s">
        <v>4909</v>
      </c>
      <c r="E837" s="747" t="s">
        <v>3384</v>
      </c>
      <c r="F837" s="665" t="s">
        <v>3361</v>
      </c>
      <c r="G837" s="665" t="s">
        <v>3426</v>
      </c>
      <c r="H837" s="665" t="s">
        <v>529</v>
      </c>
      <c r="I837" s="665" t="s">
        <v>3681</v>
      </c>
      <c r="J837" s="665" t="s">
        <v>3682</v>
      </c>
      <c r="K837" s="665" t="s">
        <v>3683</v>
      </c>
      <c r="L837" s="666">
        <v>668.54</v>
      </c>
      <c r="M837" s="666">
        <v>2674.16</v>
      </c>
      <c r="N837" s="665">
        <v>4</v>
      </c>
      <c r="O837" s="748">
        <v>2</v>
      </c>
      <c r="P837" s="666">
        <v>2674.16</v>
      </c>
      <c r="Q837" s="681">
        <v>1</v>
      </c>
      <c r="R837" s="665">
        <v>4</v>
      </c>
      <c r="S837" s="681">
        <v>1</v>
      </c>
      <c r="T837" s="748">
        <v>2</v>
      </c>
      <c r="U837" s="704">
        <v>1</v>
      </c>
    </row>
    <row r="838" spans="1:21" ht="14.4" customHeight="1" x14ac:dyDescent="0.3">
      <c r="A838" s="664">
        <v>21</v>
      </c>
      <c r="B838" s="665" t="s">
        <v>528</v>
      </c>
      <c r="C838" s="665" t="s">
        <v>3366</v>
      </c>
      <c r="D838" s="746" t="s">
        <v>4909</v>
      </c>
      <c r="E838" s="747" t="s">
        <v>3384</v>
      </c>
      <c r="F838" s="665" t="s">
        <v>3361</v>
      </c>
      <c r="G838" s="665" t="s">
        <v>3426</v>
      </c>
      <c r="H838" s="665" t="s">
        <v>529</v>
      </c>
      <c r="I838" s="665" t="s">
        <v>1374</v>
      </c>
      <c r="J838" s="665" t="s">
        <v>1375</v>
      </c>
      <c r="K838" s="665" t="s">
        <v>3569</v>
      </c>
      <c r="L838" s="666">
        <v>334.27</v>
      </c>
      <c r="M838" s="666">
        <v>2005.62</v>
      </c>
      <c r="N838" s="665">
        <v>6</v>
      </c>
      <c r="O838" s="748">
        <v>2</v>
      </c>
      <c r="P838" s="666">
        <v>2005.62</v>
      </c>
      <c r="Q838" s="681">
        <v>1</v>
      </c>
      <c r="R838" s="665">
        <v>6</v>
      </c>
      <c r="S838" s="681">
        <v>1</v>
      </c>
      <c r="T838" s="748">
        <v>2</v>
      </c>
      <c r="U838" s="704">
        <v>1</v>
      </c>
    </row>
    <row r="839" spans="1:21" ht="14.4" customHeight="1" x14ac:dyDescent="0.3">
      <c r="A839" s="664">
        <v>21</v>
      </c>
      <c r="B839" s="665" t="s">
        <v>528</v>
      </c>
      <c r="C839" s="665" t="s">
        <v>3366</v>
      </c>
      <c r="D839" s="746" t="s">
        <v>4909</v>
      </c>
      <c r="E839" s="747" t="s">
        <v>3384</v>
      </c>
      <c r="F839" s="665" t="s">
        <v>3361</v>
      </c>
      <c r="G839" s="665" t="s">
        <v>3426</v>
      </c>
      <c r="H839" s="665" t="s">
        <v>1606</v>
      </c>
      <c r="I839" s="665" t="s">
        <v>3684</v>
      </c>
      <c r="J839" s="665" t="s">
        <v>3428</v>
      </c>
      <c r="K839" s="665" t="s">
        <v>3429</v>
      </c>
      <c r="L839" s="666">
        <v>668.54</v>
      </c>
      <c r="M839" s="666">
        <v>8022.48</v>
      </c>
      <c r="N839" s="665">
        <v>12</v>
      </c>
      <c r="O839" s="748">
        <v>4</v>
      </c>
      <c r="P839" s="666">
        <v>5348.32</v>
      </c>
      <c r="Q839" s="681">
        <v>0.66666666666666663</v>
      </c>
      <c r="R839" s="665">
        <v>8</v>
      </c>
      <c r="S839" s="681">
        <v>0.66666666666666663</v>
      </c>
      <c r="T839" s="748">
        <v>3</v>
      </c>
      <c r="U839" s="704">
        <v>0.75</v>
      </c>
    </row>
    <row r="840" spans="1:21" ht="14.4" customHeight="1" x14ac:dyDescent="0.3">
      <c r="A840" s="664">
        <v>21</v>
      </c>
      <c r="B840" s="665" t="s">
        <v>528</v>
      </c>
      <c r="C840" s="665" t="s">
        <v>3366</v>
      </c>
      <c r="D840" s="746" t="s">
        <v>4909</v>
      </c>
      <c r="E840" s="747" t="s">
        <v>3384</v>
      </c>
      <c r="F840" s="665" t="s">
        <v>3361</v>
      </c>
      <c r="G840" s="665" t="s">
        <v>3426</v>
      </c>
      <c r="H840" s="665" t="s">
        <v>1606</v>
      </c>
      <c r="I840" s="665" t="s">
        <v>3427</v>
      </c>
      <c r="J840" s="665" t="s">
        <v>3428</v>
      </c>
      <c r="K840" s="665" t="s">
        <v>3429</v>
      </c>
      <c r="L840" s="666">
        <v>668.54</v>
      </c>
      <c r="M840" s="666">
        <v>8022.48</v>
      </c>
      <c r="N840" s="665">
        <v>12</v>
      </c>
      <c r="O840" s="748">
        <v>6</v>
      </c>
      <c r="P840" s="666">
        <v>4011.24</v>
      </c>
      <c r="Q840" s="681">
        <v>0.5</v>
      </c>
      <c r="R840" s="665">
        <v>6</v>
      </c>
      <c r="S840" s="681">
        <v>0.5</v>
      </c>
      <c r="T840" s="748">
        <v>3</v>
      </c>
      <c r="U840" s="704">
        <v>0.5</v>
      </c>
    </row>
    <row r="841" spans="1:21" ht="14.4" customHeight="1" x14ac:dyDescent="0.3">
      <c r="A841" s="664">
        <v>21</v>
      </c>
      <c r="B841" s="665" t="s">
        <v>528</v>
      </c>
      <c r="C841" s="665" t="s">
        <v>3366</v>
      </c>
      <c r="D841" s="746" t="s">
        <v>4909</v>
      </c>
      <c r="E841" s="747" t="s">
        <v>3384</v>
      </c>
      <c r="F841" s="665" t="s">
        <v>3361</v>
      </c>
      <c r="G841" s="665" t="s">
        <v>3426</v>
      </c>
      <c r="H841" s="665" t="s">
        <v>529</v>
      </c>
      <c r="I841" s="665" t="s">
        <v>3633</v>
      </c>
      <c r="J841" s="665" t="s">
        <v>3428</v>
      </c>
      <c r="K841" s="665" t="s">
        <v>3634</v>
      </c>
      <c r="L841" s="666">
        <v>0</v>
      </c>
      <c r="M841" s="666">
        <v>0</v>
      </c>
      <c r="N841" s="665">
        <v>2</v>
      </c>
      <c r="O841" s="748">
        <v>1</v>
      </c>
      <c r="P841" s="666">
        <v>0</v>
      </c>
      <c r="Q841" s="681"/>
      <c r="R841" s="665">
        <v>2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21</v>
      </c>
      <c r="B842" s="665" t="s">
        <v>528</v>
      </c>
      <c r="C842" s="665" t="s">
        <v>3366</v>
      </c>
      <c r="D842" s="746" t="s">
        <v>4909</v>
      </c>
      <c r="E842" s="747" t="s">
        <v>3384</v>
      </c>
      <c r="F842" s="665" t="s">
        <v>3361</v>
      </c>
      <c r="G842" s="665" t="s">
        <v>3426</v>
      </c>
      <c r="H842" s="665" t="s">
        <v>529</v>
      </c>
      <c r="I842" s="665" t="s">
        <v>4267</v>
      </c>
      <c r="J842" s="665" t="s">
        <v>3428</v>
      </c>
      <c r="K842" s="665" t="s">
        <v>4268</v>
      </c>
      <c r="L842" s="666">
        <v>0</v>
      </c>
      <c r="M842" s="666">
        <v>0</v>
      </c>
      <c r="N842" s="665">
        <v>2</v>
      </c>
      <c r="O842" s="748">
        <v>1</v>
      </c>
      <c r="P842" s="666">
        <v>0</v>
      </c>
      <c r="Q842" s="681"/>
      <c r="R842" s="665">
        <v>2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21</v>
      </c>
      <c r="B843" s="665" t="s">
        <v>528</v>
      </c>
      <c r="C843" s="665" t="s">
        <v>3366</v>
      </c>
      <c r="D843" s="746" t="s">
        <v>4909</v>
      </c>
      <c r="E843" s="747" t="s">
        <v>3384</v>
      </c>
      <c r="F843" s="665" t="s">
        <v>3361</v>
      </c>
      <c r="G843" s="665" t="s">
        <v>3426</v>
      </c>
      <c r="H843" s="665" t="s">
        <v>529</v>
      </c>
      <c r="I843" s="665" t="s">
        <v>3518</v>
      </c>
      <c r="J843" s="665" t="s">
        <v>3428</v>
      </c>
      <c r="K843" s="665" t="s">
        <v>3519</v>
      </c>
      <c r="L843" s="666">
        <v>0</v>
      </c>
      <c r="M843" s="666">
        <v>0</v>
      </c>
      <c r="N843" s="665">
        <v>2</v>
      </c>
      <c r="O843" s="748">
        <v>1</v>
      </c>
      <c r="P843" s="666"/>
      <c r="Q843" s="681"/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21</v>
      </c>
      <c r="B844" s="665" t="s">
        <v>528</v>
      </c>
      <c r="C844" s="665" t="s">
        <v>3366</v>
      </c>
      <c r="D844" s="746" t="s">
        <v>4909</v>
      </c>
      <c r="E844" s="747" t="s">
        <v>3384</v>
      </c>
      <c r="F844" s="665" t="s">
        <v>3361</v>
      </c>
      <c r="G844" s="665" t="s">
        <v>3426</v>
      </c>
      <c r="H844" s="665" t="s">
        <v>529</v>
      </c>
      <c r="I844" s="665" t="s">
        <v>4269</v>
      </c>
      <c r="J844" s="665" t="s">
        <v>3682</v>
      </c>
      <c r="K844" s="665" t="s">
        <v>3683</v>
      </c>
      <c r="L844" s="666">
        <v>668.54</v>
      </c>
      <c r="M844" s="666">
        <v>1337.08</v>
      </c>
      <c r="N844" s="665">
        <v>2</v>
      </c>
      <c r="O844" s="748">
        <v>1</v>
      </c>
      <c r="P844" s="666">
        <v>1337.08</v>
      </c>
      <c r="Q844" s="681">
        <v>1</v>
      </c>
      <c r="R844" s="665">
        <v>2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21</v>
      </c>
      <c r="B845" s="665" t="s">
        <v>528</v>
      </c>
      <c r="C845" s="665" t="s">
        <v>3366</v>
      </c>
      <c r="D845" s="746" t="s">
        <v>4909</v>
      </c>
      <c r="E845" s="747" t="s">
        <v>3384</v>
      </c>
      <c r="F845" s="665" t="s">
        <v>3361</v>
      </c>
      <c r="G845" s="665" t="s">
        <v>3636</v>
      </c>
      <c r="H845" s="665" t="s">
        <v>529</v>
      </c>
      <c r="I845" s="665" t="s">
        <v>1603</v>
      </c>
      <c r="J845" s="665" t="s">
        <v>1604</v>
      </c>
      <c r="K845" s="665" t="s">
        <v>1605</v>
      </c>
      <c r="L845" s="666">
        <v>583.70000000000005</v>
      </c>
      <c r="M845" s="666">
        <v>2334.8000000000002</v>
      </c>
      <c r="N845" s="665">
        <v>4</v>
      </c>
      <c r="O845" s="748">
        <v>1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21</v>
      </c>
      <c r="B846" s="665" t="s">
        <v>528</v>
      </c>
      <c r="C846" s="665" t="s">
        <v>3366</v>
      </c>
      <c r="D846" s="746" t="s">
        <v>4909</v>
      </c>
      <c r="E846" s="747" t="s">
        <v>3384</v>
      </c>
      <c r="F846" s="665" t="s">
        <v>3361</v>
      </c>
      <c r="G846" s="665" t="s">
        <v>3570</v>
      </c>
      <c r="H846" s="665" t="s">
        <v>1606</v>
      </c>
      <c r="I846" s="665" t="s">
        <v>1691</v>
      </c>
      <c r="J846" s="665" t="s">
        <v>1692</v>
      </c>
      <c r="K846" s="665" t="s">
        <v>560</v>
      </c>
      <c r="L846" s="666">
        <v>48.27</v>
      </c>
      <c r="M846" s="666">
        <v>96.54</v>
      </c>
      <c r="N846" s="665">
        <v>2</v>
      </c>
      <c r="O846" s="748">
        <v>0.5</v>
      </c>
      <c r="P846" s="666">
        <v>96.54</v>
      </c>
      <c r="Q846" s="681">
        <v>1</v>
      </c>
      <c r="R846" s="665">
        <v>2</v>
      </c>
      <c r="S846" s="681">
        <v>1</v>
      </c>
      <c r="T846" s="748">
        <v>0.5</v>
      </c>
      <c r="U846" s="704">
        <v>1</v>
      </c>
    </row>
    <row r="847" spans="1:21" ht="14.4" customHeight="1" x14ac:dyDescent="0.3">
      <c r="A847" s="664">
        <v>21</v>
      </c>
      <c r="B847" s="665" t="s">
        <v>528</v>
      </c>
      <c r="C847" s="665" t="s">
        <v>3366</v>
      </c>
      <c r="D847" s="746" t="s">
        <v>4909</v>
      </c>
      <c r="E847" s="747" t="s">
        <v>3384</v>
      </c>
      <c r="F847" s="665" t="s">
        <v>3361</v>
      </c>
      <c r="G847" s="665" t="s">
        <v>3523</v>
      </c>
      <c r="H847" s="665" t="s">
        <v>529</v>
      </c>
      <c r="I847" s="665" t="s">
        <v>1432</v>
      </c>
      <c r="J847" s="665" t="s">
        <v>1433</v>
      </c>
      <c r="K847" s="665" t="s">
        <v>1324</v>
      </c>
      <c r="L847" s="666">
        <v>108.44</v>
      </c>
      <c r="M847" s="666">
        <v>867.52</v>
      </c>
      <c r="N847" s="665">
        <v>8</v>
      </c>
      <c r="O847" s="748">
        <v>4.5</v>
      </c>
      <c r="P847" s="666">
        <v>542.20000000000005</v>
      </c>
      <c r="Q847" s="681">
        <v>0.62500000000000011</v>
      </c>
      <c r="R847" s="665">
        <v>5</v>
      </c>
      <c r="S847" s="681">
        <v>0.625</v>
      </c>
      <c r="T847" s="748">
        <v>3</v>
      </c>
      <c r="U847" s="704">
        <v>0.66666666666666663</v>
      </c>
    </row>
    <row r="848" spans="1:21" ht="14.4" customHeight="1" x14ac:dyDescent="0.3">
      <c r="A848" s="664">
        <v>21</v>
      </c>
      <c r="B848" s="665" t="s">
        <v>528</v>
      </c>
      <c r="C848" s="665" t="s">
        <v>3366</v>
      </c>
      <c r="D848" s="746" t="s">
        <v>4909</v>
      </c>
      <c r="E848" s="747" t="s">
        <v>3384</v>
      </c>
      <c r="F848" s="665" t="s">
        <v>3361</v>
      </c>
      <c r="G848" s="665" t="s">
        <v>3572</v>
      </c>
      <c r="H848" s="665" t="s">
        <v>529</v>
      </c>
      <c r="I848" s="665" t="s">
        <v>600</v>
      </c>
      <c r="J848" s="665" t="s">
        <v>3685</v>
      </c>
      <c r="K848" s="665" t="s">
        <v>3686</v>
      </c>
      <c r="L848" s="666">
        <v>24.78</v>
      </c>
      <c r="M848" s="666">
        <v>49.56</v>
      </c>
      <c r="N848" s="665">
        <v>2</v>
      </c>
      <c r="O848" s="748">
        <v>0.5</v>
      </c>
      <c r="P848" s="666">
        <v>49.56</v>
      </c>
      <c r="Q848" s="681">
        <v>1</v>
      </c>
      <c r="R848" s="665">
        <v>2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21</v>
      </c>
      <c r="B849" s="665" t="s">
        <v>528</v>
      </c>
      <c r="C849" s="665" t="s">
        <v>3366</v>
      </c>
      <c r="D849" s="746" t="s">
        <v>4909</v>
      </c>
      <c r="E849" s="747" t="s">
        <v>3384</v>
      </c>
      <c r="F849" s="665" t="s">
        <v>3361</v>
      </c>
      <c r="G849" s="665" t="s">
        <v>3572</v>
      </c>
      <c r="H849" s="665" t="s">
        <v>529</v>
      </c>
      <c r="I849" s="665" t="s">
        <v>2197</v>
      </c>
      <c r="J849" s="665" t="s">
        <v>3573</v>
      </c>
      <c r="K849" s="665" t="s">
        <v>3574</v>
      </c>
      <c r="L849" s="666">
        <v>99.11</v>
      </c>
      <c r="M849" s="666">
        <v>396.44</v>
      </c>
      <c r="N849" s="665">
        <v>4</v>
      </c>
      <c r="O849" s="748">
        <v>2</v>
      </c>
      <c r="P849" s="666">
        <v>297.33</v>
      </c>
      <c r="Q849" s="681">
        <v>0.75</v>
      </c>
      <c r="R849" s="665">
        <v>3</v>
      </c>
      <c r="S849" s="681">
        <v>0.75</v>
      </c>
      <c r="T849" s="748">
        <v>1</v>
      </c>
      <c r="U849" s="704">
        <v>0.5</v>
      </c>
    </row>
    <row r="850" spans="1:21" ht="14.4" customHeight="1" x14ac:dyDescent="0.3">
      <c r="A850" s="664">
        <v>21</v>
      </c>
      <c r="B850" s="665" t="s">
        <v>528</v>
      </c>
      <c r="C850" s="665" t="s">
        <v>3366</v>
      </c>
      <c r="D850" s="746" t="s">
        <v>4909</v>
      </c>
      <c r="E850" s="747" t="s">
        <v>3384</v>
      </c>
      <c r="F850" s="665" t="s">
        <v>3361</v>
      </c>
      <c r="G850" s="665" t="s">
        <v>4270</v>
      </c>
      <c r="H850" s="665" t="s">
        <v>529</v>
      </c>
      <c r="I850" s="665" t="s">
        <v>4271</v>
      </c>
      <c r="J850" s="665" t="s">
        <v>4272</v>
      </c>
      <c r="K850" s="665" t="s">
        <v>4273</v>
      </c>
      <c r="L850" s="666">
        <v>316.36</v>
      </c>
      <c r="M850" s="666">
        <v>316.36</v>
      </c>
      <c r="N850" s="665">
        <v>1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21</v>
      </c>
      <c r="B851" s="665" t="s">
        <v>528</v>
      </c>
      <c r="C851" s="665" t="s">
        <v>3366</v>
      </c>
      <c r="D851" s="746" t="s">
        <v>4909</v>
      </c>
      <c r="E851" s="747" t="s">
        <v>3384</v>
      </c>
      <c r="F851" s="665" t="s">
        <v>3361</v>
      </c>
      <c r="G851" s="665" t="s">
        <v>3978</v>
      </c>
      <c r="H851" s="665" t="s">
        <v>1606</v>
      </c>
      <c r="I851" s="665" t="s">
        <v>3979</v>
      </c>
      <c r="J851" s="665" t="s">
        <v>3980</v>
      </c>
      <c r="K851" s="665" t="s">
        <v>3981</v>
      </c>
      <c r="L851" s="666">
        <v>0</v>
      </c>
      <c r="M851" s="666">
        <v>0</v>
      </c>
      <c r="N851" s="665">
        <v>18</v>
      </c>
      <c r="O851" s="748">
        <v>6</v>
      </c>
      <c r="P851" s="666">
        <v>0</v>
      </c>
      <c r="Q851" s="681"/>
      <c r="R851" s="665">
        <v>12</v>
      </c>
      <c r="S851" s="681">
        <v>0.66666666666666663</v>
      </c>
      <c r="T851" s="748">
        <v>4</v>
      </c>
      <c r="U851" s="704">
        <v>0.66666666666666663</v>
      </c>
    </row>
    <row r="852" spans="1:21" ht="14.4" customHeight="1" x14ac:dyDescent="0.3">
      <c r="A852" s="664">
        <v>21</v>
      </c>
      <c r="B852" s="665" t="s">
        <v>528</v>
      </c>
      <c r="C852" s="665" t="s">
        <v>3366</v>
      </c>
      <c r="D852" s="746" t="s">
        <v>4909</v>
      </c>
      <c r="E852" s="747" t="s">
        <v>3384</v>
      </c>
      <c r="F852" s="665" t="s">
        <v>3361</v>
      </c>
      <c r="G852" s="665" t="s">
        <v>3978</v>
      </c>
      <c r="H852" s="665" t="s">
        <v>1606</v>
      </c>
      <c r="I852" s="665" t="s">
        <v>3982</v>
      </c>
      <c r="J852" s="665" t="s">
        <v>3980</v>
      </c>
      <c r="K852" s="665" t="s">
        <v>3814</v>
      </c>
      <c r="L852" s="666">
        <v>492.3</v>
      </c>
      <c r="M852" s="666">
        <v>3446.1</v>
      </c>
      <c r="N852" s="665">
        <v>7</v>
      </c>
      <c r="O852" s="748">
        <v>7</v>
      </c>
      <c r="P852" s="666">
        <v>2461.5</v>
      </c>
      <c r="Q852" s="681">
        <v>0.7142857142857143</v>
      </c>
      <c r="R852" s="665">
        <v>5</v>
      </c>
      <c r="S852" s="681">
        <v>0.7142857142857143</v>
      </c>
      <c r="T852" s="748">
        <v>5</v>
      </c>
      <c r="U852" s="704">
        <v>0.7142857142857143</v>
      </c>
    </row>
    <row r="853" spans="1:21" ht="14.4" customHeight="1" x14ac:dyDescent="0.3">
      <c r="A853" s="664">
        <v>21</v>
      </c>
      <c r="B853" s="665" t="s">
        <v>528</v>
      </c>
      <c r="C853" s="665" t="s">
        <v>3366</v>
      </c>
      <c r="D853" s="746" t="s">
        <v>4909</v>
      </c>
      <c r="E853" s="747" t="s">
        <v>3384</v>
      </c>
      <c r="F853" s="665" t="s">
        <v>3361</v>
      </c>
      <c r="G853" s="665" t="s">
        <v>4274</v>
      </c>
      <c r="H853" s="665" t="s">
        <v>529</v>
      </c>
      <c r="I853" s="665" t="s">
        <v>4275</v>
      </c>
      <c r="J853" s="665" t="s">
        <v>4276</v>
      </c>
      <c r="K853" s="665" t="s">
        <v>4277</v>
      </c>
      <c r="L853" s="666">
        <v>0</v>
      </c>
      <c r="M853" s="666">
        <v>0</v>
      </c>
      <c r="N853" s="665">
        <v>4</v>
      </c>
      <c r="O853" s="748">
        <v>1</v>
      </c>
      <c r="P853" s="666">
        <v>0</v>
      </c>
      <c r="Q853" s="681"/>
      <c r="R853" s="665">
        <v>4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21</v>
      </c>
      <c r="B854" s="665" t="s">
        <v>528</v>
      </c>
      <c r="C854" s="665" t="s">
        <v>3366</v>
      </c>
      <c r="D854" s="746" t="s">
        <v>4909</v>
      </c>
      <c r="E854" s="747" t="s">
        <v>3384</v>
      </c>
      <c r="F854" s="665" t="s">
        <v>3361</v>
      </c>
      <c r="G854" s="665" t="s">
        <v>3535</v>
      </c>
      <c r="H854" s="665" t="s">
        <v>1606</v>
      </c>
      <c r="I854" s="665" t="s">
        <v>3985</v>
      </c>
      <c r="J854" s="665" t="s">
        <v>1768</v>
      </c>
      <c r="K854" s="665" t="s">
        <v>3986</v>
      </c>
      <c r="L854" s="666">
        <v>300.68</v>
      </c>
      <c r="M854" s="666">
        <v>300.68</v>
      </c>
      <c r="N854" s="665">
        <v>1</v>
      </c>
      <c r="O854" s="748">
        <v>0.5</v>
      </c>
      <c r="P854" s="666">
        <v>300.68</v>
      </c>
      <c r="Q854" s="681">
        <v>1</v>
      </c>
      <c r="R854" s="665">
        <v>1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21</v>
      </c>
      <c r="B855" s="665" t="s">
        <v>528</v>
      </c>
      <c r="C855" s="665" t="s">
        <v>3366</v>
      </c>
      <c r="D855" s="746" t="s">
        <v>4909</v>
      </c>
      <c r="E855" s="747" t="s">
        <v>3384</v>
      </c>
      <c r="F855" s="665" t="s">
        <v>3361</v>
      </c>
      <c r="G855" s="665" t="s">
        <v>3536</v>
      </c>
      <c r="H855" s="665" t="s">
        <v>529</v>
      </c>
      <c r="I855" s="665" t="s">
        <v>4026</v>
      </c>
      <c r="J855" s="665" t="s">
        <v>3723</v>
      </c>
      <c r="K855" s="665" t="s">
        <v>698</v>
      </c>
      <c r="L855" s="666">
        <v>100.62</v>
      </c>
      <c r="M855" s="666">
        <v>402.48</v>
      </c>
      <c r="N855" s="665">
        <v>4</v>
      </c>
      <c r="O855" s="748">
        <v>1</v>
      </c>
      <c r="P855" s="666">
        <v>402.48</v>
      </c>
      <c r="Q855" s="681">
        <v>1</v>
      </c>
      <c r="R855" s="665">
        <v>4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21</v>
      </c>
      <c r="B856" s="665" t="s">
        <v>528</v>
      </c>
      <c r="C856" s="665" t="s">
        <v>3366</v>
      </c>
      <c r="D856" s="746" t="s">
        <v>4909</v>
      </c>
      <c r="E856" s="747" t="s">
        <v>3384</v>
      </c>
      <c r="F856" s="665" t="s">
        <v>3361</v>
      </c>
      <c r="G856" s="665" t="s">
        <v>4278</v>
      </c>
      <c r="H856" s="665" t="s">
        <v>529</v>
      </c>
      <c r="I856" s="665" t="s">
        <v>4279</v>
      </c>
      <c r="J856" s="665" t="s">
        <v>4280</v>
      </c>
      <c r="K856" s="665" t="s">
        <v>2014</v>
      </c>
      <c r="L856" s="666">
        <v>79.069999999999993</v>
      </c>
      <c r="M856" s="666">
        <v>79.069999999999993</v>
      </c>
      <c r="N856" s="665">
        <v>1</v>
      </c>
      <c r="O856" s="748">
        <v>1</v>
      </c>
      <c r="P856" s="666">
        <v>79.069999999999993</v>
      </c>
      <c r="Q856" s="681">
        <v>1</v>
      </c>
      <c r="R856" s="665">
        <v>1</v>
      </c>
      <c r="S856" s="681">
        <v>1</v>
      </c>
      <c r="T856" s="748">
        <v>1</v>
      </c>
      <c r="U856" s="704">
        <v>1</v>
      </c>
    </row>
    <row r="857" spans="1:21" ht="14.4" customHeight="1" x14ac:dyDescent="0.3">
      <c r="A857" s="664">
        <v>21</v>
      </c>
      <c r="B857" s="665" t="s">
        <v>528</v>
      </c>
      <c r="C857" s="665" t="s">
        <v>3366</v>
      </c>
      <c r="D857" s="746" t="s">
        <v>4909</v>
      </c>
      <c r="E857" s="747" t="s">
        <v>3384</v>
      </c>
      <c r="F857" s="665" t="s">
        <v>3361</v>
      </c>
      <c r="G857" s="665" t="s">
        <v>3662</v>
      </c>
      <c r="H857" s="665" t="s">
        <v>529</v>
      </c>
      <c r="I857" s="665" t="s">
        <v>2067</v>
      </c>
      <c r="J857" s="665" t="s">
        <v>3664</v>
      </c>
      <c r="K857" s="665" t="s">
        <v>2069</v>
      </c>
      <c r="L857" s="666">
        <v>151.62</v>
      </c>
      <c r="M857" s="666">
        <v>151.62</v>
      </c>
      <c r="N857" s="665">
        <v>1</v>
      </c>
      <c r="O857" s="748">
        <v>0.5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21</v>
      </c>
      <c r="B858" s="665" t="s">
        <v>528</v>
      </c>
      <c r="C858" s="665" t="s">
        <v>3366</v>
      </c>
      <c r="D858" s="746" t="s">
        <v>4909</v>
      </c>
      <c r="E858" s="747" t="s">
        <v>3384</v>
      </c>
      <c r="F858" s="665" t="s">
        <v>3361</v>
      </c>
      <c r="G858" s="665" t="s">
        <v>3432</v>
      </c>
      <c r="H858" s="665" t="s">
        <v>529</v>
      </c>
      <c r="I858" s="665" t="s">
        <v>3995</v>
      </c>
      <c r="J858" s="665" t="s">
        <v>3836</v>
      </c>
      <c r="K858" s="665" t="s">
        <v>1462</v>
      </c>
      <c r="L858" s="666">
        <v>0</v>
      </c>
      <c r="M858" s="666">
        <v>0</v>
      </c>
      <c r="N858" s="665">
        <v>1</v>
      </c>
      <c r="O858" s="748">
        <v>0.5</v>
      </c>
      <c r="P858" s="666"/>
      <c r="Q858" s="681"/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21</v>
      </c>
      <c r="B859" s="665" t="s">
        <v>528</v>
      </c>
      <c r="C859" s="665" t="s">
        <v>3366</v>
      </c>
      <c r="D859" s="746" t="s">
        <v>4909</v>
      </c>
      <c r="E859" s="747" t="s">
        <v>3384</v>
      </c>
      <c r="F859" s="665" t="s">
        <v>3361</v>
      </c>
      <c r="G859" s="665" t="s">
        <v>3432</v>
      </c>
      <c r="H859" s="665" t="s">
        <v>529</v>
      </c>
      <c r="I859" s="665" t="s">
        <v>4281</v>
      </c>
      <c r="J859" s="665" t="s">
        <v>4282</v>
      </c>
      <c r="K859" s="665" t="s">
        <v>1696</v>
      </c>
      <c r="L859" s="666">
        <v>0</v>
      </c>
      <c r="M859" s="666">
        <v>0</v>
      </c>
      <c r="N859" s="665">
        <v>1</v>
      </c>
      <c r="O859" s="748">
        <v>1</v>
      </c>
      <c r="P859" s="666">
        <v>0</v>
      </c>
      <c r="Q859" s="681"/>
      <c r="R859" s="665">
        <v>1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21</v>
      </c>
      <c r="B860" s="665" t="s">
        <v>528</v>
      </c>
      <c r="C860" s="665" t="s">
        <v>3366</v>
      </c>
      <c r="D860" s="746" t="s">
        <v>4909</v>
      </c>
      <c r="E860" s="747" t="s">
        <v>3384</v>
      </c>
      <c r="F860" s="665" t="s">
        <v>3362</v>
      </c>
      <c r="G860" s="665" t="s">
        <v>3544</v>
      </c>
      <c r="H860" s="665" t="s">
        <v>529</v>
      </c>
      <c r="I860" s="665" t="s">
        <v>4283</v>
      </c>
      <c r="J860" s="665" t="s">
        <v>3546</v>
      </c>
      <c r="K860" s="665"/>
      <c r="L860" s="666">
        <v>0</v>
      </c>
      <c r="M860" s="666">
        <v>0</v>
      </c>
      <c r="N860" s="665">
        <v>1</v>
      </c>
      <c r="O860" s="748">
        <v>1</v>
      </c>
      <c r="P860" s="666">
        <v>0</v>
      </c>
      <c r="Q860" s="681"/>
      <c r="R860" s="665">
        <v>1</v>
      </c>
      <c r="S860" s="681">
        <v>1</v>
      </c>
      <c r="T860" s="748">
        <v>1</v>
      </c>
      <c r="U860" s="704">
        <v>1</v>
      </c>
    </row>
    <row r="861" spans="1:21" ht="14.4" customHeight="1" x14ac:dyDescent="0.3">
      <c r="A861" s="664">
        <v>21</v>
      </c>
      <c r="B861" s="665" t="s">
        <v>528</v>
      </c>
      <c r="C861" s="665" t="s">
        <v>3366</v>
      </c>
      <c r="D861" s="746" t="s">
        <v>4909</v>
      </c>
      <c r="E861" s="747" t="s">
        <v>3384</v>
      </c>
      <c r="F861" s="665" t="s">
        <v>3362</v>
      </c>
      <c r="G861" s="665" t="s">
        <v>3544</v>
      </c>
      <c r="H861" s="665" t="s">
        <v>529</v>
      </c>
      <c r="I861" s="665" t="s">
        <v>3545</v>
      </c>
      <c r="J861" s="665" t="s">
        <v>3546</v>
      </c>
      <c r="K861" s="665"/>
      <c r="L861" s="666">
        <v>0</v>
      </c>
      <c r="M861" s="666">
        <v>0</v>
      </c>
      <c r="N861" s="665">
        <v>2</v>
      </c>
      <c r="O861" s="748">
        <v>2</v>
      </c>
      <c r="P861" s="666">
        <v>0</v>
      </c>
      <c r="Q861" s="681"/>
      <c r="R861" s="665">
        <v>2</v>
      </c>
      <c r="S861" s="681">
        <v>1</v>
      </c>
      <c r="T861" s="748">
        <v>2</v>
      </c>
      <c r="U861" s="704">
        <v>1</v>
      </c>
    </row>
    <row r="862" spans="1:21" ht="14.4" customHeight="1" x14ac:dyDescent="0.3">
      <c r="A862" s="664">
        <v>21</v>
      </c>
      <c r="B862" s="665" t="s">
        <v>528</v>
      </c>
      <c r="C862" s="665" t="s">
        <v>3366</v>
      </c>
      <c r="D862" s="746" t="s">
        <v>4909</v>
      </c>
      <c r="E862" s="747" t="s">
        <v>3384</v>
      </c>
      <c r="F862" s="665" t="s">
        <v>3363</v>
      </c>
      <c r="G862" s="665" t="s">
        <v>3544</v>
      </c>
      <c r="H862" s="665" t="s">
        <v>529</v>
      </c>
      <c r="I862" s="665" t="s">
        <v>3895</v>
      </c>
      <c r="J862" s="665" t="s">
        <v>3546</v>
      </c>
      <c r="K862" s="665"/>
      <c r="L862" s="666">
        <v>0</v>
      </c>
      <c r="M862" s="666">
        <v>0</v>
      </c>
      <c r="N862" s="665">
        <v>2</v>
      </c>
      <c r="O862" s="748">
        <v>2</v>
      </c>
      <c r="P862" s="666">
        <v>0</v>
      </c>
      <c r="Q862" s="681"/>
      <c r="R862" s="665">
        <v>1</v>
      </c>
      <c r="S862" s="681">
        <v>0.5</v>
      </c>
      <c r="T862" s="748">
        <v>1</v>
      </c>
      <c r="U862" s="704">
        <v>0.5</v>
      </c>
    </row>
    <row r="863" spans="1:21" ht="14.4" customHeight="1" x14ac:dyDescent="0.3">
      <c r="A863" s="664">
        <v>21</v>
      </c>
      <c r="B863" s="665" t="s">
        <v>528</v>
      </c>
      <c r="C863" s="665" t="s">
        <v>3366</v>
      </c>
      <c r="D863" s="746" t="s">
        <v>4909</v>
      </c>
      <c r="E863" s="747" t="s">
        <v>3384</v>
      </c>
      <c r="F863" s="665" t="s">
        <v>3363</v>
      </c>
      <c r="G863" s="665" t="s">
        <v>3732</v>
      </c>
      <c r="H863" s="665" t="s">
        <v>529</v>
      </c>
      <c r="I863" s="665" t="s">
        <v>3733</v>
      </c>
      <c r="J863" s="665" t="s">
        <v>3734</v>
      </c>
      <c r="K863" s="665" t="s">
        <v>3735</v>
      </c>
      <c r="L863" s="666">
        <v>1000</v>
      </c>
      <c r="M863" s="666">
        <v>10000</v>
      </c>
      <c r="N863" s="665">
        <v>10</v>
      </c>
      <c r="O863" s="748">
        <v>10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21</v>
      </c>
      <c r="B864" s="665" t="s">
        <v>528</v>
      </c>
      <c r="C864" s="665" t="s">
        <v>3366</v>
      </c>
      <c r="D864" s="746" t="s">
        <v>4909</v>
      </c>
      <c r="E864" s="747" t="s">
        <v>3385</v>
      </c>
      <c r="F864" s="665" t="s">
        <v>3361</v>
      </c>
      <c r="G864" s="665" t="s">
        <v>3475</v>
      </c>
      <c r="H864" s="665" t="s">
        <v>529</v>
      </c>
      <c r="I864" s="665" t="s">
        <v>1120</v>
      </c>
      <c r="J864" s="665" t="s">
        <v>3476</v>
      </c>
      <c r="K864" s="665" t="s">
        <v>3477</v>
      </c>
      <c r="L864" s="666">
        <v>969.48</v>
      </c>
      <c r="M864" s="666">
        <v>969.48</v>
      </c>
      <c r="N864" s="665">
        <v>1</v>
      </c>
      <c r="O864" s="748">
        <v>1</v>
      </c>
      <c r="P864" s="666">
        <v>969.48</v>
      </c>
      <c r="Q864" s="681">
        <v>1</v>
      </c>
      <c r="R864" s="665">
        <v>1</v>
      </c>
      <c r="S864" s="681">
        <v>1</v>
      </c>
      <c r="T864" s="748">
        <v>1</v>
      </c>
      <c r="U864" s="704">
        <v>1</v>
      </c>
    </row>
    <row r="865" spans="1:21" ht="14.4" customHeight="1" x14ac:dyDescent="0.3">
      <c r="A865" s="664">
        <v>21</v>
      </c>
      <c r="B865" s="665" t="s">
        <v>528</v>
      </c>
      <c r="C865" s="665" t="s">
        <v>3366</v>
      </c>
      <c r="D865" s="746" t="s">
        <v>4909</v>
      </c>
      <c r="E865" s="747" t="s">
        <v>3386</v>
      </c>
      <c r="F865" s="665" t="s">
        <v>3361</v>
      </c>
      <c r="G865" s="665" t="s">
        <v>3442</v>
      </c>
      <c r="H865" s="665" t="s">
        <v>1606</v>
      </c>
      <c r="I865" s="665" t="s">
        <v>1760</v>
      </c>
      <c r="J865" s="665" t="s">
        <v>3251</v>
      </c>
      <c r="K865" s="665" t="s">
        <v>3252</v>
      </c>
      <c r="L865" s="666">
        <v>9.4</v>
      </c>
      <c r="M865" s="666">
        <v>9.4</v>
      </c>
      <c r="N865" s="665">
        <v>1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21</v>
      </c>
      <c r="B866" s="665" t="s">
        <v>528</v>
      </c>
      <c r="C866" s="665" t="s">
        <v>3366</v>
      </c>
      <c r="D866" s="746" t="s">
        <v>4909</v>
      </c>
      <c r="E866" s="747" t="s">
        <v>3386</v>
      </c>
      <c r="F866" s="665" t="s">
        <v>3361</v>
      </c>
      <c r="G866" s="665" t="s">
        <v>3716</v>
      </c>
      <c r="H866" s="665" t="s">
        <v>529</v>
      </c>
      <c r="I866" s="665" t="s">
        <v>4284</v>
      </c>
      <c r="J866" s="665" t="s">
        <v>4285</v>
      </c>
      <c r="K866" s="665" t="s">
        <v>4286</v>
      </c>
      <c r="L866" s="666">
        <v>38.81</v>
      </c>
      <c r="M866" s="666">
        <v>38.81</v>
      </c>
      <c r="N866" s="665">
        <v>1</v>
      </c>
      <c r="O866" s="748">
        <v>0.5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21</v>
      </c>
      <c r="B867" s="665" t="s">
        <v>528</v>
      </c>
      <c r="C867" s="665" t="s">
        <v>3366</v>
      </c>
      <c r="D867" s="746" t="s">
        <v>4909</v>
      </c>
      <c r="E867" s="747" t="s">
        <v>3387</v>
      </c>
      <c r="F867" s="665" t="s">
        <v>3361</v>
      </c>
      <c r="G867" s="665" t="s">
        <v>3402</v>
      </c>
      <c r="H867" s="665" t="s">
        <v>529</v>
      </c>
      <c r="I867" s="665" t="s">
        <v>669</v>
      </c>
      <c r="J867" s="665" t="s">
        <v>3440</v>
      </c>
      <c r="K867" s="665" t="s">
        <v>3441</v>
      </c>
      <c r="L867" s="666">
        <v>36.270000000000003</v>
      </c>
      <c r="M867" s="666">
        <v>72.540000000000006</v>
      </c>
      <c r="N867" s="665">
        <v>2</v>
      </c>
      <c r="O867" s="748">
        <v>2</v>
      </c>
      <c r="P867" s="666">
        <v>36.270000000000003</v>
      </c>
      <c r="Q867" s="681">
        <v>0.5</v>
      </c>
      <c r="R867" s="665">
        <v>1</v>
      </c>
      <c r="S867" s="681">
        <v>0.5</v>
      </c>
      <c r="T867" s="748">
        <v>1</v>
      </c>
      <c r="U867" s="704">
        <v>0.5</v>
      </c>
    </row>
    <row r="868" spans="1:21" ht="14.4" customHeight="1" x14ac:dyDescent="0.3">
      <c r="A868" s="664">
        <v>21</v>
      </c>
      <c r="B868" s="665" t="s">
        <v>528</v>
      </c>
      <c r="C868" s="665" t="s">
        <v>3366</v>
      </c>
      <c r="D868" s="746" t="s">
        <v>4909</v>
      </c>
      <c r="E868" s="747" t="s">
        <v>3387</v>
      </c>
      <c r="F868" s="665" t="s">
        <v>3361</v>
      </c>
      <c r="G868" s="665" t="s">
        <v>3442</v>
      </c>
      <c r="H868" s="665" t="s">
        <v>1606</v>
      </c>
      <c r="I868" s="665" t="s">
        <v>1680</v>
      </c>
      <c r="J868" s="665" t="s">
        <v>3249</v>
      </c>
      <c r="K868" s="665" t="s">
        <v>3250</v>
      </c>
      <c r="L868" s="666">
        <v>4.7</v>
      </c>
      <c r="M868" s="666">
        <v>9.4</v>
      </c>
      <c r="N868" s="665">
        <v>2</v>
      </c>
      <c r="O868" s="748">
        <v>0.5</v>
      </c>
      <c r="P868" s="666">
        <v>9.4</v>
      </c>
      <c r="Q868" s="681">
        <v>1</v>
      </c>
      <c r="R868" s="665">
        <v>2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21</v>
      </c>
      <c r="B869" s="665" t="s">
        <v>528</v>
      </c>
      <c r="C869" s="665" t="s">
        <v>3366</v>
      </c>
      <c r="D869" s="746" t="s">
        <v>4909</v>
      </c>
      <c r="E869" s="747" t="s">
        <v>3387</v>
      </c>
      <c r="F869" s="665" t="s">
        <v>3361</v>
      </c>
      <c r="G869" s="665" t="s">
        <v>3448</v>
      </c>
      <c r="H869" s="665" t="s">
        <v>529</v>
      </c>
      <c r="I869" s="665" t="s">
        <v>3449</v>
      </c>
      <c r="J869" s="665" t="s">
        <v>3450</v>
      </c>
      <c r="K869" s="665" t="s">
        <v>3451</v>
      </c>
      <c r="L869" s="666">
        <v>1540.82</v>
      </c>
      <c r="M869" s="666">
        <v>1540.82</v>
      </c>
      <c r="N869" s="665">
        <v>1</v>
      </c>
      <c r="O869" s="748">
        <v>1</v>
      </c>
      <c r="P869" s="666">
        <v>1540.82</v>
      </c>
      <c r="Q869" s="681">
        <v>1</v>
      </c>
      <c r="R869" s="665">
        <v>1</v>
      </c>
      <c r="S869" s="681">
        <v>1</v>
      </c>
      <c r="T869" s="748">
        <v>1</v>
      </c>
      <c r="U869" s="704">
        <v>1</v>
      </c>
    </row>
    <row r="870" spans="1:21" ht="14.4" customHeight="1" x14ac:dyDescent="0.3">
      <c r="A870" s="664">
        <v>21</v>
      </c>
      <c r="B870" s="665" t="s">
        <v>528</v>
      </c>
      <c r="C870" s="665" t="s">
        <v>3366</v>
      </c>
      <c r="D870" s="746" t="s">
        <v>4909</v>
      </c>
      <c r="E870" s="747" t="s">
        <v>3387</v>
      </c>
      <c r="F870" s="665" t="s">
        <v>3361</v>
      </c>
      <c r="G870" s="665" t="s">
        <v>4046</v>
      </c>
      <c r="H870" s="665" t="s">
        <v>529</v>
      </c>
      <c r="I870" s="665" t="s">
        <v>1237</v>
      </c>
      <c r="J870" s="665" t="s">
        <v>1238</v>
      </c>
      <c r="K870" s="665" t="s">
        <v>4047</v>
      </c>
      <c r="L870" s="666">
        <v>140.94999999999999</v>
      </c>
      <c r="M870" s="666">
        <v>140.94999999999999</v>
      </c>
      <c r="N870" s="665">
        <v>1</v>
      </c>
      <c r="O870" s="748">
        <v>1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21</v>
      </c>
      <c r="B871" s="665" t="s">
        <v>528</v>
      </c>
      <c r="C871" s="665" t="s">
        <v>3366</v>
      </c>
      <c r="D871" s="746" t="s">
        <v>4909</v>
      </c>
      <c r="E871" s="747" t="s">
        <v>3387</v>
      </c>
      <c r="F871" s="665" t="s">
        <v>3361</v>
      </c>
      <c r="G871" s="665" t="s">
        <v>4046</v>
      </c>
      <c r="H871" s="665" t="s">
        <v>529</v>
      </c>
      <c r="I871" s="665" t="s">
        <v>4287</v>
      </c>
      <c r="J871" s="665" t="s">
        <v>4288</v>
      </c>
      <c r="K871" s="665" t="s">
        <v>4289</v>
      </c>
      <c r="L871" s="666">
        <v>0</v>
      </c>
      <c r="M871" s="666">
        <v>0</v>
      </c>
      <c r="N871" s="665">
        <v>1</v>
      </c>
      <c r="O871" s="748">
        <v>1</v>
      </c>
      <c r="P871" s="666">
        <v>0</v>
      </c>
      <c r="Q871" s="681"/>
      <c r="R871" s="665">
        <v>1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21</v>
      </c>
      <c r="B872" s="665" t="s">
        <v>528</v>
      </c>
      <c r="C872" s="665" t="s">
        <v>3366</v>
      </c>
      <c r="D872" s="746" t="s">
        <v>4909</v>
      </c>
      <c r="E872" s="747" t="s">
        <v>3387</v>
      </c>
      <c r="F872" s="665" t="s">
        <v>3361</v>
      </c>
      <c r="G872" s="665" t="s">
        <v>3677</v>
      </c>
      <c r="H872" s="665" t="s">
        <v>529</v>
      </c>
      <c r="I872" s="665" t="s">
        <v>1093</v>
      </c>
      <c r="J872" s="665" t="s">
        <v>3678</v>
      </c>
      <c r="K872" s="665" t="s">
        <v>3679</v>
      </c>
      <c r="L872" s="666">
        <v>24.68</v>
      </c>
      <c r="M872" s="666">
        <v>24.68</v>
      </c>
      <c r="N872" s="665">
        <v>1</v>
      </c>
      <c r="O872" s="748">
        <v>1</v>
      </c>
      <c r="P872" s="666">
        <v>24.68</v>
      </c>
      <c r="Q872" s="681">
        <v>1</v>
      </c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21</v>
      </c>
      <c r="B873" s="665" t="s">
        <v>528</v>
      </c>
      <c r="C873" s="665" t="s">
        <v>3366</v>
      </c>
      <c r="D873" s="746" t="s">
        <v>4909</v>
      </c>
      <c r="E873" s="747" t="s">
        <v>3387</v>
      </c>
      <c r="F873" s="665" t="s">
        <v>3361</v>
      </c>
      <c r="G873" s="665" t="s">
        <v>3883</v>
      </c>
      <c r="H873" s="665" t="s">
        <v>529</v>
      </c>
      <c r="I873" s="665" t="s">
        <v>4290</v>
      </c>
      <c r="J873" s="665" t="s">
        <v>4291</v>
      </c>
      <c r="K873" s="665" t="s">
        <v>4292</v>
      </c>
      <c r="L873" s="666">
        <v>140.96</v>
      </c>
      <c r="M873" s="666">
        <v>140.96</v>
      </c>
      <c r="N873" s="665">
        <v>1</v>
      </c>
      <c r="O873" s="748">
        <v>1</v>
      </c>
      <c r="P873" s="666">
        <v>140.96</v>
      </c>
      <c r="Q873" s="681">
        <v>1</v>
      </c>
      <c r="R873" s="665">
        <v>1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21</v>
      </c>
      <c r="B874" s="665" t="s">
        <v>528</v>
      </c>
      <c r="C874" s="665" t="s">
        <v>3366</v>
      </c>
      <c r="D874" s="746" t="s">
        <v>4909</v>
      </c>
      <c r="E874" s="747" t="s">
        <v>3387</v>
      </c>
      <c r="F874" s="665" t="s">
        <v>3361</v>
      </c>
      <c r="G874" s="665" t="s">
        <v>4293</v>
      </c>
      <c r="H874" s="665" t="s">
        <v>529</v>
      </c>
      <c r="I874" s="665" t="s">
        <v>4294</v>
      </c>
      <c r="J874" s="665" t="s">
        <v>4295</v>
      </c>
      <c r="K874" s="665" t="s">
        <v>4296</v>
      </c>
      <c r="L874" s="666">
        <v>126.59</v>
      </c>
      <c r="M874" s="666">
        <v>126.59</v>
      </c>
      <c r="N874" s="665">
        <v>1</v>
      </c>
      <c r="O874" s="748">
        <v>1</v>
      </c>
      <c r="P874" s="666">
        <v>126.59</v>
      </c>
      <c r="Q874" s="681">
        <v>1</v>
      </c>
      <c r="R874" s="665">
        <v>1</v>
      </c>
      <c r="S874" s="681">
        <v>1</v>
      </c>
      <c r="T874" s="748">
        <v>1</v>
      </c>
      <c r="U874" s="704">
        <v>1</v>
      </c>
    </row>
    <row r="875" spans="1:21" ht="14.4" customHeight="1" x14ac:dyDescent="0.3">
      <c r="A875" s="664">
        <v>21</v>
      </c>
      <c r="B875" s="665" t="s">
        <v>528</v>
      </c>
      <c r="C875" s="665" t="s">
        <v>3366</v>
      </c>
      <c r="D875" s="746" t="s">
        <v>4909</v>
      </c>
      <c r="E875" s="747" t="s">
        <v>3387</v>
      </c>
      <c r="F875" s="665" t="s">
        <v>3361</v>
      </c>
      <c r="G875" s="665" t="s">
        <v>3490</v>
      </c>
      <c r="H875" s="665" t="s">
        <v>529</v>
      </c>
      <c r="I875" s="665" t="s">
        <v>3491</v>
      </c>
      <c r="J875" s="665" t="s">
        <v>1142</v>
      </c>
      <c r="K875" s="665" t="s">
        <v>3492</v>
      </c>
      <c r="L875" s="666">
        <v>111.07</v>
      </c>
      <c r="M875" s="666">
        <v>222.14</v>
      </c>
      <c r="N875" s="665">
        <v>2</v>
      </c>
      <c r="O875" s="748">
        <v>1</v>
      </c>
      <c r="P875" s="666">
        <v>222.14</v>
      </c>
      <c r="Q875" s="681">
        <v>1</v>
      </c>
      <c r="R875" s="665">
        <v>2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21</v>
      </c>
      <c r="B876" s="665" t="s">
        <v>528</v>
      </c>
      <c r="C876" s="665" t="s">
        <v>3366</v>
      </c>
      <c r="D876" s="746" t="s">
        <v>4909</v>
      </c>
      <c r="E876" s="747" t="s">
        <v>3387</v>
      </c>
      <c r="F876" s="665" t="s">
        <v>3361</v>
      </c>
      <c r="G876" s="665" t="s">
        <v>3490</v>
      </c>
      <c r="H876" s="665" t="s">
        <v>529</v>
      </c>
      <c r="I876" s="665" t="s">
        <v>3603</v>
      </c>
      <c r="J876" s="665" t="s">
        <v>1142</v>
      </c>
      <c r="K876" s="665" t="s">
        <v>3481</v>
      </c>
      <c r="L876" s="666">
        <v>0</v>
      </c>
      <c r="M876" s="666">
        <v>0</v>
      </c>
      <c r="N876" s="665">
        <v>5</v>
      </c>
      <c r="O876" s="748">
        <v>1.5</v>
      </c>
      <c r="P876" s="666">
        <v>0</v>
      </c>
      <c r="Q876" s="681"/>
      <c r="R876" s="665">
        <v>5</v>
      </c>
      <c r="S876" s="681">
        <v>1</v>
      </c>
      <c r="T876" s="748">
        <v>1.5</v>
      </c>
      <c r="U876" s="704">
        <v>1</v>
      </c>
    </row>
    <row r="877" spans="1:21" ht="14.4" customHeight="1" x14ac:dyDescent="0.3">
      <c r="A877" s="664">
        <v>21</v>
      </c>
      <c r="B877" s="665" t="s">
        <v>528</v>
      </c>
      <c r="C877" s="665" t="s">
        <v>3366</v>
      </c>
      <c r="D877" s="746" t="s">
        <v>4909</v>
      </c>
      <c r="E877" s="747" t="s">
        <v>3387</v>
      </c>
      <c r="F877" s="665" t="s">
        <v>3361</v>
      </c>
      <c r="G877" s="665" t="s">
        <v>3415</v>
      </c>
      <c r="H877" s="665" t="s">
        <v>529</v>
      </c>
      <c r="I877" s="665" t="s">
        <v>3915</v>
      </c>
      <c r="J877" s="665" t="s">
        <v>3417</v>
      </c>
      <c r="K877" s="665" t="s">
        <v>3418</v>
      </c>
      <c r="L877" s="666">
        <v>550.39</v>
      </c>
      <c r="M877" s="666">
        <v>5503.9</v>
      </c>
      <c r="N877" s="665">
        <v>10</v>
      </c>
      <c r="O877" s="748">
        <v>3.5</v>
      </c>
      <c r="P877" s="666">
        <v>3852.73</v>
      </c>
      <c r="Q877" s="681">
        <v>0.70000000000000007</v>
      </c>
      <c r="R877" s="665">
        <v>7</v>
      </c>
      <c r="S877" s="681">
        <v>0.7</v>
      </c>
      <c r="T877" s="748">
        <v>2.5</v>
      </c>
      <c r="U877" s="704">
        <v>0.7142857142857143</v>
      </c>
    </row>
    <row r="878" spans="1:21" ht="14.4" customHeight="1" x14ac:dyDescent="0.3">
      <c r="A878" s="664">
        <v>21</v>
      </c>
      <c r="B878" s="665" t="s">
        <v>528</v>
      </c>
      <c r="C878" s="665" t="s">
        <v>3366</v>
      </c>
      <c r="D878" s="746" t="s">
        <v>4909</v>
      </c>
      <c r="E878" s="747" t="s">
        <v>3387</v>
      </c>
      <c r="F878" s="665" t="s">
        <v>3361</v>
      </c>
      <c r="G878" s="665" t="s">
        <v>3419</v>
      </c>
      <c r="H878" s="665" t="s">
        <v>529</v>
      </c>
      <c r="I878" s="665" t="s">
        <v>842</v>
      </c>
      <c r="J878" s="665" t="s">
        <v>3420</v>
      </c>
      <c r="K878" s="665" t="s">
        <v>3421</v>
      </c>
      <c r="L878" s="666">
        <v>53.57</v>
      </c>
      <c r="M878" s="666">
        <v>267.85000000000002</v>
      </c>
      <c r="N878" s="665">
        <v>5</v>
      </c>
      <c r="O878" s="748">
        <v>3</v>
      </c>
      <c r="P878" s="666">
        <v>267.85000000000002</v>
      </c>
      <c r="Q878" s="681">
        <v>1</v>
      </c>
      <c r="R878" s="665">
        <v>5</v>
      </c>
      <c r="S878" s="681">
        <v>1</v>
      </c>
      <c r="T878" s="748">
        <v>3</v>
      </c>
      <c r="U878" s="704">
        <v>1</v>
      </c>
    </row>
    <row r="879" spans="1:21" ht="14.4" customHeight="1" x14ac:dyDescent="0.3">
      <c r="A879" s="664">
        <v>21</v>
      </c>
      <c r="B879" s="665" t="s">
        <v>528</v>
      </c>
      <c r="C879" s="665" t="s">
        <v>3366</v>
      </c>
      <c r="D879" s="746" t="s">
        <v>4909</v>
      </c>
      <c r="E879" s="747" t="s">
        <v>3387</v>
      </c>
      <c r="F879" s="665" t="s">
        <v>3361</v>
      </c>
      <c r="G879" s="665" t="s">
        <v>3419</v>
      </c>
      <c r="H879" s="665" t="s">
        <v>529</v>
      </c>
      <c r="I879" s="665" t="s">
        <v>1574</v>
      </c>
      <c r="J879" s="665" t="s">
        <v>1575</v>
      </c>
      <c r="K879" s="665" t="s">
        <v>1576</v>
      </c>
      <c r="L879" s="666">
        <v>66.97</v>
      </c>
      <c r="M879" s="666">
        <v>66.97</v>
      </c>
      <c r="N879" s="665">
        <v>1</v>
      </c>
      <c r="O879" s="748">
        <v>0.5</v>
      </c>
      <c r="P879" s="666">
        <v>66.97</v>
      </c>
      <c r="Q879" s="681">
        <v>1</v>
      </c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21</v>
      </c>
      <c r="B880" s="665" t="s">
        <v>528</v>
      </c>
      <c r="C880" s="665" t="s">
        <v>3366</v>
      </c>
      <c r="D880" s="746" t="s">
        <v>4909</v>
      </c>
      <c r="E880" s="747" t="s">
        <v>3387</v>
      </c>
      <c r="F880" s="665" t="s">
        <v>3361</v>
      </c>
      <c r="G880" s="665" t="s">
        <v>3424</v>
      </c>
      <c r="H880" s="665" t="s">
        <v>529</v>
      </c>
      <c r="I880" s="665" t="s">
        <v>2751</v>
      </c>
      <c r="J880" s="665" t="s">
        <v>2752</v>
      </c>
      <c r="K880" s="665" t="s">
        <v>2498</v>
      </c>
      <c r="L880" s="666">
        <v>146.84</v>
      </c>
      <c r="M880" s="666">
        <v>146.84</v>
      </c>
      <c r="N880" s="665">
        <v>1</v>
      </c>
      <c r="O880" s="748">
        <v>0.5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21</v>
      </c>
      <c r="B881" s="665" t="s">
        <v>528</v>
      </c>
      <c r="C881" s="665" t="s">
        <v>3366</v>
      </c>
      <c r="D881" s="746" t="s">
        <v>4909</v>
      </c>
      <c r="E881" s="747" t="s">
        <v>3387</v>
      </c>
      <c r="F881" s="665" t="s">
        <v>3361</v>
      </c>
      <c r="G881" s="665" t="s">
        <v>3425</v>
      </c>
      <c r="H881" s="665" t="s">
        <v>529</v>
      </c>
      <c r="I881" s="665" t="s">
        <v>3516</v>
      </c>
      <c r="J881" s="665" t="s">
        <v>1553</v>
      </c>
      <c r="K881" s="665" t="s">
        <v>3515</v>
      </c>
      <c r="L881" s="666">
        <v>57.64</v>
      </c>
      <c r="M881" s="666">
        <v>57.64</v>
      </c>
      <c r="N881" s="665">
        <v>1</v>
      </c>
      <c r="O881" s="748">
        <v>1</v>
      </c>
      <c r="P881" s="666">
        <v>57.64</v>
      </c>
      <c r="Q881" s="681">
        <v>1</v>
      </c>
      <c r="R881" s="665">
        <v>1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21</v>
      </c>
      <c r="B882" s="665" t="s">
        <v>528</v>
      </c>
      <c r="C882" s="665" t="s">
        <v>3366</v>
      </c>
      <c r="D882" s="746" t="s">
        <v>4909</v>
      </c>
      <c r="E882" s="747" t="s">
        <v>3387</v>
      </c>
      <c r="F882" s="665" t="s">
        <v>3361</v>
      </c>
      <c r="G882" s="665" t="s">
        <v>3425</v>
      </c>
      <c r="H882" s="665" t="s">
        <v>529</v>
      </c>
      <c r="I882" s="665" t="s">
        <v>4171</v>
      </c>
      <c r="J882" s="665" t="s">
        <v>3816</v>
      </c>
      <c r="K882" s="665" t="s">
        <v>4172</v>
      </c>
      <c r="L882" s="666">
        <v>0</v>
      </c>
      <c r="M882" s="666">
        <v>0</v>
      </c>
      <c r="N882" s="665">
        <v>1</v>
      </c>
      <c r="O882" s="748">
        <v>0.5</v>
      </c>
      <c r="P882" s="666">
        <v>0</v>
      </c>
      <c r="Q882" s="681"/>
      <c r="R882" s="665">
        <v>1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21</v>
      </c>
      <c r="B883" s="665" t="s">
        <v>528</v>
      </c>
      <c r="C883" s="665" t="s">
        <v>3366</v>
      </c>
      <c r="D883" s="746" t="s">
        <v>4909</v>
      </c>
      <c r="E883" s="747" t="s">
        <v>3387</v>
      </c>
      <c r="F883" s="665" t="s">
        <v>3361</v>
      </c>
      <c r="G883" s="665" t="s">
        <v>3426</v>
      </c>
      <c r="H883" s="665" t="s">
        <v>1606</v>
      </c>
      <c r="I883" s="665" t="s">
        <v>3427</v>
      </c>
      <c r="J883" s="665" t="s">
        <v>3428</v>
      </c>
      <c r="K883" s="665" t="s">
        <v>3429</v>
      </c>
      <c r="L883" s="666">
        <v>668.54</v>
      </c>
      <c r="M883" s="666">
        <v>4011.24</v>
      </c>
      <c r="N883" s="665">
        <v>6</v>
      </c>
      <c r="O883" s="748">
        <v>5</v>
      </c>
      <c r="P883" s="666">
        <v>4011.24</v>
      </c>
      <c r="Q883" s="681">
        <v>1</v>
      </c>
      <c r="R883" s="665">
        <v>6</v>
      </c>
      <c r="S883" s="681">
        <v>1</v>
      </c>
      <c r="T883" s="748">
        <v>5</v>
      </c>
      <c r="U883" s="704">
        <v>1</v>
      </c>
    </row>
    <row r="884" spans="1:21" ht="14.4" customHeight="1" x14ac:dyDescent="0.3">
      <c r="A884" s="664">
        <v>21</v>
      </c>
      <c r="B884" s="665" t="s">
        <v>528</v>
      </c>
      <c r="C884" s="665" t="s">
        <v>3366</v>
      </c>
      <c r="D884" s="746" t="s">
        <v>4909</v>
      </c>
      <c r="E884" s="747" t="s">
        <v>3387</v>
      </c>
      <c r="F884" s="665" t="s">
        <v>3361</v>
      </c>
      <c r="G884" s="665" t="s">
        <v>3931</v>
      </c>
      <c r="H884" s="665" t="s">
        <v>529</v>
      </c>
      <c r="I884" s="665" t="s">
        <v>1557</v>
      </c>
      <c r="J884" s="665" t="s">
        <v>3932</v>
      </c>
      <c r="K884" s="665" t="s">
        <v>1559</v>
      </c>
      <c r="L884" s="666">
        <v>668.54</v>
      </c>
      <c r="M884" s="666">
        <v>2674.16</v>
      </c>
      <c r="N884" s="665">
        <v>4</v>
      </c>
      <c r="O884" s="748">
        <v>2</v>
      </c>
      <c r="P884" s="666">
        <v>2674.16</v>
      </c>
      <c r="Q884" s="681">
        <v>1</v>
      </c>
      <c r="R884" s="665">
        <v>4</v>
      </c>
      <c r="S884" s="681">
        <v>1</v>
      </c>
      <c r="T884" s="748">
        <v>2</v>
      </c>
      <c r="U884" s="704">
        <v>1</v>
      </c>
    </row>
    <row r="885" spans="1:21" ht="14.4" customHeight="1" x14ac:dyDescent="0.3">
      <c r="A885" s="664">
        <v>21</v>
      </c>
      <c r="B885" s="665" t="s">
        <v>528</v>
      </c>
      <c r="C885" s="665" t="s">
        <v>3366</v>
      </c>
      <c r="D885" s="746" t="s">
        <v>4909</v>
      </c>
      <c r="E885" s="747" t="s">
        <v>3387</v>
      </c>
      <c r="F885" s="665" t="s">
        <v>3361</v>
      </c>
      <c r="G885" s="665" t="s">
        <v>3931</v>
      </c>
      <c r="H885" s="665" t="s">
        <v>529</v>
      </c>
      <c r="I885" s="665" t="s">
        <v>4072</v>
      </c>
      <c r="J885" s="665" t="s">
        <v>3932</v>
      </c>
      <c r="K885" s="665" t="s">
        <v>4073</v>
      </c>
      <c r="L885" s="666">
        <v>0</v>
      </c>
      <c r="M885" s="666">
        <v>0</v>
      </c>
      <c r="N885" s="665">
        <v>1</v>
      </c>
      <c r="O885" s="748">
        <v>0.5</v>
      </c>
      <c r="P885" s="666">
        <v>0</v>
      </c>
      <c r="Q885" s="681"/>
      <c r="R885" s="665">
        <v>1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21</v>
      </c>
      <c r="B886" s="665" t="s">
        <v>528</v>
      </c>
      <c r="C886" s="665" t="s">
        <v>3366</v>
      </c>
      <c r="D886" s="746" t="s">
        <v>4909</v>
      </c>
      <c r="E886" s="747" t="s">
        <v>3387</v>
      </c>
      <c r="F886" s="665" t="s">
        <v>3361</v>
      </c>
      <c r="G886" s="665" t="s">
        <v>4297</v>
      </c>
      <c r="H886" s="665" t="s">
        <v>529</v>
      </c>
      <c r="I886" s="665" t="s">
        <v>942</v>
      </c>
      <c r="J886" s="665" t="s">
        <v>943</v>
      </c>
      <c r="K886" s="665" t="s">
        <v>944</v>
      </c>
      <c r="L886" s="666">
        <v>0</v>
      </c>
      <c r="M886" s="666">
        <v>0</v>
      </c>
      <c r="N886" s="665">
        <v>1</v>
      </c>
      <c r="O886" s="748">
        <v>0.5</v>
      </c>
      <c r="P886" s="666"/>
      <c r="Q886" s="681"/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21</v>
      </c>
      <c r="B887" s="665" t="s">
        <v>528</v>
      </c>
      <c r="C887" s="665" t="s">
        <v>3366</v>
      </c>
      <c r="D887" s="746" t="s">
        <v>4909</v>
      </c>
      <c r="E887" s="747" t="s">
        <v>3387</v>
      </c>
      <c r="F887" s="665" t="s">
        <v>3361</v>
      </c>
      <c r="G887" s="665" t="s">
        <v>3523</v>
      </c>
      <c r="H887" s="665" t="s">
        <v>529</v>
      </c>
      <c r="I887" s="665" t="s">
        <v>1432</v>
      </c>
      <c r="J887" s="665" t="s">
        <v>1433</v>
      </c>
      <c r="K887" s="665" t="s">
        <v>1324</v>
      </c>
      <c r="L887" s="666">
        <v>108.44</v>
      </c>
      <c r="M887" s="666">
        <v>108.44</v>
      </c>
      <c r="N887" s="665">
        <v>1</v>
      </c>
      <c r="O887" s="748">
        <v>0.5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21</v>
      </c>
      <c r="B888" s="665" t="s">
        <v>528</v>
      </c>
      <c r="C888" s="665" t="s">
        <v>3366</v>
      </c>
      <c r="D888" s="746" t="s">
        <v>4909</v>
      </c>
      <c r="E888" s="747" t="s">
        <v>3387</v>
      </c>
      <c r="F888" s="665" t="s">
        <v>3361</v>
      </c>
      <c r="G888" s="665" t="s">
        <v>3822</v>
      </c>
      <c r="H888" s="665" t="s">
        <v>1606</v>
      </c>
      <c r="I888" s="665" t="s">
        <v>1878</v>
      </c>
      <c r="J888" s="665" t="s">
        <v>3262</v>
      </c>
      <c r="K888" s="665" t="s">
        <v>1880</v>
      </c>
      <c r="L888" s="666">
        <v>194.26</v>
      </c>
      <c r="M888" s="666">
        <v>1942.6</v>
      </c>
      <c r="N888" s="665">
        <v>10</v>
      </c>
      <c r="O888" s="748">
        <v>2</v>
      </c>
      <c r="P888" s="666">
        <v>1942.6</v>
      </c>
      <c r="Q888" s="681">
        <v>1</v>
      </c>
      <c r="R888" s="665">
        <v>10</v>
      </c>
      <c r="S888" s="681">
        <v>1</v>
      </c>
      <c r="T888" s="748">
        <v>2</v>
      </c>
      <c r="U888" s="704">
        <v>1</v>
      </c>
    </row>
    <row r="889" spans="1:21" ht="14.4" customHeight="1" x14ac:dyDescent="0.3">
      <c r="A889" s="664">
        <v>21</v>
      </c>
      <c r="B889" s="665" t="s">
        <v>528</v>
      </c>
      <c r="C889" s="665" t="s">
        <v>3366</v>
      </c>
      <c r="D889" s="746" t="s">
        <v>4909</v>
      </c>
      <c r="E889" s="747" t="s">
        <v>3387</v>
      </c>
      <c r="F889" s="665" t="s">
        <v>3361</v>
      </c>
      <c r="G889" s="665" t="s">
        <v>3572</v>
      </c>
      <c r="H889" s="665" t="s">
        <v>529</v>
      </c>
      <c r="I889" s="665" t="s">
        <v>2197</v>
      </c>
      <c r="J889" s="665" t="s">
        <v>3573</v>
      </c>
      <c r="K889" s="665" t="s">
        <v>3574</v>
      </c>
      <c r="L889" s="666">
        <v>99.11</v>
      </c>
      <c r="M889" s="666">
        <v>297.33</v>
      </c>
      <c r="N889" s="665">
        <v>3</v>
      </c>
      <c r="O889" s="748">
        <v>1</v>
      </c>
      <c r="P889" s="666">
        <v>297.33</v>
      </c>
      <c r="Q889" s="681">
        <v>1</v>
      </c>
      <c r="R889" s="665">
        <v>3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21</v>
      </c>
      <c r="B890" s="665" t="s">
        <v>528</v>
      </c>
      <c r="C890" s="665" t="s">
        <v>3366</v>
      </c>
      <c r="D890" s="746" t="s">
        <v>4909</v>
      </c>
      <c r="E890" s="747" t="s">
        <v>3387</v>
      </c>
      <c r="F890" s="665" t="s">
        <v>3361</v>
      </c>
      <c r="G890" s="665" t="s">
        <v>4298</v>
      </c>
      <c r="H890" s="665" t="s">
        <v>529</v>
      </c>
      <c r="I890" s="665" t="s">
        <v>4299</v>
      </c>
      <c r="J890" s="665" t="s">
        <v>4300</v>
      </c>
      <c r="K890" s="665" t="s">
        <v>4301</v>
      </c>
      <c r="L890" s="666">
        <v>453.8</v>
      </c>
      <c r="M890" s="666">
        <v>453.8</v>
      </c>
      <c r="N890" s="665">
        <v>1</v>
      </c>
      <c r="O890" s="748">
        <v>1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21</v>
      </c>
      <c r="B891" s="665" t="s">
        <v>528</v>
      </c>
      <c r="C891" s="665" t="s">
        <v>3366</v>
      </c>
      <c r="D891" s="746" t="s">
        <v>4909</v>
      </c>
      <c r="E891" s="747" t="s">
        <v>3387</v>
      </c>
      <c r="F891" s="665" t="s">
        <v>3361</v>
      </c>
      <c r="G891" s="665" t="s">
        <v>4302</v>
      </c>
      <c r="H891" s="665" t="s">
        <v>529</v>
      </c>
      <c r="I891" s="665" t="s">
        <v>4303</v>
      </c>
      <c r="J891" s="665" t="s">
        <v>4304</v>
      </c>
      <c r="K891" s="665" t="s">
        <v>4305</v>
      </c>
      <c r="L891" s="666">
        <v>0</v>
      </c>
      <c r="M891" s="666">
        <v>0</v>
      </c>
      <c r="N891" s="665">
        <v>1</v>
      </c>
      <c r="O891" s="748">
        <v>1</v>
      </c>
      <c r="P891" s="666">
        <v>0</v>
      </c>
      <c r="Q891" s="681"/>
      <c r="R891" s="665">
        <v>1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21</v>
      </c>
      <c r="B892" s="665" t="s">
        <v>528</v>
      </c>
      <c r="C892" s="665" t="s">
        <v>3366</v>
      </c>
      <c r="D892" s="746" t="s">
        <v>4909</v>
      </c>
      <c r="E892" s="747" t="s">
        <v>3387</v>
      </c>
      <c r="F892" s="665" t="s">
        <v>3361</v>
      </c>
      <c r="G892" s="665" t="s">
        <v>4302</v>
      </c>
      <c r="H892" s="665" t="s">
        <v>529</v>
      </c>
      <c r="I892" s="665" t="s">
        <v>4306</v>
      </c>
      <c r="J892" s="665" t="s">
        <v>4304</v>
      </c>
      <c r="K892" s="665" t="s">
        <v>4307</v>
      </c>
      <c r="L892" s="666">
        <v>101.68</v>
      </c>
      <c r="M892" s="666">
        <v>203.36</v>
      </c>
      <c r="N892" s="665">
        <v>2</v>
      </c>
      <c r="O892" s="748">
        <v>1</v>
      </c>
      <c r="P892" s="666">
        <v>203.36</v>
      </c>
      <c r="Q892" s="681">
        <v>1</v>
      </c>
      <c r="R892" s="665">
        <v>2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21</v>
      </c>
      <c r="B893" s="665" t="s">
        <v>528</v>
      </c>
      <c r="C893" s="665" t="s">
        <v>3366</v>
      </c>
      <c r="D893" s="746" t="s">
        <v>4909</v>
      </c>
      <c r="E893" s="747" t="s">
        <v>3387</v>
      </c>
      <c r="F893" s="665" t="s">
        <v>3361</v>
      </c>
      <c r="G893" s="665" t="s">
        <v>3525</v>
      </c>
      <c r="H893" s="665" t="s">
        <v>529</v>
      </c>
      <c r="I893" s="665" t="s">
        <v>758</v>
      </c>
      <c r="J893" s="665" t="s">
        <v>3526</v>
      </c>
      <c r="K893" s="665" t="s">
        <v>3527</v>
      </c>
      <c r="L893" s="666">
        <v>0</v>
      </c>
      <c r="M893" s="666">
        <v>0</v>
      </c>
      <c r="N893" s="665">
        <v>5</v>
      </c>
      <c r="O893" s="748">
        <v>2.5</v>
      </c>
      <c r="P893" s="666">
        <v>0</v>
      </c>
      <c r="Q893" s="681"/>
      <c r="R893" s="665">
        <v>5</v>
      </c>
      <c r="S893" s="681">
        <v>1</v>
      </c>
      <c r="T893" s="748">
        <v>2.5</v>
      </c>
      <c r="U893" s="704">
        <v>1</v>
      </c>
    </row>
    <row r="894" spans="1:21" ht="14.4" customHeight="1" x14ac:dyDescent="0.3">
      <c r="A894" s="664">
        <v>21</v>
      </c>
      <c r="B894" s="665" t="s">
        <v>528</v>
      </c>
      <c r="C894" s="665" t="s">
        <v>3366</v>
      </c>
      <c r="D894" s="746" t="s">
        <v>4909</v>
      </c>
      <c r="E894" s="747" t="s">
        <v>3387</v>
      </c>
      <c r="F894" s="665" t="s">
        <v>3361</v>
      </c>
      <c r="G894" s="665" t="s">
        <v>3530</v>
      </c>
      <c r="H894" s="665" t="s">
        <v>529</v>
      </c>
      <c r="I894" s="665" t="s">
        <v>3654</v>
      </c>
      <c r="J894" s="665" t="s">
        <v>3655</v>
      </c>
      <c r="K894" s="665" t="s">
        <v>3656</v>
      </c>
      <c r="L894" s="666">
        <v>51.21</v>
      </c>
      <c r="M894" s="666">
        <v>51.21</v>
      </c>
      <c r="N894" s="665">
        <v>1</v>
      </c>
      <c r="O894" s="748">
        <v>1</v>
      </c>
      <c r="P894" s="666"/>
      <c r="Q894" s="681">
        <v>0</v>
      </c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21</v>
      </c>
      <c r="B895" s="665" t="s">
        <v>528</v>
      </c>
      <c r="C895" s="665" t="s">
        <v>3366</v>
      </c>
      <c r="D895" s="746" t="s">
        <v>4909</v>
      </c>
      <c r="E895" s="747" t="s">
        <v>3387</v>
      </c>
      <c r="F895" s="665" t="s">
        <v>3361</v>
      </c>
      <c r="G895" s="665" t="s">
        <v>3978</v>
      </c>
      <c r="H895" s="665" t="s">
        <v>1606</v>
      </c>
      <c r="I895" s="665" t="s">
        <v>3982</v>
      </c>
      <c r="J895" s="665" t="s">
        <v>3980</v>
      </c>
      <c r="K895" s="665" t="s">
        <v>3814</v>
      </c>
      <c r="L895" s="666">
        <v>492.3</v>
      </c>
      <c r="M895" s="666">
        <v>492.3</v>
      </c>
      <c r="N895" s="665">
        <v>1</v>
      </c>
      <c r="O895" s="748">
        <v>1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21</v>
      </c>
      <c r="B896" s="665" t="s">
        <v>528</v>
      </c>
      <c r="C896" s="665" t="s">
        <v>3366</v>
      </c>
      <c r="D896" s="746" t="s">
        <v>4909</v>
      </c>
      <c r="E896" s="747" t="s">
        <v>3387</v>
      </c>
      <c r="F896" s="665" t="s">
        <v>3361</v>
      </c>
      <c r="G896" s="665" t="s">
        <v>4308</v>
      </c>
      <c r="H896" s="665" t="s">
        <v>529</v>
      </c>
      <c r="I896" s="665" t="s">
        <v>2309</v>
      </c>
      <c r="J896" s="665" t="s">
        <v>2310</v>
      </c>
      <c r="K896" s="665" t="s">
        <v>1715</v>
      </c>
      <c r="L896" s="666">
        <v>77.13</v>
      </c>
      <c r="M896" s="666">
        <v>154.26</v>
      </c>
      <c r="N896" s="665">
        <v>2</v>
      </c>
      <c r="O896" s="748">
        <v>1</v>
      </c>
      <c r="P896" s="666">
        <v>154.26</v>
      </c>
      <c r="Q896" s="681">
        <v>1</v>
      </c>
      <c r="R896" s="665">
        <v>2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21</v>
      </c>
      <c r="B897" s="665" t="s">
        <v>528</v>
      </c>
      <c r="C897" s="665" t="s">
        <v>3366</v>
      </c>
      <c r="D897" s="746" t="s">
        <v>4909</v>
      </c>
      <c r="E897" s="747" t="s">
        <v>3387</v>
      </c>
      <c r="F897" s="665" t="s">
        <v>3361</v>
      </c>
      <c r="G897" s="665" t="s">
        <v>3535</v>
      </c>
      <c r="H897" s="665" t="s">
        <v>1606</v>
      </c>
      <c r="I897" s="665" t="s">
        <v>2568</v>
      </c>
      <c r="J897" s="665" t="s">
        <v>2569</v>
      </c>
      <c r="K897" s="665" t="s">
        <v>3310</v>
      </c>
      <c r="L897" s="666">
        <v>140.94999999999999</v>
      </c>
      <c r="M897" s="666">
        <v>563.79999999999995</v>
      </c>
      <c r="N897" s="665">
        <v>4</v>
      </c>
      <c r="O897" s="748">
        <v>3.5</v>
      </c>
      <c r="P897" s="666">
        <v>281.89999999999998</v>
      </c>
      <c r="Q897" s="681">
        <v>0.5</v>
      </c>
      <c r="R897" s="665">
        <v>2</v>
      </c>
      <c r="S897" s="681">
        <v>0.5</v>
      </c>
      <c r="T897" s="748">
        <v>2</v>
      </c>
      <c r="U897" s="704">
        <v>0.5714285714285714</v>
      </c>
    </row>
    <row r="898" spans="1:21" ht="14.4" customHeight="1" x14ac:dyDescent="0.3">
      <c r="A898" s="664">
        <v>21</v>
      </c>
      <c r="B898" s="665" t="s">
        <v>528</v>
      </c>
      <c r="C898" s="665" t="s">
        <v>3366</v>
      </c>
      <c r="D898" s="746" t="s">
        <v>4909</v>
      </c>
      <c r="E898" s="747" t="s">
        <v>3387</v>
      </c>
      <c r="F898" s="665" t="s">
        <v>3361</v>
      </c>
      <c r="G898" s="665" t="s">
        <v>3536</v>
      </c>
      <c r="H898" s="665" t="s">
        <v>529</v>
      </c>
      <c r="I898" s="665" t="s">
        <v>4309</v>
      </c>
      <c r="J898" s="665" t="s">
        <v>3723</v>
      </c>
      <c r="K898" s="665" t="s">
        <v>4310</v>
      </c>
      <c r="L898" s="666">
        <v>0</v>
      </c>
      <c r="M898" s="666">
        <v>0</v>
      </c>
      <c r="N898" s="665">
        <v>1</v>
      </c>
      <c r="O898" s="748">
        <v>1</v>
      </c>
      <c r="P898" s="666"/>
      <c r="Q898" s="681"/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21</v>
      </c>
      <c r="B899" s="665" t="s">
        <v>528</v>
      </c>
      <c r="C899" s="665" t="s">
        <v>3366</v>
      </c>
      <c r="D899" s="746" t="s">
        <v>4909</v>
      </c>
      <c r="E899" s="747" t="s">
        <v>3387</v>
      </c>
      <c r="F899" s="665" t="s">
        <v>3361</v>
      </c>
      <c r="G899" s="665" t="s">
        <v>3662</v>
      </c>
      <c r="H899" s="665" t="s">
        <v>529</v>
      </c>
      <c r="I899" s="665" t="s">
        <v>4311</v>
      </c>
      <c r="J899" s="665" t="s">
        <v>3664</v>
      </c>
      <c r="K899" s="665" t="s">
        <v>4312</v>
      </c>
      <c r="L899" s="666">
        <v>0</v>
      </c>
      <c r="M899" s="666">
        <v>0</v>
      </c>
      <c r="N899" s="665">
        <v>1</v>
      </c>
      <c r="O899" s="748">
        <v>1</v>
      </c>
      <c r="P899" s="666"/>
      <c r="Q899" s="681"/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21</v>
      </c>
      <c r="B900" s="665" t="s">
        <v>528</v>
      </c>
      <c r="C900" s="665" t="s">
        <v>3366</v>
      </c>
      <c r="D900" s="746" t="s">
        <v>4909</v>
      </c>
      <c r="E900" s="747" t="s">
        <v>3387</v>
      </c>
      <c r="F900" s="665" t="s">
        <v>3361</v>
      </c>
      <c r="G900" s="665" t="s">
        <v>3662</v>
      </c>
      <c r="H900" s="665" t="s">
        <v>529</v>
      </c>
      <c r="I900" s="665" t="s">
        <v>2067</v>
      </c>
      <c r="J900" s="665" t="s">
        <v>3664</v>
      </c>
      <c r="K900" s="665" t="s">
        <v>2069</v>
      </c>
      <c r="L900" s="666">
        <v>151.62</v>
      </c>
      <c r="M900" s="666">
        <v>151.62</v>
      </c>
      <c r="N900" s="665">
        <v>1</v>
      </c>
      <c r="O900" s="748">
        <v>1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21</v>
      </c>
      <c r="B901" s="665" t="s">
        <v>528</v>
      </c>
      <c r="C901" s="665" t="s">
        <v>3366</v>
      </c>
      <c r="D901" s="746" t="s">
        <v>4909</v>
      </c>
      <c r="E901" s="747" t="s">
        <v>3387</v>
      </c>
      <c r="F901" s="665" t="s">
        <v>3361</v>
      </c>
      <c r="G901" s="665" t="s">
        <v>4094</v>
      </c>
      <c r="H901" s="665" t="s">
        <v>529</v>
      </c>
      <c r="I901" s="665" t="s">
        <v>1991</v>
      </c>
      <c r="J901" s="665" t="s">
        <v>1992</v>
      </c>
      <c r="K901" s="665" t="s">
        <v>1993</v>
      </c>
      <c r="L901" s="666">
        <v>203.9</v>
      </c>
      <c r="M901" s="666">
        <v>203.9</v>
      </c>
      <c r="N901" s="665">
        <v>1</v>
      </c>
      <c r="O901" s="748">
        <v>0.5</v>
      </c>
      <c r="P901" s="666">
        <v>203.9</v>
      </c>
      <c r="Q901" s="681">
        <v>1</v>
      </c>
      <c r="R901" s="665">
        <v>1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21</v>
      </c>
      <c r="B902" s="665" t="s">
        <v>528</v>
      </c>
      <c r="C902" s="665" t="s">
        <v>3366</v>
      </c>
      <c r="D902" s="746" t="s">
        <v>4909</v>
      </c>
      <c r="E902" s="747" t="s">
        <v>3387</v>
      </c>
      <c r="F902" s="665" t="s">
        <v>3363</v>
      </c>
      <c r="G902" s="665" t="s">
        <v>3732</v>
      </c>
      <c r="H902" s="665" t="s">
        <v>529</v>
      </c>
      <c r="I902" s="665" t="s">
        <v>3733</v>
      </c>
      <c r="J902" s="665" t="s">
        <v>3734</v>
      </c>
      <c r="K902" s="665" t="s">
        <v>3735</v>
      </c>
      <c r="L902" s="666">
        <v>1000</v>
      </c>
      <c r="M902" s="666">
        <v>1000</v>
      </c>
      <c r="N902" s="665">
        <v>1</v>
      </c>
      <c r="O902" s="748">
        <v>1</v>
      </c>
      <c r="P902" s="666">
        <v>1000</v>
      </c>
      <c r="Q902" s="681">
        <v>1</v>
      </c>
      <c r="R902" s="665">
        <v>1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21</v>
      </c>
      <c r="B903" s="665" t="s">
        <v>528</v>
      </c>
      <c r="C903" s="665" t="s">
        <v>3366</v>
      </c>
      <c r="D903" s="746" t="s">
        <v>4909</v>
      </c>
      <c r="E903" s="747" t="s">
        <v>3388</v>
      </c>
      <c r="F903" s="665" t="s">
        <v>3361</v>
      </c>
      <c r="G903" s="665" t="s">
        <v>3406</v>
      </c>
      <c r="H903" s="665" t="s">
        <v>529</v>
      </c>
      <c r="I903" s="665" t="s">
        <v>1112</v>
      </c>
      <c r="J903" s="665" t="s">
        <v>1113</v>
      </c>
      <c r="K903" s="665" t="s">
        <v>1114</v>
      </c>
      <c r="L903" s="666">
        <v>344</v>
      </c>
      <c r="M903" s="666">
        <v>1032</v>
      </c>
      <c r="N903" s="665">
        <v>3</v>
      </c>
      <c r="O903" s="748">
        <v>0.5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21</v>
      </c>
      <c r="B904" s="665" t="s">
        <v>528</v>
      </c>
      <c r="C904" s="665" t="s">
        <v>3366</v>
      </c>
      <c r="D904" s="746" t="s">
        <v>4909</v>
      </c>
      <c r="E904" s="747" t="s">
        <v>3388</v>
      </c>
      <c r="F904" s="665" t="s">
        <v>3361</v>
      </c>
      <c r="G904" s="665" t="s">
        <v>3549</v>
      </c>
      <c r="H904" s="665" t="s">
        <v>529</v>
      </c>
      <c r="I904" s="665" t="s">
        <v>4313</v>
      </c>
      <c r="J904" s="665" t="s">
        <v>4314</v>
      </c>
      <c r="K904" s="665" t="s">
        <v>3877</v>
      </c>
      <c r="L904" s="666">
        <v>0</v>
      </c>
      <c r="M904" s="666">
        <v>0</v>
      </c>
      <c r="N904" s="665">
        <v>1</v>
      </c>
      <c r="O904" s="748">
        <v>1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21</v>
      </c>
      <c r="B905" s="665" t="s">
        <v>528</v>
      </c>
      <c r="C905" s="665" t="s">
        <v>3366</v>
      </c>
      <c r="D905" s="746" t="s">
        <v>4909</v>
      </c>
      <c r="E905" s="747" t="s">
        <v>3388</v>
      </c>
      <c r="F905" s="665" t="s">
        <v>3361</v>
      </c>
      <c r="G905" s="665" t="s">
        <v>3472</v>
      </c>
      <c r="H905" s="665" t="s">
        <v>1606</v>
      </c>
      <c r="I905" s="665" t="s">
        <v>3473</v>
      </c>
      <c r="J905" s="665" t="s">
        <v>3474</v>
      </c>
      <c r="K905" s="665" t="s">
        <v>1696</v>
      </c>
      <c r="L905" s="666">
        <v>132</v>
      </c>
      <c r="M905" s="666">
        <v>132</v>
      </c>
      <c r="N905" s="665">
        <v>1</v>
      </c>
      <c r="O905" s="748">
        <v>1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21</v>
      </c>
      <c r="B906" s="665" t="s">
        <v>528</v>
      </c>
      <c r="C906" s="665" t="s">
        <v>3366</v>
      </c>
      <c r="D906" s="746" t="s">
        <v>4909</v>
      </c>
      <c r="E906" s="747" t="s">
        <v>3388</v>
      </c>
      <c r="F906" s="665" t="s">
        <v>3361</v>
      </c>
      <c r="G906" s="665" t="s">
        <v>3407</v>
      </c>
      <c r="H906" s="665" t="s">
        <v>529</v>
      </c>
      <c r="I906" s="665" t="s">
        <v>797</v>
      </c>
      <c r="J906" s="665" t="s">
        <v>798</v>
      </c>
      <c r="K906" s="665" t="s">
        <v>3409</v>
      </c>
      <c r="L906" s="666">
        <v>107.27</v>
      </c>
      <c r="M906" s="666">
        <v>107.27</v>
      </c>
      <c r="N906" s="665">
        <v>1</v>
      </c>
      <c r="O906" s="748">
        <v>1</v>
      </c>
      <c r="P906" s="666">
        <v>107.27</v>
      </c>
      <c r="Q906" s="681">
        <v>1</v>
      </c>
      <c r="R906" s="665">
        <v>1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21</v>
      </c>
      <c r="B907" s="665" t="s">
        <v>528</v>
      </c>
      <c r="C907" s="665" t="s">
        <v>3366</v>
      </c>
      <c r="D907" s="746" t="s">
        <v>4909</v>
      </c>
      <c r="E907" s="747" t="s">
        <v>3388</v>
      </c>
      <c r="F907" s="665" t="s">
        <v>3361</v>
      </c>
      <c r="G907" s="665" t="s">
        <v>3410</v>
      </c>
      <c r="H907" s="665" t="s">
        <v>529</v>
      </c>
      <c r="I907" s="665" t="s">
        <v>704</v>
      </c>
      <c r="J907" s="665" t="s">
        <v>705</v>
      </c>
      <c r="K907" s="665" t="s">
        <v>4315</v>
      </c>
      <c r="L907" s="666">
        <v>55.01</v>
      </c>
      <c r="M907" s="666">
        <v>55.01</v>
      </c>
      <c r="N907" s="665">
        <v>1</v>
      </c>
      <c r="O907" s="748">
        <v>0.5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21</v>
      </c>
      <c r="B908" s="665" t="s">
        <v>528</v>
      </c>
      <c r="C908" s="665" t="s">
        <v>3366</v>
      </c>
      <c r="D908" s="746" t="s">
        <v>4909</v>
      </c>
      <c r="E908" s="747" t="s">
        <v>3388</v>
      </c>
      <c r="F908" s="665" t="s">
        <v>3361</v>
      </c>
      <c r="G908" s="665" t="s">
        <v>3572</v>
      </c>
      <c r="H908" s="665" t="s">
        <v>529</v>
      </c>
      <c r="I908" s="665" t="s">
        <v>600</v>
      </c>
      <c r="J908" s="665" t="s">
        <v>3685</v>
      </c>
      <c r="K908" s="665" t="s">
        <v>3686</v>
      </c>
      <c r="L908" s="666">
        <v>24.78</v>
      </c>
      <c r="M908" s="666">
        <v>198.24</v>
      </c>
      <c r="N908" s="665">
        <v>8</v>
      </c>
      <c r="O908" s="748">
        <v>2</v>
      </c>
      <c r="P908" s="666">
        <v>74.34</v>
      </c>
      <c r="Q908" s="681">
        <v>0.375</v>
      </c>
      <c r="R908" s="665">
        <v>3</v>
      </c>
      <c r="S908" s="681">
        <v>0.375</v>
      </c>
      <c r="T908" s="748">
        <v>1</v>
      </c>
      <c r="U908" s="704">
        <v>0.5</v>
      </c>
    </row>
    <row r="909" spans="1:21" ht="14.4" customHeight="1" x14ac:dyDescent="0.3">
      <c r="A909" s="664">
        <v>21</v>
      </c>
      <c r="B909" s="665" t="s">
        <v>528</v>
      </c>
      <c r="C909" s="665" t="s">
        <v>3366</v>
      </c>
      <c r="D909" s="746" t="s">
        <v>4909</v>
      </c>
      <c r="E909" s="747" t="s">
        <v>3388</v>
      </c>
      <c r="F909" s="665" t="s">
        <v>3361</v>
      </c>
      <c r="G909" s="665" t="s">
        <v>3572</v>
      </c>
      <c r="H909" s="665" t="s">
        <v>529</v>
      </c>
      <c r="I909" s="665" t="s">
        <v>2197</v>
      </c>
      <c r="J909" s="665" t="s">
        <v>3573</v>
      </c>
      <c r="K909" s="665" t="s">
        <v>3574</v>
      </c>
      <c r="L909" s="666">
        <v>99.11</v>
      </c>
      <c r="M909" s="666">
        <v>297.33</v>
      </c>
      <c r="N909" s="665">
        <v>3</v>
      </c>
      <c r="O909" s="748">
        <v>0.5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21</v>
      </c>
      <c r="B910" s="665" t="s">
        <v>528</v>
      </c>
      <c r="C910" s="665" t="s">
        <v>3366</v>
      </c>
      <c r="D910" s="746" t="s">
        <v>4909</v>
      </c>
      <c r="E910" s="747" t="s">
        <v>3388</v>
      </c>
      <c r="F910" s="665" t="s">
        <v>3361</v>
      </c>
      <c r="G910" s="665" t="s">
        <v>3978</v>
      </c>
      <c r="H910" s="665" t="s">
        <v>1606</v>
      </c>
      <c r="I910" s="665" t="s">
        <v>3982</v>
      </c>
      <c r="J910" s="665" t="s">
        <v>3980</v>
      </c>
      <c r="K910" s="665" t="s">
        <v>3814</v>
      </c>
      <c r="L910" s="666">
        <v>492.3</v>
      </c>
      <c r="M910" s="666">
        <v>492.3</v>
      </c>
      <c r="N910" s="665">
        <v>1</v>
      </c>
      <c r="O910" s="748">
        <v>1</v>
      </c>
      <c r="P910" s="666">
        <v>492.3</v>
      </c>
      <c r="Q910" s="681">
        <v>1</v>
      </c>
      <c r="R910" s="665">
        <v>1</v>
      </c>
      <c r="S910" s="681">
        <v>1</v>
      </c>
      <c r="T910" s="748">
        <v>1</v>
      </c>
      <c r="U910" s="704">
        <v>1</v>
      </c>
    </row>
    <row r="911" spans="1:21" ht="14.4" customHeight="1" x14ac:dyDescent="0.3">
      <c r="A911" s="664">
        <v>21</v>
      </c>
      <c r="B911" s="665" t="s">
        <v>528</v>
      </c>
      <c r="C911" s="665" t="s">
        <v>3366</v>
      </c>
      <c r="D911" s="746" t="s">
        <v>4909</v>
      </c>
      <c r="E911" s="747" t="s">
        <v>3388</v>
      </c>
      <c r="F911" s="665" t="s">
        <v>3361</v>
      </c>
      <c r="G911" s="665" t="s">
        <v>3536</v>
      </c>
      <c r="H911" s="665" t="s">
        <v>529</v>
      </c>
      <c r="I911" s="665" t="s">
        <v>3722</v>
      </c>
      <c r="J911" s="665" t="s">
        <v>3723</v>
      </c>
      <c r="K911" s="665" t="s">
        <v>1041</v>
      </c>
      <c r="L911" s="666">
        <v>50.32</v>
      </c>
      <c r="M911" s="666">
        <v>150.96</v>
      </c>
      <c r="N911" s="665">
        <v>3</v>
      </c>
      <c r="O911" s="748">
        <v>0.5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21</v>
      </c>
      <c r="B912" s="665" t="s">
        <v>528</v>
      </c>
      <c r="C912" s="665" t="s">
        <v>3366</v>
      </c>
      <c r="D912" s="746" t="s">
        <v>4909</v>
      </c>
      <c r="E912" s="747" t="s">
        <v>3388</v>
      </c>
      <c r="F912" s="665" t="s">
        <v>3361</v>
      </c>
      <c r="G912" s="665" t="s">
        <v>3662</v>
      </c>
      <c r="H912" s="665" t="s">
        <v>529</v>
      </c>
      <c r="I912" s="665" t="s">
        <v>4316</v>
      </c>
      <c r="J912" s="665" t="s">
        <v>3664</v>
      </c>
      <c r="K912" s="665" t="s">
        <v>2069</v>
      </c>
      <c r="L912" s="666">
        <v>0</v>
      </c>
      <c r="M912" s="666">
        <v>0</v>
      </c>
      <c r="N912" s="665">
        <v>2</v>
      </c>
      <c r="O912" s="748">
        <v>1</v>
      </c>
      <c r="P912" s="666"/>
      <c r="Q912" s="681"/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21</v>
      </c>
      <c r="B913" s="665" t="s">
        <v>528</v>
      </c>
      <c r="C913" s="665" t="s">
        <v>3366</v>
      </c>
      <c r="D913" s="746" t="s">
        <v>4909</v>
      </c>
      <c r="E913" s="747" t="s">
        <v>3389</v>
      </c>
      <c r="F913" s="665" t="s">
        <v>3361</v>
      </c>
      <c r="G913" s="665" t="s">
        <v>3842</v>
      </c>
      <c r="H913" s="665" t="s">
        <v>529</v>
      </c>
      <c r="I913" s="665" t="s">
        <v>3846</v>
      </c>
      <c r="J913" s="665" t="s">
        <v>3844</v>
      </c>
      <c r="K913" s="665" t="s">
        <v>3784</v>
      </c>
      <c r="L913" s="666">
        <v>73.069999999999993</v>
      </c>
      <c r="M913" s="666">
        <v>584.55999999999995</v>
      </c>
      <c r="N913" s="665">
        <v>8</v>
      </c>
      <c r="O913" s="748">
        <v>5.5</v>
      </c>
      <c r="P913" s="666">
        <v>292.27999999999997</v>
      </c>
      <c r="Q913" s="681">
        <v>0.5</v>
      </c>
      <c r="R913" s="665">
        <v>4</v>
      </c>
      <c r="S913" s="681">
        <v>0.5</v>
      </c>
      <c r="T913" s="748">
        <v>2.5</v>
      </c>
      <c r="U913" s="704">
        <v>0.45454545454545453</v>
      </c>
    </row>
    <row r="914" spans="1:21" ht="14.4" customHeight="1" x14ac:dyDescent="0.3">
      <c r="A914" s="664">
        <v>21</v>
      </c>
      <c r="B914" s="665" t="s">
        <v>528</v>
      </c>
      <c r="C914" s="665" t="s">
        <v>3366</v>
      </c>
      <c r="D914" s="746" t="s">
        <v>4909</v>
      </c>
      <c r="E914" s="747" t="s">
        <v>3389</v>
      </c>
      <c r="F914" s="665" t="s">
        <v>3361</v>
      </c>
      <c r="G914" s="665" t="s">
        <v>3402</v>
      </c>
      <c r="H914" s="665" t="s">
        <v>529</v>
      </c>
      <c r="I914" s="665" t="s">
        <v>4042</v>
      </c>
      <c r="J914" s="665" t="s">
        <v>3440</v>
      </c>
      <c r="K914" s="665" t="s">
        <v>3405</v>
      </c>
      <c r="L914" s="666">
        <v>0</v>
      </c>
      <c r="M914" s="666">
        <v>0</v>
      </c>
      <c r="N914" s="665">
        <v>5</v>
      </c>
      <c r="O914" s="748">
        <v>4</v>
      </c>
      <c r="P914" s="666">
        <v>0</v>
      </c>
      <c r="Q914" s="681"/>
      <c r="R914" s="665">
        <v>3</v>
      </c>
      <c r="S914" s="681">
        <v>0.6</v>
      </c>
      <c r="T914" s="748">
        <v>2.5</v>
      </c>
      <c r="U914" s="704">
        <v>0.625</v>
      </c>
    </row>
    <row r="915" spans="1:21" ht="14.4" customHeight="1" x14ac:dyDescent="0.3">
      <c r="A915" s="664">
        <v>21</v>
      </c>
      <c r="B915" s="665" t="s">
        <v>528</v>
      </c>
      <c r="C915" s="665" t="s">
        <v>3366</v>
      </c>
      <c r="D915" s="746" t="s">
        <v>4909</v>
      </c>
      <c r="E915" s="747" t="s">
        <v>3389</v>
      </c>
      <c r="F915" s="665" t="s">
        <v>3361</v>
      </c>
      <c r="G915" s="665" t="s">
        <v>3402</v>
      </c>
      <c r="H915" s="665" t="s">
        <v>529</v>
      </c>
      <c r="I915" s="665" t="s">
        <v>4317</v>
      </c>
      <c r="J915" s="665" t="s">
        <v>648</v>
      </c>
      <c r="K915" s="665" t="s">
        <v>4318</v>
      </c>
      <c r="L915" s="666">
        <v>0</v>
      </c>
      <c r="M915" s="666">
        <v>0</v>
      </c>
      <c r="N915" s="665">
        <v>2</v>
      </c>
      <c r="O915" s="748">
        <v>1.5</v>
      </c>
      <c r="P915" s="666">
        <v>0</v>
      </c>
      <c r="Q915" s="681"/>
      <c r="R915" s="665">
        <v>1</v>
      </c>
      <c r="S915" s="681">
        <v>0.5</v>
      </c>
      <c r="T915" s="748">
        <v>1</v>
      </c>
      <c r="U915" s="704">
        <v>0.66666666666666663</v>
      </c>
    </row>
    <row r="916" spans="1:21" ht="14.4" customHeight="1" x14ac:dyDescent="0.3">
      <c r="A916" s="664">
        <v>21</v>
      </c>
      <c r="B916" s="665" t="s">
        <v>528</v>
      </c>
      <c r="C916" s="665" t="s">
        <v>3366</v>
      </c>
      <c r="D916" s="746" t="s">
        <v>4909</v>
      </c>
      <c r="E916" s="747" t="s">
        <v>3389</v>
      </c>
      <c r="F916" s="665" t="s">
        <v>3361</v>
      </c>
      <c r="G916" s="665" t="s">
        <v>3442</v>
      </c>
      <c r="H916" s="665" t="s">
        <v>529</v>
      </c>
      <c r="I916" s="665" t="s">
        <v>4319</v>
      </c>
      <c r="J916" s="665" t="s">
        <v>4320</v>
      </c>
      <c r="K916" s="665" t="s">
        <v>3252</v>
      </c>
      <c r="L916" s="666">
        <v>9.4</v>
      </c>
      <c r="M916" s="666">
        <v>18.8</v>
      </c>
      <c r="N916" s="665">
        <v>2</v>
      </c>
      <c r="O916" s="748">
        <v>0.5</v>
      </c>
      <c r="P916" s="666">
        <v>18.8</v>
      </c>
      <c r="Q916" s="681">
        <v>1</v>
      </c>
      <c r="R916" s="665">
        <v>2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21</v>
      </c>
      <c r="B917" s="665" t="s">
        <v>528</v>
      </c>
      <c r="C917" s="665" t="s">
        <v>3366</v>
      </c>
      <c r="D917" s="746" t="s">
        <v>4909</v>
      </c>
      <c r="E917" s="747" t="s">
        <v>3389</v>
      </c>
      <c r="F917" s="665" t="s">
        <v>3361</v>
      </c>
      <c r="G917" s="665" t="s">
        <v>3442</v>
      </c>
      <c r="H917" s="665" t="s">
        <v>1606</v>
      </c>
      <c r="I917" s="665" t="s">
        <v>1760</v>
      </c>
      <c r="J917" s="665" t="s">
        <v>3251</v>
      </c>
      <c r="K917" s="665" t="s">
        <v>3252</v>
      </c>
      <c r="L917" s="666">
        <v>9.4</v>
      </c>
      <c r="M917" s="666">
        <v>28.200000000000003</v>
      </c>
      <c r="N917" s="665">
        <v>3</v>
      </c>
      <c r="O917" s="748">
        <v>0.5</v>
      </c>
      <c r="P917" s="666">
        <v>28.200000000000003</v>
      </c>
      <c r="Q917" s="681">
        <v>1</v>
      </c>
      <c r="R917" s="665">
        <v>3</v>
      </c>
      <c r="S917" s="681">
        <v>1</v>
      </c>
      <c r="T917" s="748">
        <v>0.5</v>
      </c>
      <c r="U917" s="704">
        <v>1</v>
      </c>
    </row>
    <row r="918" spans="1:21" ht="14.4" customHeight="1" x14ac:dyDescent="0.3">
      <c r="A918" s="664">
        <v>21</v>
      </c>
      <c r="B918" s="665" t="s">
        <v>528</v>
      </c>
      <c r="C918" s="665" t="s">
        <v>3366</v>
      </c>
      <c r="D918" s="746" t="s">
        <v>4909</v>
      </c>
      <c r="E918" s="747" t="s">
        <v>3389</v>
      </c>
      <c r="F918" s="665" t="s">
        <v>3361</v>
      </c>
      <c r="G918" s="665" t="s">
        <v>3442</v>
      </c>
      <c r="H918" s="665" t="s">
        <v>529</v>
      </c>
      <c r="I918" s="665" t="s">
        <v>4321</v>
      </c>
      <c r="J918" s="665" t="s">
        <v>4322</v>
      </c>
      <c r="K918" s="665" t="s">
        <v>3250</v>
      </c>
      <c r="L918" s="666">
        <v>4.7</v>
      </c>
      <c r="M918" s="666">
        <v>18.8</v>
      </c>
      <c r="N918" s="665">
        <v>4</v>
      </c>
      <c r="O918" s="748">
        <v>1.5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21</v>
      </c>
      <c r="B919" s="665" t="s">
        <v>528</v>
      </c>
      <c r="C919" s="665" t="s">
        <v>3366</v>
      </c>
      <c r="D919" s="746" t="s">
        <v>4909</v>
      </c>
      <c r="E919" s="747" t="s">
        <v>3389</v>
      </c>
      <c r="F919" s="665" t="s">
        <v>3361</v>
      </c>
      <c r="G919" s="665" t="s">
        <v>3442</v>
      </c>
      <c r="H919" s="665" t="s">
        <v>1606</v>
      </c>
      <c r="I919" s="665" t="s">
        <v>2606</v>
      </c>
      <c r="J919" s="665" t="s">
        <v>4323</v>
      </c>
      <c r="K919" s="665" t="s">
        <v>578</v>
      </c>
      <c r="L919" s="666">
        <v>18.809999999999999</v>
      </c>
      <c r="M919" s="666">
        <v>56.429999999999993</v>
      </c>
      <c r="N919" s="665">
        <v>3</v>
      </c>
      <c r="O919" s="748">
        <v>0.5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21</v>
      </c>
      <c r="B920" s="665" t="s">
        <v>528</v>
      </c>
      <c r="C920" s="665" t="s">
        <v>3366</v>
      </c>
      <c r="D920" s="746" t="s">
        <v>4909</v>
      </c>
      <c r="E920" s="747" t="s">
        <v>3389</v>
      </c>
      <c r="F920" s="665" t="s">
        <v>3361</v>
      </c>
      <c r="G920" s="665" t="s">
        <v>3443</v>
      </c>
      <c r="H920" s="665" t="s">
        <v>529</v>
      </c>
      <c r="I920" s="665" t="s">
        <v>4324</v>
      </c>
      <c r="J920" s="665" t="s">
        <v>4325</v>
      </c>
      <c r="K920" s="665" t="s">
        <v>4326</v>
      </c>
      <c r="L920" s="666">
        <v>0</v>
      </c>
      <c r="M920" s="666">
        <v>0</v>
      </c>
      <c r="N920" s="665">
        <v>4</v>
      </c>
      <c r="O920" s="748">
        <v>2.5</v>
      </c>
      <c r="P920" s="666">
        <v>0</v>
      </c>
      <c r="Q920" s="681"/>
      <c r="R920" s="665">
        <v>4</v>
      </c>
      <c r="S920" s="681">
        <v>1</v>
      </c>
      <c r="T920" s="748">
        <v>2.5</v>
      </c>
      <c r="U920" s="704">
        <v>1</v>
      </c>
    </row>
    <row r="921" spans="1:21" ht="14.4" customHeight="1" x14ac:dyDescent="0.3">
      <c r="A921" s="664">
        <v>21</v>
      </c>
      <c r="B921" s="665" t="s">
        <v>528</v>
      </c>
      <c r="C921" s="665" t="s">
        <v>3366</v>
      </c>
      <c r="D921" s="746" t="s">
        <v>4909</v>
      </c>
      <c r="E921" s="747" t="s">
        <v>3389</v>
      </c>
      <c r="F921" s="665" t="s">
        <v>3361</v>
      </c>
      <c r="G921" s="665" t="s">
        <v>3447</v>
      </c>
      <c r="H921" s="665" t="s">
        <v>529</v>
      </c>
      <c r="I921" s="665" t="s">
        <v>4327</v>
      </c>
      <c r="J921" s="665" t="s">
        <v>3853</v>
      </c>
      <c r="K921" s="665" t="s">
        <v>2737</v>
      </c>
      <c r="L921" s="666">
        <v>154.36000000000001</v>
      </c>
      <c r="M921" s="666">
        <v>463.08000000000004</v>
      </c>
      <c r="N921" s="665">
        <v>3</v>
      </c>
      <c r="O921" s="748">
        <v>3</v>
      </c>
      <c r="P921" s="666">
        <v>154.36000000000001</v>
      </c>
      <c r="Q921" s="681">
        <v>0.33333333333333331</v>
      </c>
      <c r="R921" s="665">
        <v>1</v>
      </c>
      <c r="S921" s="681">
        <v>0.33333333333333331</v>
      </c>
      <c r="T921" s="748">
        <v>1</v>
      </c>
      <c r="U921" s="704">
        <v>0.33333333333333331</v>
      </c>
    </row>
    <row r="922" spans="1:21" ht="14.4" customHeight="1" x14ac:dyDescent="0.3">
      <c r="A922" s="664">
        <v>21</v>
      </c>
      <c r="B922" s="665" t="s">
        <v>528</v>
      </c>
      <c r="C922" s="665" t="s">
        <v>3366</v>
      </c>
      <c r="D922" s="746" t="s">
        <v>4909</v>
      </c>
      <c r="E922" s="747" t="s">
        <v>3389</v>
      </c>
      <c r="F922" s="665" t="s">
        <v>3361</v>
      </c>
      <c r="G922" s="665" t="s">
        <v>3447</v>
      </c>
      <c r="H922" s="665" t="s">
        <v>529</v>
      </c>
      <c r="I922" s="665" t="s">
        <v>4328</v>
      </c>
      <c r="J922" s="665" t="s">
        <v>3853</v>
      </c>
      <c r="K922" s="665" t="s">
        <v>2737</v>
      </c>
      <c r="L922" s="666">
        <v>0</v>
      </c>
      <c r="M922" s="666">
        <v>0</v>
      </c>
      <c r="N922" s="665">
        <v>7</v>
      </c>
      <c r="O922" s="748">
        <v>6.5</v>
      </c>
      <c r="P922" s="666">
        <v>0</v>
      </c>
      <c r="Q922" s="681"/>
      <c r="R922" s="665">
        <v>4</v>
      </c>
      <c r="S922" s="681">
        <v>0.5714285714285714</v>
      </c>
      <c r="T922" s="748">
        <v>3.5</v>
      </c>
      <c r="U922" s="704">
        <v>0.53846153846153844</v>
      </c>
    </row>
    <row r="923" spans="1:21" ht="14.4" customHeight="1" x14ac:dyDescent="0.3">
      <c r="A923" s="664">
        <v>21</v>
      </c>
      <c r="B923" s="665" t="s">
        <v>528</v>
      </c>
      <c r="C923" s="665" t="s">
        <v>3366</v>
      </c>
      <c r="D923" s="746" t="s">
        <v>4909</v>
      </c>
      <c r="E923" s="747" t="s">
        <v>3389</v>
      </c>
      <c r="F923" s="665" t="s">
        <v>3361</v>
      </c>
      <c r="G923" s="665" t="s">
        <v>3860</v>
      </c>
      <c r="H923" s="665" t="s">
        <v>529</v>
      </c>
      <c r="I923" s="665" t="s">
        <v>4329</v>
      </c>
      <c r="J923" s="665" t="s">
        <v>4003</v>
      </c>
      <c r="K923" s="665" t="s">
        <v>4004</v>
      </c>
      <c r="L923" s="666">
        <v>0</v>
      </c>
      <c r="M923" s="666">
        <v>0</v>
      </c>
      <c r="N923" s="665">
        <v>3</v>
      </c>
      <c r="O923" s="748">
        <v>1</v>
      </c>
      <c r="P923" s="666">
        <v>0</v>
      </c>
      <c r="Q923" s="681"/>
      <c r="R923" s="665">
        <v>3</v>
      </c>
      <c r="S923" s="681">
        <v>1</v>
      </c>
      <c r="T923" s="748">
        <v>1</v>
      </c>
      <c r="U923" s="704">
        <v>1</v>
      </c>
    </row>
    <row r="924" spans="1:21" ht="14.4" customHeight="1" x14ac:dyDescent="0.3">
      <c r="A924" s="664">
        <v>21</v>
      </c>
      <c r="B924" s="665" t="s">
        <v>528</v>
      </c>
      <c r="C924" s="665" t="s">
        <v>3366</v>
      </c>
      <c r="D924" s="746" t="s">
        <v>4909</v>
      </c>
      <c r="E924" s="747" t="s">
        <v>3389</v>
      </c>
      <c r="F924" s="665" t="s">
        <v>3361</v>
      </c>
      <c r="G924" s="665" t="s">
        <v>3448</v>
      </c>
      <c r="H924" s="665" t="s">
        <v>529</v>
      </c>
      <c r="I924" s="665" t="s">
        <v>3449</v>
      </c>
      <c r="J924" s="665" t="s">
        <v>3450</v>
      </c>
      <c r="K924" s="665" t="s">
        <v>3451</v>
      </c>
      <c r="L924" s="666">
        <v>1540.82</v>
      </c>
      <c r="M924" s="666">
        <v>20030.66</v>
      </c>
      <c r="N924" s="665">
        <v>13</v>
      </c>
      <c r="O924" s="748">
        <v>9</v>
      </c>
      <c r="P924" s="666">
        <v>20030.66</v>
      </c>
      <c r="Q924" s="681">
        <v>1</v>
      </c>
      <c r="R924" s="665">
        <v>13</v>
      </c>
      <c r="S924" s="681">
        <v>1</v>
      </c>
      <c r="T924" s="748">
        <v>9</v>
      </c>
      <c r="U924" s="704">
        <v>1</v>
      </c>
    </row>
    <row r="925" spans="1:21" ht="14.4" customHeight="1" x14ac:dyDescent="0.3">
      <c r="A925" s="664">
        <v>21</v>
      </c>
      <c r="B925" s="665" t="s">
        <v>528</v>
      </c>
      <c r="C925" s="665" t="s">
        <v>3366</v>
      </c>
      <c r="D925" s="746" t="s">
        <v>4909</v>
      </c>
      <c r="E925" s="747" t="s">
        <v>3389</v>
      </c>
      <c r="F925" s="665" t="s">
        <v>3361</v>
      </c>
      <c r="G925" s="665" t="s">
        <v>4043</v>
      </c>
      <c r="H925" s="665" t="s">
        <v>1606</v>
      </c>
      <c r="I925" s="665" t="s">
        <v>2598</v>
      </c>
      <c r="J925" s="665" t="s">
        <v>4119</v>
      </c>
      <c r="K925" s="665" t="s">
        <v>905</v>
      </c>
      <c r="L925" s="666">
        <v>117.73</v>
      </c>
      <c r="M925" s="666">
        <v>117.73</v>
      </c>
      <c r="N925" s="665">
        <v>1</v>
      </c>
      <c r="O925" s="748">
        <v>0.5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21</v>
      </c>
      <c r="B926" s="665" t="s">
        <v>528</v>
      </c>
      <c r="C926" s="665" t="s">
        <v>3366</v>
      </c>
      <c r="D926" s="746" t="s">
        <v>4909</v>
      </c>
      <c r="E926" s="747" t="s">
        <v>3389</v>
      </c>
      <c r="F926" s="665" t="s">
        <v>3361</v>
      </c>
      <c r="G926" s="665" t="s">
        <v>4330</v>
      </c>
      <c r="H926" s="665" t="s">
        <v>529</v>
      </c>
      <c r="I926" s="665" t="s">
        <v>4331</v>
      </c>
      <c r="J926" s="665" t="s">
        <v>4332</v>
      </c>
      <c r="K926" s="665" t="s">
        <v>1945</v>
      </c>
      <c r="L926" s="666">
        <v>70.540000000000006</v>
      </c>
      <c r="M926" s="666">
        <v>70.540000000000006</v>
      </c>
      <c r="N926" s="665">
        <v>1</v>
      </c>
      <c r="O926" s="748">
        <v>1</v>
      </c>
      <c r="P926" s="666">
        <v>70.540000000000006</v>
      </c>
      <c r="Q926" s="681">
        <v>1</v>
      </c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21</v>
      </c>
      <c r="B927" s="665" t="s">
        <v>528</v>
      </c>
      <c r="C927" s="665" t="s">
        <v>3366</v>
      </c>
      <c r="D927" s="746" t="s">
        <v>4909</v>
      </c>
      <c r="E927" s="747" t="s">
        <v>3389</v>
      </c>
      <c r="F927" s="665" t="s">
        <v>3361</v>
      </c>
      <c r="G927" s="665" t="s">
        <v>3669</v>
      </c>
      <c r="H927" s="665" t="s">
        <v>1606</v>
      </c>
      <c r="I927" s="665" t="s">
        <v>4333</v>
      </c>
      <c r="J927" s="665" t="s">
        <v>2573</v>
      </c>
      <c r="K927" s="665" t="s">
        <v>4334</v>
      </c>
      <c r="L927" s="666">
        <v>210.66</v>
      </c>
      <c r="M927" s="666">
        <v>210.66</v>
      </c>
      <c r="N927" s="665">
        <v>1</v>
      </c>
      <c r="O927" s="748">
        <v>1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21</v>
      </c>
      <c r="B928" s="665" t="s">
        <v>528</v>
      </c>
      <c r="C928" s="665" t="s">
        <v>3366</v>
      </c>
      <c r="D928" s="746" t="s">
        <v>4909</v>
      </c>
      <c r="E928" s="747" t="s">
        <v>3389</v>
      </c>
      <c r="F928" s="665" t="s">
        <v>3361</v>
      </c>
      <c r="G928" s="665" t="s">
        <v>3669</v>
      </c>
      <c r="H928" s="665" t="s">
        <v>529</v>
      </c>
      <c r="I928" s="665" t="s">
        <v>4335</v>
      </c>
      <c r="J928" s="665" t="s">
        <v>4336</v>
      </c>
      <c r="K928" s="665" t="s">
        <v>3838</v>
      </c>
      <c r="L928" s="666">
        <v>0</v>
      </c>
      <c r="M928" s="666">
        <v>0</v>
      </c>
      <c r="N928" s="665">
        <v>1</v>
      </c>
      <c r="O928" s="748">
        <v>0.5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21</v>
      </c>
      <c r="B929" s="665" t="s">
        <v>528</v>
      </c>
      <c r="C929" s="665" t="s">
        <v>3366</v>
      </c>
      <c r="D929" s="746" t="s">
        <v>4909</v>
      </c>
      <c r="E929" s="747" t="s">
        <v>3389</v>
      </c>
      <c r="F929" s="665" t="s">
        <v>3361</v>
      </c>
      <c r="G929" s="665" t="s">
        <v>3457</v>
      </c>
      <c r="H929" s="665" t="s">
        <v>529</v>
      </c>
      <c r="I929" s="665" t="s">
        <v>829</v>
      </c>
      <c r="J929" s="665" t="s">
        <v>3459</v>
      </c>
      <c r="K929" s="665" t="s">
        <v>2613</v>
      </c>
      <c r="L929" s="666">
        <v>0</v>
      </c>
      <c r="M929" s="666">
        <v>0</v>
      </c>
      <c r="N929" s="665">
        <v>2</v>
      </c>
      <c r="O929" s="748">
        <v>1</v>
      </c>
      <c r="P929" s="666"/>
      <c r="Q929" s="681"/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21</v>
      </c>
      <c r="B930" s="665" t="s">
        <v>528</v>
      </c>
      <c r="C930" s="665" t="s">
        <v>3366</v>
      </c>
      <c r="D930" s="746" t="s">
        <v>4909</v>
      </c>
      <c r="E930" s="747" t="s">
        <v>3389</v>
      </c>
      <c r="F930" s="665" t="s">
        <v>3361</v>
      </c>
      <c r="G930" s="665" t="s">
        <v>3457</v>
      </c>
      <c r="H930" s="665" t="s">
        <v>529</v>
      </c>
      <c r="I930" s="665" t="s">
        <v>3672</v>
      </c>
      <c r="J930" s="665" t="s">
        <v>3670</v>
      </c>
      <c r="K930" s="665" t="s">
        <v>3671</v>
      </c>
      <c r="L930" s="666">
        <v>0</v>
      </c>
      <c r="M930" s="666">
        <v>0</v>
      </c>
      <c r="N930" s="665">
        <v>10</v>
      </c>
      <c r="O930" s="748">
        <v>4</v>
      </c>
      <c r="P930" s="666">
        <v>0</v>
      </c>
      <c r="Q930" s="681"/>
      <c r="R930" s="665">
        <v>5</v>
      </c>
      <c r="S930" s="681">
        <v>0.5</v>
      </c>
      <c r="T930" s="748">
        <v>2.5</v>
      </c>
      <c r="U930" s="704">
        <v>0.625</v>
      </c>
    </row>
    <row r="931" spans="1:21" ht="14.4" customHeight="1" x14ac:dyDescent="0.3">
      <c r="A931" s="664">
        <v>21</v>
      </c>
      <c r="B931" s="665" t="s">
        <v>528</v>
      </c>
      <c r="C931" s="665" t="s">
        <v>3366</v>
      </c>
      <c r="D931" s="746" t="s">
        <v>4909</v>
      </c>
      <c r="E931" s="747" t="s">
        <v>3389</v>
      </c>
      <c r="F931" s="665" t="s">
        <v>3361</v>
      </c>
      <c r="G931" s="665" t="s">
        <v>3457</v>
      </c>
      <c r="H931" s="665" t="s">
        <v>529</v>
      </c>
      <c r="I931" s="665" t="s">
        <v>4337</v>
      </c>
      <c r="J931" s="665" t="s">
        <v>3459</v>
      </c>
      <c r="K931" s="665" t="s">
        <v>2613</v>
      </c>
      <c r="L931" s="666">
        <v>0</v>
      </c>
      <c r="M931" s="666">
        <v>0</v>
      </c>
      <c r="N931" s="665">
        <v>2</v>
      </c>
      <c r="O931" s="748">
        <v>1.5</v>
      </c>
      <c r="P931" s="666">
        <v>0</v>
      </c>
      <c r="Q931" s="681"/>
      <c r="R931" s="665">
        <v>1</v>
      </c>
      <c r="S931" s="681">
        <v>0.5</v>
      </c>
      <c r="T931" s="748">
        <v>1</v>
      </c>
      <c r="U931" s="704">
        <v>0.66666666666666663</v>
      </c>
    </row>
    <row r="932" spans="1:21" ht="14.4" customHeight="1" x14ac:dyDescent="0.3">
      <c r="A932" s="664">
        <v>21</v>
      </c>
      <c r="B932" s="665" t="s">
        <v>528</v>
      </c>
      <c r="C932" s="665" t="s">
        <v>3366</v>
      </c>
      <c r="D932" s="746" t="s">
        <v>4909</v>
      </c>
      <c r="E932" s="747" t="s">
        <v>3389</v>
      </c>
      <c r="F932" s="665" t="s">
        <v>3361</v>
      </c>
      <c r="G932" s="665" t="s">
        <v>3457</v>
      </c>
      <c r="H932" s="665" t="s">
        <v>529</v>
      </c>
      <c r="I932" s="665" t="s">
        <v>3673</v>
      </c>
      <c r="J932" s="665" t="s">
        <v>3670</v>
      </c>
      <c r="K932" s="665" t="s">
        <v>3671</v>
      </c>
      <c r="L932" s="666">
        <v>0</v>
      </c>
      <c r="M932" s="666">
        <v>0</v>
      </c>
      <c r="N932" s="665">
        <v>3</v>
      </c>
      <c r="O932" s="748">
        <v>1.5</v>
      </c>
      <c r="P932" s="666">
        <v>0</v>
      </c>
      <c r="Q932" s="681"/>
      <c r="R932" s="665">
        <v>1</v>
      </c>
      <c r="S932" s="681">
        <v>0.33333333333333331</v>
      </c>
      <c r="T932" s="748">
        <v>0.5</v>
      </c>
      <c r="U932" s="704">
        <v>0.33333333333333331</v>
      </c>
    </row>
    <row r="933" spans="1:21" ht="14.4" customHeight="1" x14ac:dyDescent="0.3">
      <c r="A933" s="664">
        <v>21</v>
      </c>
      <c r="B933" s="665" t="s">
        <v>528</v>
      </c>
      <c r="C933" s="665" t="s">
        <v>3366</v>
      </c>
      <c r="D933" s="746" t="s">
        <v>4909</v>
      </c>
      <c r="E933" s="747" t="s">
        <v>3389</v>
      </c>
      <c r="F933" s="665" t="s">
        <v>3361</v>
      </c>
      <c r="G933" s="665" t="s">
        <v>3457</v>
      </c>
      <c r="H933" s="665" t="s">
        <v>529</v>
      </c>
      <c r="I933" s="665" t="s">
        <v>3674</v>
      </c>
      <c r="J933" s="665" t="s">
        <v>3459</v>
      </c>
      <c r="K933" s="665" t="s">
        <v>2613</v>
      </c>
      <c r="L933" s="666">
        <v>0</v>
      </c>
      <c r="M933" s="666">
        <v>0</v>
      </c>
      <c r="N933" s="665">
        <v>3</v>
      </c>
      <c r="O933" s="748">
        <v>1</v>
      </c>
      <c r="P933" s="666">
        <v>0</v>
      </c>
      <c r="Q933" s="681"/>
      <c r="R933" s="665">
        <v>1</v>
      </c>
      <c r="S933" s="681">
        <v>0.33333333333333331</v>
      </c>
      <c r="T933" s="748">
        <v>0.5</v>
      </c>
      <c r="U933" s="704">
        <v>0.5</v>
      </c>
    </row>
    <row r="934" spans="1:21" ht="14.4" customHeight="1" x14ac:dyDescent="0.3">
      <c r="A934" s="664">
        <v>21</v>
      </c>
      <c r="B934" s="665" t="s">
        <v>528</v>
      </c>
      <c r="C934" s="665" t="s">
        <v>3366</v>
      </c>
      <c r="D934" s="746" t="s">
        <v>4909</v>
      </c>
      <c r="E934" s="747" t="s">
        <v>3389</v>
      </c>
      <c r="F934" s="665" t="s">
        <v>3361</v>
      </c>
      <c r="G934" s="665" t="s">
        <v>3457</v>
      </c>
      <c r="H934" s="665" t="s">
        <v>529</v>
      </c>
      <c r="I934" s="665" t="s">
        <v>3675</v>
      </c>
      <c r="J934" s="665" t="s">
        <v>3670</v>
      </c>
      <c r="K934" s="665" t="s">
        <v>3671</v>
      </c>
      <c r="L934" s="666">
        <v>0</v>
      </c>
      <c r="M934" s="666">
        <v>0</v>
      </c>
      <c r="N934" s="665">
        <v>5</v>
      </c>
      <c r="O934" s="748">
        <v>2</v>
      </c>
      <c r="P934" s="666">
        <v>0</v>
      </c>
      <c r="Q934" s="681"/>
      <c r="R934" s="665">
        <v>5</v>
      </c>
      <c r="S934" s="681">
        <v>1</v>
      </c>
      <c r="T934" s="748">
        <v>2</v>
      </c>
      <c r="U934" s="704">
        <v>1</v>
      </c>
    </row>
    <row r="935" spans="1:21" ht="14.4" customHeight="1" x14ac:dyDescent="0.3">
      <c r="A935" s="664">
        <v>21</v>
      </c>
      <c r="B935" s="665" t="s">
        <v>528</v>
      </c>
      <c r="C935" s="665" t="s">
        <v>3366</v>
      </c>
      <c r="D935" s="746" t="s">
        <v>4909</v>
      </c>
      <c r="E935" s="747" t="s">
        <v>3389</v>
      </c>
      <c r="F935" s="665" t="s">
        <v>3361</v>
      </c>
      <c r="G935" s="665" t="s">
        <v>3457</v>
      </c>
      <c r="H935" s="665" t="s">
        <v>529</v>
      </c>
      <c r="I935" s="665" t="s">
        <v>4338</v>
      </c>
      <c r="J935" s="665" t="s">
        <v>3670</v>
      </c>
      <c r="K935" s="665" t="s">
        <v>3671</v>
      </c>
      <c r="L935" s="666">
        <v>0</v>
      </c>
      <c r="M935" s="666">
        <v>0</v>
      </c>
      <c r="N935" s="665">
        <v>3</v>
      </c>
      <c r="O935" s="748">
        <v>2</v>
      </c>
      <c r="P935" s="666">
        <v>0</v>
      </c>
      <c r="Q935" s="681"/>
      <c r="R935" s="665">
        <v>2</v>
      </c>
      <c r="S935" s="681">
        <v>0.66666666666666663</v>
      </c>
      <c r="T935" s="748">
        <v>1.5</v>
      </c>
      <c r="U935" s="704">
        <v>0.75</v>
      </c>
    </row>
    <row r="936" spans="1:21" ht="14.4" customHeight="1" x14ac:dyDescent="0.3">
      <c r="A936" s="664">
        <v>21</v>
      </c>
      <c r="B936" s="665" t="s">
        <v>528</v>
      </c>
      <c r="C936" s="665" t="s">
        <v>3366</v>
      </c>
      <c r="D936" s="746" t="s">
        <v>4909</v>
      </c>
      <c r="E936" s="747" t="s">
        <v>3389</v>
      </c>
      <c r="F936" s="665" t="s">
        <v>3361</v>
      </c>
      <c r="G936" s="665" t="s">
        <v>4123</v>
      </c>
      <c r="H936" s="665" t="s">
        <v>1606</v>
      </c>
      <c r="I936" s="665" t="s">
        <v>4124</v>
      </c>
      <c r="J936" s="665" t="s">
        <v>1670</v>
      </c>
      <c r="K936" s="665" t="s">
        <v>4125</v>
      </c>
      <c r="L936" s="666">
        <v>138.31</v>
      </c>
      <c r="M936" s="666">
        <v>276.62</v>
      </c>
      <c r="N936" s="665">
        <v>2</v>
      </c>
      <c r="O936" s="748">
        <v>1.5</v>
      </c>
      <c r="P936" s="666">
        <v>276.62</v>
      </c>
      <c r="Q936" s="681">
        <v>1</v>
      </c>
      <c r="R936" s="665">
        <v>2</v>
      </c>
      <c r="S936" s="681">
        <v>1</v>
      </c>
      <c r="T936" s="748">
        <v>1.5</v>
      </c>
      <c r="U936" s="704">
        <v>1</v>
      </c>
    </row>
    <row r="937" spans="1:21" ht="14.4" customHeight="1" x14ac:dyDescent="0.3">
      <c r="A937" s="664">
        <v>21</v>
      </c>
      <c r="B937" s="665" t="s">
        <v>528</v>
      </c>
      <c r="C937" s="665" t="s">
        <v>3366</v>
      </c>
      <c r="D937" s="746" t="s">
        <v>4909</v>
      </c>
      <c r="E937" s="747" t="s">
        <v>3389</v>
      </c>
      <c r="F937" s="665" t="s">
        <v>3361</v>
      </c>
      <c r="G937" s="665" t="s">
        <v>4123</v>
      </c>
      <c r="H937" s="665" t="s">
        <v>1606</v>
      </c>
      <c r="I937" s="665" t="s">
        <v>1669</v>
      </c>
      <c r="J937" s="665" t="s">
        <v>1670</v>
      </c>
      <c r="K937" s="665" t="s">
        <v>1696</v>
      </c>
      <c r="L937" s="666">
        <v>69.16</v>
      </c>
      <c r="M937" s="666">
        <v>829.91999999999985</v>
      </c>
      <c r="N937" s="665">
        <v>12</v>
      </c>
      <c r="O937" s="748">
        <v>8</v>
      </c>
      <c r="P937" s="666">
        <v>484.11999999999989</v>
      </c>
      <c r="Q937" s="681">
        <v>0.58333333333333326</v>
      </c>
      <c r="R937" s="665">
        <v>7</v>
      </c>
      <c r="S937" s="681">
        <v>0.58333333333333337</v>
      </c>
      <c r="T937" s="748">
        <v>5</v>
      </c>
      <c r="U937" s="704">
        <v>0.625</v>
      </c>
    </row>
    <row r="938" spans="1:21" ht="14.4" customHeight="1" x14ac:dyDescent="0.3">
      <c r="A938" s="664">
        <v>21</v>
      </c>
      <c r="B938" s="665" t="s">
        <v>528</v>
      </c>
      <c r="C938" s="665" t="s">
        <v>3366</v>
      </c>
      <c r="D938" s="746" t="s">
        <v>4909</v>
      </c>
      <c r="E938" s="747" t="s">
        <v>3389</v>
      </c>
      <c r="F938" s="665" t="s">
        <v>3361</v>
      </c>
      <c r="G938" s="665" t="s">
        <v>3676</v>
      </c>
      <c r="H938" s="665" t="s">
        <v>1606</v>
      </c>
      <c r="I938" s="665" t="s">
        <v>1723</v>
      </c>
      <c r="J938" s="665" t="s">
        <v>1724</v>
      </c>
      <c r="K938" s="665" t="s">
        <v>1696</v>
      </c>
      <c r="L938" s="666">
        <v>65.989999999999995</v>
      </c>
      <c r="M938" s="666">
        <v>989.84999999999991</v>
      </c>
      <c r="N938" s="665">
        <v>15</v>
      </c>
      <c r="O938" s="748">
        <v>6.5</v>
      </c>
      <c r="P938" s="666">
        <v>395.94</v>
      </c>
      <c r="Q938" s="681">
        <v>0.4</v>
      </c>
      <c r="R938" s="665">
        <v>6</v>
      </c>
      <c r="S938" s="681">
        <v>0.4</v>
      </c>
      <c r="T938" s="748">
        <v>3</v>
      </c>
      <c r="U938" s="704">
        <v>0.46153846153846156</v>
      </c>
    </row>
    <row r="939" spans="1:21" ht="14.4" customHeight="1" x14ac:dyDescent="0.3">
      <c r="A939" s="664">
        <v>21</v>
      </c>
      <c r="B939" s="665" t="s">
        <v>528</v>
      </c>
      <c r="C939" s="665" t="s">
        <v>3366</v>
      </c>
      <c r="D939" s="746" t="s">
        <v>4909</v>
      </c>
      <c r="E939" s="747" t="s">
        <v>3389</v>
      </c>
      <c r="F939" s="665" t="s">
        <v>3361</v>
      </c>
      <c r="G939" s="665" t="s">
        <v>4339</v>
      </c>
      <c r="H939" s="665" t="s">
        <v>529</v>
      </c>
      <c r="I939" s="665" t="s">
        <v>4340</v>
      </c>
      <c r="J939" s="665" t="s">
        <v>4341</v>
      </c>
      <c r="K939" s="665" t="s">
        <v>1114</v>
      </c>
      <c r="L939" s="666">
        <v>0</v>
      </c>
      <c r="M939" s="666">
        <v>0</v>
      </c>
      <c r="N939" s="665">
        <v>2</v>
      </c>
      <c r="O939" s="748">
        <v>1</v>
      </c>
      <c r="P939" s="666">
        <v>0</v>
      </c>
      <c r="Q939" s="681"/>
      <c r="R939" s="665">
        <v>2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21</v>
      </c>
      <c r="B940" s="665" t="s">
        <v>528</v>
      </c>
      <c r="C940" s="665" t="s">
        <v>3366</v>
      </c>
      <c r="D940" s="746" t="s">
        <v>4909</v>
      </c>
      <c r="E940" s="747" t="s">
        <v>3389</v>
      </c>
      <c r="F940" s="665" t="s">
        <v>3361</v>
      </c>
      <c r="G940" s="665" t="s">
        <v>3741</v>
      </c>
      <c r="H940" s="665" t="s">
        <v>529</v>
      </c>
      <c r="I940" s="665" t="s">
        <v>4342</v>
      </c>
      <c r="J940" s="665" t="s">
        <v>555</v>
      </c>
      <c r="K940" s="665" t="s">
        <v>4343</v>
      </c>
      <c r="L940" s="666">
        <v>0</v>
      </c>
      <c r="M940" s="666">
        <v>0</v>
      </c>
      <c r="N940" s="665">
        <v>2</v>
      </c>
      <c r="O940" s="748">
        <v>2</v>
      </c>
      <c r="P940" s="666">
        <v>0</v>
      </c>
      <c r="Q940" s="681"/>
      <c r="R940" s="665">
        <v>2</v>
      </c>
      <c r="S940" s="681">
        <v>1</v>
      </c>
      <c r="T940" s="748">
        <v>2</v>
      </c>
      <c r="U940" s="704">
        <v>1</v>
      </c>
    </row>
    <row r="941" spans="1:21" ht="14.4" customHeight="1" x14ac:dyDescent="0.3">
      <c r="A941" s="664">
        <v>21</v>
      </c>
      <c r="B941" s="665" t="s">
        <v>528</v>
      </c>
      <c r="C941" s="665" t="s">
        <v>3366</v>
      </c>
      <c r="D941" s="746" t="s">
        <v>4909</v>
      </c>
      <c r="E941" s="747" t="s">
        <v>3389</v>
      </c>
      <c r="F941" s="665" t="s">
        <v>3361</v>
      </c>
      <c r="G941" s="665" t="s">
        <v>3741</v>
      </c>
      <c r="H941" s="665" t="s">
        <v>529</v>
      </c>
      <c r="I941" s="665" t="s">
        <v>4344</v>
      </c>
      <c r="J941" s="665" t="s">
        <v>4345</v>
      </c>
      <c r="K941" s="665" t="s">
        <v>4346</v>
      </c>
      <c r="L941" s="666">
        <v>207.45</v>
      </c>
      <c r="M941" s="666">
        <v>207.45</v>
      </c>
      <c r="N941" s="665">
        <v>1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21</v>
      </c>
      <c r="B942" s="665" t="s">
        <v>528</v>
      </c>
      <c r="C942" s="665" t="s">
        <v>3366</v>
      </c>
      <c r="D942" s="746" t="s">
        <v>4909</v>
      </c>
      <c r="E942" s="747" t="s">
        <v>3389</v>
      </c>
      <c r="F942" s="665" t="s">
        <v>3361</v>
      </c>
      <c r="G942" s="665" t="s">
        <v>3406</v>
      </c>
      <c r="H942" s="665" t="s">
        <v>529</v>
      </c>
      <c r="I942" s="665" t="s">
        <v>3462</v>
      </c>
      <c r="J942" s="665" t="s">
        <v>1113</v>
      </c>
      <c r="K942" s="665" t="s">
        <v>1715</v>
      </c>
      <c r="L942" s="666">
        <v>0</v>
      </c>
      <c r="M942" s="666">
        <v>0</v>
      </c>
      <c r="N942" s="665">
        <v>9</v>
      </c>
      <c r="O942" s="748">
        <v>3</v>
      </c>
      <c r="P942" s="666">
        <v>0</v>
      </c>
      <c r="Q942" s="681"/>
      <c r="R942" s="665">
        <v>8</v>
      </c>
      <c r="S942" s="681">
        <v>0.88888888888888884</v>
      </c>
      <c r="T942" s="748">
        <v>2</v>
      </c>
      <c r="U942" s="704">
        <v>0.66666666666666663</v>
      </c>
    </row>
    <row r="943" spans="1:21" ht="14.4" customHeight="1" x14ac:dyDescent="0.3">
      <c r="A943" s="664">
        <v>21</v>
      </c>
      <c r="B943" s="665" t="s">
        <v>528</v>
      </c>
      <c r="C943" s="665" t="s">
        <v>3366</v>
      </c>
      <c r="D943" s="746" t="s">
        <v>4909</v>
      </c>
      <c r="E943" s="747" t="s">
        <v>3389</v>
      </c>
      <c r="F943" s="665" t="s">
        <v>3361</v>
      </c>
      <c r="G943" s="665" t="s">
        <v>3871</v>
      </c>
      <c r="H943" s="665" t="s">
        <v>529</v>
      </c>
      <c r="I943" s="665" t="s">
        <v>3872</v>
      </c>
      <c r="J943" s="665" t="s">
        <v>3873</v>
      </c>
      <c r="K943" s="665" t="s">
        <v>3874</v>
      </c>
      <c r="L943" s="666">
        <v>0</v>
      </c>
      <c r="M943" s="666">
        <v>0</v>
      </c>
      <c r="N943" s="665">
        <v>1</v>
      </c>
      <c r="O943" s="748">
        <v>0.5</v>
      </c>
      <c r="P943" s="666">
        <v>0</v>
      </c>
      <c r="Q943" s="681"/>
      <c r="R943" s="665">
        <v>1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21</v>
      </c>
      <c r="B944" s="665" t="s">
        <v>528</v>
      </c>
      <c r="C944" s="665" t="s">
        <v>3366</v>
      </c>
      <c r="D944" s="746" t="s">
        <v>4909</v>
      </c>
      <c r="E944" s="747" t="s">
        <v>3389</v>
      </c>
      <c r="F944" s="665" t="s">
        <v>3361</v>
      </c>
      <c r="G944" s="665" t="s">
        <v>3463</v>
      </c>
      <c r="H944" s="665" t="s">
        <v>529</v>
      </c>
      <c r="I944" s="665" t="s">
        <v>662</v>
      </c>
      <c r="J944" s="665" t="s">
        <v>3581</v>
      </c>
      <c r="K944" s="665" t="s">
        <v>3582</v>
      </c>
      <c r="L944" s="666">
        <v>37.61</v>
      </c>
      <c r="M944" s="666">
        <v>451.32000000000005</v>
      </c>
      <c r="N944" s="665">
        <v>12</v>
      </c>
      <c r="O944" s="748">
        <v>6.5</v>
      </c>
      <c r="P944" s="666">
        <v>376.1</v>
      </c>
      <c r="Q944" s="681">
        <v>0.83333333333333326</v>
      </c>
      <c r="R944" s="665">
        <v>10</v>
      </c>
      <c r="S944" s="681">
        <v>0.83333333333333337</v>
      </c>
      <c r="T944" s="748">
        <v>5</v>
      </c>
      <c r="U944" s="704">
        <v>0.76923076923076927</v>
      </c>
    </row>
    <row r="945" spans="1:21" ht="14.4" customHeight="1" x14ac:dyDescent="0.3">
      <c r="A945" s="664">
        <v>21</v>
      </c>
      <c r="B945" s="665" t="s">
        <v>528</v>
      </c>
      <c r="C945" s="665" t="s">
        <v>3366</v>
      </c>
      <c r="D945" s="746" t="s">
        <v>4909</v>
      </c>
      <c r="E945" s="747" t="s">
        <v>3389</v>
      </c>
      <c r="F945" s="665" t="s">
        <v>3361</v>
      </c>
      <c r="G945" s="665" t="s">
        <v>4347</v>
      </c>
      <c r="H945" s="665" t="s">
        <v>529</v>
      </c>
      <c r="I945" s="665" t="s">
        <v>4348</v>
      </c>
      <c r="J945" s="665" t="s">
        <v>4349</v>
      </c>
      <c r="K945" s="665" t="s">
        <v>4350</v>
      </c>
      <c r="L945" s="666">
        <v>0</v>
      </c>
      <c r="M945" s="666">
        <v>0</v>
      </c>
      <c r="N945" s="665">
        <v>1</v>
      </c>
      <c r="O945" s="748">
        <v>1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21</v>
      </c>
      <c r="B946" s="665" t="s">
        <v>528</v>
      </c>
      <c r="C946" s="665" t="s">
        <v>3366</v>
      </c>
      <c r="D946" s="746" t="s">
        <v>4909</v>
      </c>
      <c r="E946" s="747" t="s">
        <v>3389</v>
      </c>
      <c r="F946" s="665" t="s">
        <v>3361</v>
      </c>
      <c r="G946" s="665" t="s">
        <v>4046</v>
      </c>
      <c r="H946" s="665" t="s">
        <v>529</v>
      </c>
      <c r="I946" s="665" t="s">
        <v>4351</v>
      </c>
      <c r="J946" s="665" t="s">
        <v>1238</v>
      </c>
      <c r="K946" s="665" t="s">
        <v>4352</v>
      </c>
      <c r="L946" s="666">
        <v>0</v>
      </c>
      <c r="M946" s="666">
        <v>0</v>
      </c>
      <c r="N946" s="665">
        <v>1</v>
      </c>
      <c r="O946" s="748">
        <v>1</v>
      </c>
      <c r="P946" s="666">
        <v>0</v>
      </c>
      <c r="Q946" s="681"/>
      <c r="R946" s="665">
        <v>1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21</v>
      </c>
      <c r="B947" s="665" t="s">
        <v>528</v>
      </c>
      <c r="C947" s="665" t="s">
        <v>3366</v>
      </c>
      <c r="D947" s="746" t="s">
        <v>4909</v>
      </c>
      <c r="E947" s="747" t="s">
        <v>3389</v>
      </c>
      <c r="F947" s="665" t="s">
        <v>3361</v>
      </c>
      <c r="G947" s="665" t="s">
        <v>3549</v>
      </c>
      <c r="H947" s="665" t="s">
        <v>529</v>
      </c>
      <c r="I947" s="665" t="s">
        <v>793</v>
      </c>
      <c r="J947" s="665" t="s">
        <v>794</v>
      </c>
      <c r="K947" s="665" t="s">
        <v>3550</v>
      </c>
      <c r="L947" s="666">
        <v>36.54</v>
      </c>
      <c r="M947" s="666">
        <v>36.54</v>
      </c>
      <c r="N947" s="665">
        <v>1</v>
      </c>
      <c r="O947" s="748">
        <v>0.5</v>
      </c>
      <c r="P947" s="666">
        <v>36.54</v>
      </c>
      <c r="Q947" s="681">
        <v>1</v>
      </c>
      <c r="R947" s="665">
        <v>1</v>
      </c>
      <c r="S947" s="681">
        <v>1</v>
      </c>
      <c r="T947" s="748">
        <v>0.5</v>
      </c>
      <c r="U947" s="704">
        <v>1</v>
      </c>
    </row>
    <row r="948" spans="1:21" ht="14.4" customHeight="1" x14ac:dyDescent="0.3">
      <c r="A948" s="664">
        <v>21</v>
      </c>
      <c r="B948" s="665" t="s">
        <v>528</v>
      </c>
      <c r="C948" s="665" t="s">
        <v>3366</v>
      </c>
      <c r="D948" s="746" t="s">
        <v>4909</v>
      </c>
      <c r="E948" s="747" t="s">
        <v>3389</v>
      </c>
      <c r="F948" s="665" t="s">
        <v>3361</v>
      </c>
      <c r="G948" s="665" t="s">
        <v>3549</v>
      </c>
      <c r="H948" s="665" t="s">
        <v>529</v>
      </c>
      <c r="I948" s="665" t="s">
        <v>2258</v>
      </c>
      <c r="J948" s="665" t="s">
        <v>2259</v>
      </c>
      <c r="K948" s="665" t="s">
        <v>2260</v>
      </c>
      <c r="L948" s="666">
        <v>48.72</v>
      </c>
      <c r="M948" s="666">
        <v>292.32</v>
      </c>
      <c r="N948" s="665">
        <v>6</v>
      </c>
      <c r="O948" s="748">
        <v>1</v>
      </c>
      <c r="P948" s="666">
        <v>292.32</v>
      </c>
      <c r="Q948" s="681">
        <v>1</v>
      </c>
      <c r="R948" s="665">
        <v>6</v>
      </c>
      <c r="S948" s="681">
        <v>1</v>
      </c>
      <c r="T948" s="748">
        <v>1</v>
      </c>
      <c r="U948" s="704">
        <v>1</v>
      </c>
    </row>
    <row r="949" spans="1:21" ht="14.4" customHeight="1" x14ac:dyDescent="0.3">
      <c r="A949" s="664">
        <v>21</v>
      </c>
      <c r="B949" s="665" t="s">
        <v>528</v>
      </c>
      <c r="C949" s="665" t="s">
        <v>3366</v>
      </c>
      <c r="D949" s="746" t="s">
        <v>4909</v>
      </c>
      <c r="E949" s="747" t="s">
        <v>3389</v>
      </c>
      <c r="F949" s="665" t="s">
        <v>3361</v>
      </c>
      <c r="G949" s="665" t="s">
        <v>3470</v>
      </c>
      <c r="H949" s="665" t="s">
        <v>529</v>
      </c>
      <c r="I949" s="665" t="s">
        <v>2463</v>
      </c>
      <c r="J949" s="665" t="s">
        <v>697</v>
      </c>
      <c r="K949" s="665" t="s">
        <v>2464</v>
      </c>
      <c r="L949" s="666">
        <v>182.22</v>
      </c>
      <c r="M949" s="666">
        <v>182.22</v>
      </c>
      <c r="N949" s="665">
        <v>1</v>
      </c>
      <c r="O949" s="748">
        <v>0.5</v>
      </c>
      <c r="P949" s="666">
        <v>182.22</v>
      </c>
      <c r="Q949" s="681">
        <v>1</v>
      </c>
      <c r="R949" s="665">
        <v>1</v>
      </c>
      <c r="S949" s="681">
        <v>1</v>
      </c>
      <c r="T949" s="748">
        <v>0.5</v>
      </c>
      <c r="U949" s="704">
        <v>1</v>
      </c>
    </row>
    <row r="950" spans="1:21" ht="14.4" customHeight="1" x14ac:dyDescent="0.3">
      <c r="A950" s="664">
        <v>21</v>
      </c>
      <c r="B950" s="665" t="s">
        <v>528</v>
      </c>
      <c r="C950" s="665" t="s">
        <v>3366</v>
      </c>
      <c r="D950" s="746" t="s">
        <v>4909</v>
      </c>
      <c r="E950" s="747" t="s">
        <v>3389</v>
      </c>
      <c r="F950" s="665" t="s">
        <v>3361</v>
      </c>
      <c r="G950" s="665" t="s">
        <v>3470</v>
      </c>
      <c r="H950" s="665" t="s">
        <v>529</v>
      </c>
      <c r="I950" s="665" t="s">
        <v>4353</v>
      </c>
      <c r="J950" s="665" t="s">
        <v>697</v>
      </c>
      <c r="K950" s="665" t="s">
        <v>2464</v>
      </c>
      <c r="L950" s="666">
        <v>0</v>
      </c>
      <c r="M950" s="666">
        <v>0</v>
      </c>
      <c r="N950" s="665">
        <v>4</v>
      </c>
      <c r="O950" s="748">
        <v>2</v>
      </c>
      <c r="P950" s="666">
        <v>0</v>
      </c>
      <c r="Q950" s="681"/>
      <c r="R950" s="665">
        <v>3</v>
      </c>
      <c r="S950" s="681">
        <v>0.75</v>
      </c>
      <c r="T950" s="748">
        <v>1.5</v>
      </c>
      <c r="U950" s="704">
        <v>0.75</v>
      </c>
    </row>
    <row r="951" spans="1:21" ht="14.4" customHeight="1" x14ac:dyDescent="0.3">
      <c r="A951" s="664">
        <v>21</v>
      </c>
      <c r="B951" s="665" t="s">
        <v>528</v>
      </c>
      <c r="C951" s="665" t="s">
        <v>3366</v>
      </c>
      <c r="D951" s="746" t="s">
        <v>4909</v>
      </c>
      <c r="E951" s="747" t="s">
        <v>3389</v>
      </c>
      <c r="F951" s="665" t="s">
        <v>3361</v>
      </c>
      <c r="G951" s="665" t="s">
        <v>3677</v>
      </c>
      <c r="H951" s="665" t="s">
        <v>529</v>
      </c>
      <c r="I951" s="665" t="s">
        <v>1093</v>
      </c>
      <c r="J951" s="665" t="s">
        <v>3678</v>
      </c>
      <c r="K951" s="665" t="s">
        <v>3679</v>
      </c>
      <c r="L951" s="666">
        <v>24.68</v>
      </c>
      <c r="M951" s="666">
        <v>197.44</v>
      </c>
      <c r="N951" s="665">
        <v>8</v>
      </c>
      <c r="O951" s="748">
        <v>1</v>
      </c>
      <c r="P951" s="666">
        <v>123.4</v>
      </c>
      <c r="Q951" s="681">
        <v>0.625</v>
      </c>
      <c r="R951" s="665">
        <v>5</v>
      </c>
      <c r="S951" s="681">
        <v>0.625</v>
      </c>
      <c r="T951" s="748">
        <v>0.5</v>
      </c>
      <c r="U951" s="704">
        <v>0.5</v>
      </c>
    </row>
    <row r="952" spans="1:21" ht="14.4" customHeight="1" x14ac:dyDescent="0.3">
      <c r="A952" s="664">
        <v>21</v>
      </c>
      <c r="B952" s="665" t="s">
        <v>528</v>
      </c>
      <c r="C952" s="665" t="s">
        <v>3366</v>
      </c>
      <c r="D952" s="746" t="s">
        <v>4909</v>
      </c>
      <c r="E952" s="747" t="s">
        <v>3389</v>
      </c>
      <c r="F952" s="665" t="s">
        <v>3361</v>
      </c>
      <c r="G952" s="665" t="s">
        <v>4136</v>
      </c>
      <c r="H952" s="665" t="s">
        <v>529</v>
      </c>
      <c r="I952" s="665" t="s">
        <v>4137</v>
      </c>
      <c r="J952" s="665" t="s">
        <v>955</v>
      </c>
      <c r="K952" s="665" t="s">
        <v>3553</v>
      </c>
      <c r="L952" s="666">
        <v>0</v>
      </c>
      <c r="M952" s="666">
        <v>0</v>
      </c>
      <c r="N952" s="665">
        <v>3</v>
      </c>
      <c r="O952" s="748">
        <v>1.5</v>
      </c>
      <c r="P952" s="666">
        <v>0</v>
      </c>
      <c r="Q952" s="681"/>
      <c r="R952" s="665">
        <v>3</v>
      </c>
      <c r="S952" s="681">
        <v>1</v>
      </c>
      <c r="T952" s="748">
        <v>1.5</v>
      </c>
      <c r="U952" s="704">
        <v>1</v>
      </c>
    </row>
    <row r="953" spans="1:21" ht="14.4" customHeight="1" x14ac:dyDescent="0.3">
      <c r="A953" s="664">
        <v>21</v>
      </c>
      <c r="B953" s="665" t="s">
        <v>528</v>
      </c>
      <c r="C953" s="665" t="s">
        <v>3366</v>
      </c>
      <c r="D953" s="746" t="s">
        <v>4909</v>
      </c>
      <c r="E953" s="747" t="s">
        <v>3389</v>
      </c>
      <c r="F953" s="665" t="s">
        <v>3361</v>
      </c>
      <c r="G953" s="665" t="s">
        <v>3750</v>
      </c>
      <c r="H953" s="665" t="s">
        <v>529</v>
      </c>
      <c r="I953" s="665" t="s">
        <v>4354</v>
      </c>
      <c r="J953" s="665" t="s">
        <v>1076</v>
      </c>
      <c r="K953" s="665" t="s">
        <v>4355</v>
      </c>
      <c r="L953" s="666">
        <v>79.58</v>
      </c>
      <c r="M953" s="666">
        <v>79.58</v>
      </c>
      <c r="N953" s="665">
        <v>1</v>
      </c>
      <c r="O953" s="748">
        <v>1</v>
      </c>
      <c r="P953" s="666">
        <v>79.58</v>
      </c>
      <c r="Q953" s="681">
        <v>1</v>
      </c>
      <c r="R953" s="665">
        <v>1</v>
      </c>
      <c r="S953" s="681">
        <v>1</v>
      </c>
      <c r="T953" s="748">
        <v>1</v>
      </c>
      <c r="U953" s="704">
        <v>1</v>
      </c>
    </row>
    <row r="954" spans="1:21" ht="14.4" customHeight="1" x14ac:dyDescent="0.3">
      <c r="A954" s="664">
        <v>21</v>
      </c>
      <c r="B954" s="665" t="s">
        <v>528</v>
      </c>
      <c r="C954" s="665" t="s">
        <v>3366</v>
      </c>
      <c r="D954" s="746" t="s">
        <v>4909</v>
      </c>
      <c r="E954" s="747" t="s">
        <v>3389</v>
      </c>
      <c r="F954" s="665" t="s">
        <v>3361</v>
      </c>
      <c r="G954" s="665" t="s">
        <v>4356</v>
      </c>
      <c r="H954" s="665" t="s">
        <v>529</v>
      </c>
      <c r="I954" s="665" t="s">
        <v>4357</v>
      </c>
      <c r="J954" s="665" t="s">
        <v>4358</v>
      </c>
      <c r="K954" s="665" t="s">
        <v>4359</v>
      </c>
      <c r="L954" s="666">
        <v>0</v>
      </c>
      <c r="M954" s="666">
        <v>0</v>
      </c>
      <c r="N954" s="665">
        <v>1</v>
      </c>
      <c r="O954" s="748">
        <v>0.5</v>
      </c>
      <c r="P954" s="666">
        <v>0</v>
      </c>
      <c r="Q954" s="681"/>
      <c r="R954" s="665">
        <v>1</v>
      </c>
      <c r="S954" s="681">
        <v>1</v>
      </c>
      <c r="T954" s="748">
        <v>0.5</v>
      </c>
      <c r="U954" s="704">
        <v>1</v>
      </c>
    </row>
    <row r="955" spans="1:21" ht="14.4" customHeight="1" x14ac:dyDescent="0.3">
      <c r="A955" s="664">
        <v>21</v>
      </c>
      <c r="B955" s="665" t="s">
        <v>528</v>
      </c>
      <c r="C955" s="665" t="s">
        <v>3366</v>
      </c>
      <c r="D955" s="746" t="s">
        <v>4909</v>
      </c>
      <c r="E955" s="747" t="s">
        <v>3389</v>
      </c>
      <c r="F955" s="665" t="s">
        <v>3361</v>
      </c>
      <c r="G955" s="665" t="s">
        <v>4053</v>
      </c>
      <c r="H955" s="665" t="s">
        <v>1606</v>
      </c>
      <c r="I955" s="665" t="s">
        <v>4141</v>
      </c>
      <c r="J955" s="665" t="s">
        <v>4055</v>
      </c>
      <c r="K955" s="665" t="s">
        <v>4142</v>
      </c>
      <c r="L955" s="666">
        <v>1651.18</v>
      </c>
      <c r="M955" s="666">
        <v>1651.18</v>
      </c>
      <c r="N955" s="665">
        <v>1</v>
      </c>
      <c r="O955" s="748">
        <v>1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21</v>
      </c>
      <c r="B956" s="665" t="s">
        <v>528</v>
      </c>
      <c r="C956" s="665" t="s">
        <v>3366</v>
      </c>
      <c r="D956" s="746" t="s">
        <v>4909</v>
      </c>
      <c r="E956" s="747" t="s">
        <v>3389</v>
      </c>
      <c r="F956" s="665" t="s">
        <v>3361</v>
      </c>
      <c r="G956" s="665" t="s">
        <v>3478</v>
      </c>
      <c r="H956" s="665" t="s">
        <v>529</v>
      </c>
      <c r="I956" s="665" t="s">
        <v>4360</v>
      </c>
      <c r="J956" s="665" t="s">
        <v>766</v>
      </c>
      <c r="K956" s="665" t="s">
        <v>3553</v>
      </c>
      <c r="L956" s="666">
        <v>0</v>
      </c>
      <c r="M956" s="666">
        <v>0</v>
      </c>
      <c r="N956" s="665">
        <v>1</v>
      </c>
      <c r="O956" s="748">
        <v>0.5</v>
      </c>
      <c r="P956" s="666">
        <v>0</v>
      </c>
      <c r="Q956" s="681"/>
      <c r="R956" s="665">
        <v>1</v>
      </c>
      <c r="S956" s="681">
        <v>1</v>
      </c>
      <c r="T956" s="748">
        <v>0.5</v>
      </c>
      <c r="U956" s="704">
        <v>1</v>
      </c>
    </row>
    <row r="957" spans="1:21" ht="14.4" customHeight="1" x14ac:dyDescent="0.3">
      <c r="A957" s="664">
        <v>21</v>
      </c>
      <c r="B957" s="665" t="s">
        <v>528</v>
      </c>
      <c r="C957" s="665" t="s">
        <v>3366</v>
      </c>
      <c r="D957" s="746" t="s">
        <v>4909</v>
      </c>
      <c r="E957" s="747" t="s">
        <v>3389</v>
      </c>
      <c r="F957" s="665" t="s">
        <v>3361</v>
      </c>
      <c r="G957" s="665" t="s">
        <v>3478</v>
      </c>
      <c r="H957" s="665" t="s">
        <v>529</v>
      </c>
      <c r="I957" s="665" t="s">
        <v>3551</v>
      </c>
      <c r="J957" s="665" t="s">
        <v>3552</v>
      </c>
      <c r="K957" s="665" t="s">
        <v>3553</v>
      </c>
      <c r="L957" s="666">
        <v>0</v>
      </c>
      <c r="M957" s="666">
        <v>0</v>
      </c>
      <c r="N957" s="665">
        <v>2</v>
      </c>
      <c r="O957" s="748">
        <v>1.5</v>
      </c>
      <c r="P957" s="666">
        <v>0</v>
      </c>
      <c r="Q957" s="681"/>
      <c r="R957" s="665">
        <v>1</v>
      </c>
      <c r="S957" s="681">
        <v>0.5</v>
      </c>
      <c r="T957" s="748">
        <v>0.5</v>
      </c>
      <c r="U957" s="704">
        <v>0.33333333333333331</v>
      </c>
    </row>
    <row r="958" spans="1:21" ht="14.4" customHeight="1" x14ac:dyDescent="0.3">
      <c r="A958" s="664">
        <v>21</v>
      </c>
      <c r="B958" s="665" t="s">
        <v>528</v>
      </c>
      <c r="C958" s="665" t="s">
        <v>3366</v>
      </c>
      <c r="D958" s="746" t="s">
        <v>4909</v>
      </c>
      <c r="E958" s="747" t="s">
        <v>3389</v>
      </c>
      <c r="F958" s="665" t="s">
        <v>3361</v>
      </c>
      <c r="G958" s="665" t="s">
        <v>3478</v>
      </c>
      <c r="H958" s="665" t="s">
        <v>529</v>
      </c>
      <c r="I958" s="665" t="s">
        <v>873</v>
      </c>
      <c r="J958" s="665" t="s">
        <v>3552</v>
      </c>
      <c r="K958" s="665" t="s">
        <v>3768</v>
      </c>
      <c r="L958" s="666">
        <v>63.7</v>
      </c>
      <c r="M958" s="666">
        <v>63.7</v>
      </c>
      <c r="N958" s="665">
        <v>1</v>
      </c>
      <c r="O958" s="748">
        <v>1</v>
      </c>
      <c r="P958" s="666">
        <v>63.7</v>
      </c>
      <c r="Q958" s="681">
        <v>1</v>
      </c>
      <c r="R958" s="665">
        <v>1</v>
      </c>
      <c r="S958" s="681">
        <v>1</v>
      </c>
      <c r="T958" s="748">
        <v>1</v>
      </c>
      <c r="U958" s="704">
        <v>1</v>
      </c>
    </row>
    <row r="959" spans="1:21" ht="14.4" customHeight="1" x14ac:dyDescent="0.3">
      <c r="A959" s="664">
        <v>21</v>
      </c>
      <c r="B959" s="665" t="s">
        <v>528</v>
      </c>
      <c r="C959" s="665" t="s">
        <v>3366</v>
      </c>
      <c r="D959" s="746" t="s">
        <v>4909</v>
      </c>
      <c r="E959" s="747" t="s">
        <v>3389</v>
      </c>
      <c r="F959" s="665" t="s">
        <v>3361</v>
      </c>
      <c r="G959" s="665" t="s">
        <v>3482</v>
      </c>
      <c r="H959" s="665" t="s">
        <v>529</v>
      </c>
      <c r="I959" s="665" t="s">
        <v>619</v>
      </c>
      <c r="J959" s="665" t="s">
        <v>620</v>
      </c>
      <c r="K959" s="665" t="s">
        <v>3483</v>
      </c>
      <c r="L959" s="666">
        <v>106.54</v>
      </c>
      <c r="M959" s="666">
        <v>213.08</v>
      </c>
      <c r="N959" s="665">
        <v>2</v>
      </c>
      <c r="O959" s="748">
        <v>1.5</v>
      </c>
      <c r="P959" s="666">
        <v>213.08</v>
      </c>
      <c r="Q959" s="681">
        <v>1</v>
      </c>
      <c r="R959" s="665">
        <v>2</v>
      </c>
      <c r="S959" s="681">
        <v>1</v>
      </c>
      <c r="T959" s="748">
        <v>1.5</v>
      </c>
      <c r="U959" s="704">
        <v>1</v>
      </c>
    </row>
    <row r="960" spans="1:21" ht="14.4" customHeight="1" x14ac:dyDescent="0.3">
      <c r="A960" s="664">
        <v>21</v>
      </c>
      <c r="B960" s="665" t="s">
        <v>528</v>
      </c>
      <c r="C960" s="665" t="s">
        <v>3366</v>
      </c>
      <c r="D960" s="746" t="s">
        <v>4909</v>
      </c>
      <c r="E960" s="747" t="s">
        <v>3389</v>
      </c>
      <c r="F960" s="665" t="s">
        <v>3361</v>
      </c>
      <c r="G960" s="665" t="s">
        <v>3484</v>
      </c>
      <c r="H960" s="665" t="s">
        <v>1606</v>
      </c>
      <c r="I960" s="665" t="s">
        <v>4011</v>
      </c>
      <c r="J960" s="665" t="s">
        <v>3246</v>
      </c>
      <c r="K960" s="665" t="s">
        <v>4012</v>
      </c>
      <c r="L960" s="666">
        <v>848.49</v>
      </c>
      <c r="M960" s="666">
        <v>2545.4700000000003</v>
      </c>
      <c r="N960" s="665">
        <v>3</v>
      </c>
      <c r="O960" s="748">
        <v>2</v>
      </c>
      <c r="P960" s="666">
        <v>2545.4700000000003</v>
      </c>
      <c r="Q960" s="681">
        <v>1</v>
      </c>
      <c r="R960" s="665">
        <v>3</v>
      </c>
      <c r="S960" s="681">
        <v>1</v>
      </c>
      <c r="T960" s="748">
        <v>2</v>
      </c>
      <c r="U960" s="704">
        <v>1</v>
      </c>
    </row>
    <row r="961" spans="1:21" ht="14.4" customHeight="1" x14ac:dyDescent="0.3">
      <c r="A961" s="664">
        <v>21</v>
      </c>
      <c r="B961" s="665" t="s">
        <v>528</v>
      </c>
      <c r="C961" s="665" t="s">
        <v>3366</v>
      </c>
      <c r="D961" s="746" t="s">
        <v>4909</v>
      </c>
      <c r="E961" s="747" t="s">
        <v>3389</v>
      </c>
      <c r="F961" s="665" t="s">
        <v>3361</v>
      </c>
      <c r="G961" s="665" t="s">
        <v>3484</v>
      </c>
      <c r="H961" s="665" t="s">
        <v>529</v>
      </c>
      <c r="I961" s="665" t="s">
        <v>4361</v>
      </c>
      <c r="J961" s="665" t="s">
        <v>4362</v>
      </c>
      <c r="K961" s="665" t="s">
        <v>4363</v>
      </c>
      <c r="L961" s="666">
        <v>0</v>
      </c>
      <c r="M961" s="666">
        <v>0</v>
      </c>
      <c r="N961" s="665">
        <v>1</v>
      </c>
      <c r="O961" s="748">
        <v>1</v>
      </c>
      <c r="P961" s="666"/>
      <c r="Q961" s="681"/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21</v>
      </c>
      <c r="B962" s="665" t="s">
        <v>528</v>
      </c>
      <c r="C962" s="665" t="s">
        <v>3366</v>
      </c>
      <c r="D962" s="746" t="s">
        <v>4909</v>
      </c>
      <c r="E962" s="747" t="s">
        <v>3389</v>
      </c>
      <c r="F962" s="665" t="s">
        <v>3361</v>
      </c>
      <c r="G962" s="665" t="s">
        <v>3890</v>
      </c>
      <c r="H962" s="665" t="s">
        <v>529</v>
      </c>
      <c r="I962" s="665" t="s">
        <v>4364</v>
      </c>
      <c r="J962" s="665" t="s">
        <v>640</v>
      </c>
      <c r="K962" s="665" t="s">
        <v>4365</v>
      </c>
      <c r="L962" s="666">
        <v>0</v>
      </c>
      <c r="M962" s="666">
        <v>0</v>
      </c>
      <c r="N962" s="665">
        <v>1</v>
      </c>
      <c r="O962" s="748">
        <v>0.5</v>
      </c>
      <c r="P962" s="666">
        <v>0</v>
      </c>
      <c r="Q962" s="681"/>
      <c r="R962" s="665">
        <v>1</v>
      </c>
      <c r="S962" s="681">
        <v>1</v>
      </c>
      <c r="T962" s="748">
        <v>0.5</v>
      </c>
      <c r="U962" s="704">
        <v>1</v>
      </c>
    </row>
    <row r="963" spans="1:21" ht="14.4" customHeight="1" x14ac:dyDescent="0.3">
      <c r="A963" s="664">
        <v>21</v>
      </c>
      <c r="B963" s="665" t="s">
        <v>528</v>
      </c>
      <c r="C963" s="665" t="s">
        <v>3366</v>
      </c>
      <c r="D963" s="746" t="s">
        <v>4909</v>
      </c>
      <c r="E963" s="747" t="s">
        <v>3389</v>
      </c>
      <c r="F963" s="665" t="s">
        <v>3361</v>
      </c>
      <c r="G963" s="665" t="s">
        <v>4366</v>
      </c>
      <c r="H963" s="665" t="s">
        <v>529</v>
      </c>
      <c r="I963" s="665" t="s">
        <v>4367</v>
      </c>
      <c r="J963" s="665" t="s">
        <v>4368</v>
      </c>
      <c r="K963" s="665" t="s">
        <v>3709</v>
      </c>
      <c r="L963" s="666">
        <v>0</v>
      </c>
      <c r="M963" s="666">
        <v>0</v>
      </c>
      <c r="N963" s="665">
        <v>1</v>
      </c>
      <c r="O963" s="748">
        <v>0.5</v>
      </c>
      <c r="P963" s="666">
        <v>0</v>
      </c>
      <c r="Q963" s="681"/>
      <c r="R963" s="665">
        <v>1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21</v>
      </c>
      <c r="B964" s="665" t="s">
        <v>528</v>
      </c>
      <c r="C964" s="665" t="s">
        <v>3366</v>
      </c>
      <c r="D964" s="746" t="s">
        <v>4909</v>
      </c>
      <c r="E964" s="747" t="s">
        <v>3389</v>
      </c>
      <c r="F964" s="665" t="s">
        <v>3361</v>
      </c>
      <c r="G964" s="665" t="s">
        <v>4369</v>
      </c>
      <c r="H964" s="665" t="s">
        <v>529</v>
      </c>
      <c r="I964" s="665" t="s">
        <v>4370</v>
      </c>
      <c r="J964" s="665" t="s">
        <v>4371</v>
      </c>
      <c r="K964" s="665" t="s">
        <v>4372</v>
      </c>
      <c r="L964" s="666">
        <v>0</v>
      </c>
      <c r="M964" s="666">
        <v>0</v>
      </c>
      <c r="N964" s="665">
        <v>1</v>
      </c>
      <c r="O964" s="748">
        <v>1</v>
      </c>
      <c r="P964" s="666"/>
      <c r="Q964" s="681"/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21</v>
      </c>
      <c r="B965" s="665" t="s">
        <v>528</v>
      </c>
      <c r="C965" s="665" t="s">
        <v>3366</v>
      </c>
      <c r="D965" s="746" t="s">
        <v>4909</v>
      </c>
      <c r="E965" s="747" t="s">
        <v>3389</v>
      </c>
      <c r="F965" s="665" t="s">
        <v>3361</v>
      </c>
      <c r="G965" s="665" t="s">
        <v>3407</v>
      </c>
      <c r="H965" s="665" t="s">
        <v>529</v>
      </c>
      <c r="I965" s="665" t="s">
        <v>3408</v>
      </c>
      <c r="J965" s="665" t="s">
        <v>798</v>
      </c>
      <c r="K965" s="665" t="s">
        <v>3409</v>
      </c>
      <c r="L965" s="666">
        <v>107.27</v>
      </c>
      <c r="M965" s="666">
        <v>3861.72</v>
      </c>
      <c r="N965" s="665">
        <v>36</v>
      </c>
      <c r="O965" s="748">
        <v>10.5</v>
      </c>
      <c r="P965" s="666">
        <v>3003.56</v>
      </c>
      <c r="Q965" s="681">
        <v>0.77777777777777779</v>
      </c>
      <c r="R965" s="665">
        <v>28</v>
      </c>
      <c r="S965" s="681">
        <v>0.77777777777777779</v>
      </c>
      <c r="T965" s="748">
        <v>8</v>
      </c>
      <c r="U965" s="704">
        <v>0.76190476190476186</v>
      </c>
    </row>
    <row r="966" spans="1:21" ht="14.4" customHeight="1" x14ac:dyDescent="0.3">
      <c r="A966" s="664">
        <v>21</v>
      </c>
      <c r="B966" s="665" t="s">
        <v>528</v>
      </c>
      <c r="C966" s="665" t="s">
        <v>3366</v>
      </c>
      <c r="D966" s="746" t="s">
        <v>4909</v>
      </c>
      <c r="E966" s="747" t="s">
        <v>3389</v>
      </c>
      <c r="F966" s="665" t="s">
        <v>3361</v>
      </c>
      <c r="G966" s="665" t="s">
        <v>3769</v>
      </c>
      <c r="H966" s="665" t="s">
        <v>529</v>
      </c>
      <c r="I966" s="665" t="s">
        <v>2071</v>
      </c>
      <c r="J966" s="665" t="s">
        <v>2072</v>
      </c>
      <c r="K966" s="665" t="s">
        <v>1703</v>
      </c>
      <c r="L966" s="666">
        <v>50.64</v>
      </c>
      <c r="M966" s="666">
        <v>101.28</v>
      </c>
      <c r="N966" s="665">
        <v>2</v>
      </c>
      <c r="O966" s="748">
        <v>1</v>
      </c>
      <c r="P966" s="666">
        <v>101.28</v>
      </c>
      <c r="Q966" s="681">
        <v>1</v>
      </c>
      <c r="R966" s="665">
        <v>2</v>
      </c>
      <c r="S966" s="681">
        <v>1</v>
      </c>
      <c r="T966" s="748">
        <v>1</v>
      </c>
      <c r="U966" s="704">
        <v>1</v>
      </c>
    </row>
    <row r="967" spans="1:21" ht="14.4" customHeight="1" x14ac:dyDescent="0.3">
      <c r="A967" s="664">
        <v>21</v>
      </c>
      <c r="B967" s="665" t="s">
        <v>528</v>
      </c>
      <c r="C967" s="665" t="s">
        <v>3366</v>
      </c>
      <c r="D967" s="746" t="s">
        <v>4909</v>
      </c>
      <c r="E967" s="747" t="s">
        <v>3389</v>
      </c>
      <c r="F967" s="665" t="s">
        <v>3361</v>
      </c>
      <c r="G967" s="665" t="s">
        <v>4373</v>
      </c>
      <c r="H967" s="665" t="s">
        <v>529</v>
      </c>
      <c r="I967" s="665" t="s">
        <v>4374</v>
      </c>
      <c r="J967" s="665" t="s">
        <v>4375</v>
      </c>
      <c r="K967" s="665" t="s">
        <v>4376</v>
      </c>
      <c r="L967" s="666">
        <v>124.13</v>
      </c>
      <c r="M967" s="666">
        <v>248.26</v>
      </c>
      <c r="N967" s="665">
        <v>2</v>
      </c>
      <c r="O967" s="748">
        <v>0.5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21</v>
      </c>
      <c r="B968" s="665" t="s">
        <v>528</v>
      </c>
      <c r="C968" s="665" t="s">
        <v>3366</v>
      </c>
      <c r="D968" s="746" t="s">
        <v>4909</v>
      </c>
      <c r="E968" s="747" t="s">
        <v>3389</v>
      </c>
      <c r="F968" s="665" t="s">
        <v>3361</v>
      </c>
      <c r="G968" s="665" t="s">
        <v>3410</v>
      </c>
      <c r="H968" s="665" t="s">
        <v>529</v>
      </c>
      <c r="I968" s="665" t="s">
        <v>3411</v>
      </c>
      <c r="J968" s="665" t="s">
        <v>916</v>
      </c>
      <c r="K968" s="665" t="s">
        <v>917</v>
      </c>
      <c r="L968" s="666">
        <v>33</v>
      </c>
      <c r="M968" s="666">
        <v>264</v>
      </c>
      <c r="N968" s="665">
        <v>8</v>
      </c>
      <c r="O968" s="748">
        <v>3</v>
      </c>
      <c r="P968" s="666">
        <v>33</v>
      </c>
      <c r="Q968" s="681">
        <v>0.125</v>
      </c>
      <c r="R968" s="665">
        <v>1</v>
      </c>
      <c r="S968" s="681">
        <v>0.125</v>
      </c>
      <c r="T968" s="748">
        <v>1</v>
      </c>
      <c r="U968" s="704">
        <v>0.33333333333333331</v>
      </c>
    </row>
    <row r="969" spans="1:21" ht="14.4" customHeight="1" x14ac:dyDescent="0.3">
      <c r="A969" s="664">
        <v>21</v>
      </c>
      <c r="B969" s="665" t="s">
        <v>528</v>
      </c>
      <c r="C969" s="665" t="s">
        <v>3366</v>
      </c>
      <c r="D969" s="746" t="s">
        <v>4909</v>
      </c>
      <c r="E969" s="747" t="s">
        <v>3389</v>
      </c>
      <c r="F969" s="665" t="s">
        <v>3361</v>
      </c>
      <c r="G969" s="665" t="s">
        <v>4377</v>
      </c>
      <c r="H969" s="665" t="s">
        <v>529</v>
      </c>
      <c r="I969" s="665" t="s">
        <v>4378</v>
      </c>
      <c r="J969" s="665" t="s">
        <v>1167</v>
      </c>
      <c r="K969" s="665" t="s">
        <v>3309</v>
      </c>
      <c r="L969" s="666">
        <v>34.6</v>
      </c>
      <c r="M969" s="666">
        <v>34.6</v>
      </c>
      <c r="N969" s="665">
        <v>1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21</v>
      </c>
      <c r="B970" s="665" t="s">
        <v>528</v>
      </c>
      <c r="C970" s="665" t="s">
        <v>3366</v>
      </c>
      <c r="D970" s="746" t="s">
        <v>4909</v>
      </c>
      <c r="E970" s="747" t="s">
        <v>3389</v>
      </c>
      <c r="F970" s="665" t="s">
        <v>3361</v>
      </c>
      <c r="G970" s="665" t="s">
        <v>4379</v>
      </c>
      <c r="H970" s="665" t="s">
        <v>1606</v>
      </c>
      <c r="I970" s="665" t="s">
        <v>4380</v>
      </c>
      <c r="J970" s="665" t="s">
        <v>4381</v>
      </c>
      <c r="K970" s="665" t="s">
        <v>4382</v>
      </c>
      <c r="L970" s="666">
        <v>736.33</v>
      </c>
      <c r="M970" s="666">
        <v>736.33</v>
      </c>
      <c r="N970" s="665">
        <v>1</v>
      </c>
      <c r="O970" s="748">
        <v>1</v>
      </c>
      <c r="P970" s="666">
        <v>736.33</v>
      </c>
      <c r="Q970" s="681">
        <v>1</v>
      </c>
      <c r="R970" s="665">
        <v>1</v>
      </c>
      <c r="S970" s="681">
        <v>1</v>
      </c>
      <c r="T970" s="748">
        <v>1</v>
      </c>
      <c r="U970" s="704">
        <v>1</v>
      </c>
    </row>
    <row r="971" spans="1:21" ht="14.4" customHeight="1" x14ac:dyDescent="0.3">
      <c r="A971" s="664">
        <v>21</v>
      </c>
      <c r="B971" s="665" t="s">
        <v>528</v>
      </c>
      <c r="C971" s="665" t="s">
        <v>3366</v>
      </c>
      <c r="D971" s="746" t="s">
        <v>4909</v>
      </c>
      <c r="E971" s="747" t="s">
        <v>3389</v>
      </c>
      <c r="F971" s="665" t="s">
        <v>3361</v>
      </c>
      <c r="G971" s="665" t="s">
        <v>4383</v>
      </c>
      <c r="H971" s="665" t="s">
        <v>529</v>
      </c>
      <c r="I971" s="665" t="s">
        <v>1018</v>
      </c>
      <c r="J971" s="665" t="s">
        <v>1019</v>
      </c>
      <c r="K971" s="665" t="s">
        <v>4384</v>
      </c>
      <c r="L971" s="666">
        <v>60.9</v>
      </c>
      <c r="M971" s="666">
        <v>121.8</v>
      </c>
      <c r="N971" s="665">
        <v>2</v>
      </c>
      <c r="O971" s="748">
        <v>1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21</v>
      </c>
      <c r="B972" s="665" t="s">
        <v>528</v>
      </c>
      <c r="C972" s="665" t="s">
        <v>3366</v>
      </c>
      <c r="D972" s="746" t="s">
        <v>4909</v>
      </c>
      <c r="E972" s="747" t="s">
        <v>3389</v>
      </c>
      <c r="F972" s="665" t="s">
        <v>3361</v>
      </c>
      <c r="G972" s="665" t="s">
        <v>3891</v>
      </c>
      <c r="H972" s="665" t="s">
        <v>1606</v>
      </c>
      <c r="I972" s="665" t="s">
        <v>3892</v>
      </c>
      <c r="J972" s="665" t="s">
        <v>3893</v>
      </c>
      <c r="K972" s="665" t="s">
        <v>3894</v>
      </c>
      <c r="L972" s="666">
        <v>2179.9299999999998</v>
      </c>
      <c r="M972" s="666">
        <v>6539.7899999999991</v>
      </c>
      <c r="N972" s="665">
        <v>3</v>
      </c>
      <c r="O972" s="748">
        <v>1</v>
      </c>
      <c r="P972" s="666">
        <v>6539.7899999999991</v>
      </c>
      <c r="Q972" s="681">
        <v>1</v>
      </c>
      <c r="R972" s="665">
        <v>3</v>
      </c>
      <c r="S972" s="681">
        <v>1</v>
      </c>
      <c r="T972" s="748">
        <v>1</v>
      </c>
      <c r="U972" s="704">
        <v>1</v>
      </c>
    </row>
    <row r="973" spans="1:21" ht="14.4" customHeight="1" x14ac:dyDescent="0.3">
      <c r="A973" s="664">
        <v>21</v>
      </c>
      <c r="B973" s="665" t="s">
        <v>528</v>
      </c>
      <c r="C973" s="665" t="s">
        <v>3366</v>
      </c>
      <c r="D973" s="746" t="s">
        <v>4909</v>
      </c>
      <c r="E973" s="747" t="s">
        <v>3389</v>
      </c>
      <c r="F973" s="665" t="s">
        <v>3361</v>
      </c>
      <c r="G973" s="665" t="s">
        <v>3595</v>
      </c>
      <c r="H973" s="665" t="s">
        <v>529</v>
      </c>
      <c r="I973" s="665" t="s">
        <v>665</v>
      </c>
      <c r="J973" s="665" t="s">
        <v>666</v>
      </c>
      <c r="K973" s="665" t="s">
        <v>3596</v>
      </c>
      <c r="L973" s="666">
        <v>27.28</v>
      </c>
      <c r="M973" s="666">
        <v>54.56</v>
      </c>
      <c r="N973" s="665">
        <v>2</v>
      </c>
      <c r="O973" s="748">
        <v>0.5</v>
      </c>
      <c r="P973" s="666">
        <v>54.56</v>
      </c>
      <c r="Q973" s="681">
        <v>1</v>
      </c>
      <c r="R973" s="665">
        <v>2</v>
      </c>
      <c r="S973" s="681">
        <v>1</v>
      </c>
      <c r="T973" s="748">
        <v>0.5</v>
      </c>
      <c r="U973" s="704">
        <v>1</v>
      </c>
    </row>
    <row r="974" spans="1:21" ht="14.4" customHeight="1" x14ac:dyDescent="0.3">
      <c r="A974" s="664">
        <v>21</v>
      </c>
      <c r="B974" s="665" t="s">
        <v>528</v>
      </c>
      <c r="C974" s="665" t="s">
        <v>3366</v>
      </c>
      <c r="D974" s="746" t="s">
        <v>4909</v>
      </c>
      <c r="E974" s="747" t="s">
        <v>3389</v>
      </c>
      <c r="F974" s="665" t="s">
        <v>3361</v>
      </c>
      <c r="G974" s="665" t="s">
        <v>3597</v>
      </c>
      <c r="H974" s="665" t="s">
        <v>529</v>
      </c>
      <c r="I974" s="665" t="s">
        <v>1455</v>
      </c>
      <c r="J974" s="665" t="s">
        <v>904</v>
      </c>
      <c r="K974" s="665" t="s">
        <v>1456</v>
      </c>
      <c r="L974" s="666">
        <v>0</v>
      </c>
      <c r="M974" s="666">
        <v>0</v>
      </c>
      <c r="N974" s="665">
        <v>8</v>
      </c>
      <c r="O974" s="748">
        <v>6.5</v>
      </c>
      <c r="P974" s="666">
        <v>0</v>
      </c>
      <c r="Q974" s="681"/>
      <c r="R974" s="665">
        <v>5</v>
      </c>
      <c r="S974" s="681">
        <v>0.625</v>
      </c>
      <c r="T974" s="748">
        <v>3.5</v>
      </c>
      <c r="U974" s="704">
        <v>0.53846153846153844</v>
      </c>
    </row>
    <row r="975" spans="1:21" ht="14.4" customHeight="1" x14ac:dyDescent="0.3">
      <c r="A975" s="664">
        <v>21</v>
      </c>
      <c r="B975" s="665" t="s">
        <v>528</v>
      </c>
      <c r="C975" s="665" t="s">
        <v>3366</v>
      </c>
      <c r="D975" s="746" t="s">
        <v>4909</v>
      </c>
      <c r="E975" s="747" t="s">
        <v>3389</v>
      </c>
      <c r="F975" s="665" t="s">
        <v>3361</v>
      </c>
      <c r="G975" s="665" t="s">
        <v>4145</v>
      </c>
      <c r="H975" s="665" t="s">
        <v>529</v>
      </c>
      <c r="I975" s="665" t="s">
        <v>4385</v>
      </c>
      <c r="J975" s="665" t="s">
        <v>4386</v>
      </c>
      <c r="K975" s="665" t="s">
        <v>4159</v>
      </c>
      <c r="L975" s="666">
        <v>114</v>
      </c>
      <c r="M975" s="666">
        <v>228</v>
      </c>
      <c r="N975" s="665">
        <v>2</v>
      </c>
      <c r="O975" s="748">
        <v>1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21</v>
      </c>
      <c r="B976" s="665" t="s">
        <v>528</v>
      </c>
      <c r="C976" s="665" t="s">
        <v>3366</v>
      </c>
      <c r="D976" s="746" t="s">
        <v>4909</v>
      </c>
      <c r="E976" s="747" t="s">
        <v>3389</v>
      </c>
      <c r="F976" s="665" t="s">
        <v>3361</v>
      </c>
      <c r="G976" s="665" t="s">
        <v>4145</v>
      </c>
      <c r="H976" s="665" t="s">
        <v>529</v>
      </c>
      <c r="I976" s="665" t="s">
        <v>4387</v>
      </c>
      <c r="J976" s="665" t="s">
        <v>4146</v>
      </c>
      <c r="K976" s="665" t="s">
        <v>4388</v>
      </c>
      <c r="L976" s="666">
        <v>0</v>
      </c>
      <c r="M976" s="666">
        <v>0</v>
      </c>
      <c r="N976" s="665">
        <v>1</v>
      </c>
      <c r="O976" s="748">
        <v>1</v>
      </c>
      <c r="P976" s="666">
        <v>0</v>
      </c>
      <c r="Q976" s="681"/>
      <c r="R976" s="665">
        <v>1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21</v>
      </c>
      <c r="B977" s="665" t="s">
        <v>528</v>
      </c>
      <c r="C977" s="665" t="s">
        <v>3366</v>
      </c>
      <c r="D977" s="746" t="s">
        <v>4909</v>
      </c>
      <c r="E977" s="747" t="s">
        <v>3389</v>
      </c>
      <c r="F977" s="665" t="s">
        <v>3361</v>
      </c>
      <c r="G977" s="665" t="s">
        <v>4389</v>
      </c>
      <c r="H977" s="665" t="s">
        <v>529</v>
      </c>
      <c r="I977" s="665" t="s">
        <v>2374</v>
      </c>
      <c r="J977" s="665" t="s">
        <v>4390</v>
      </c>
      <c r="K977" s="665" t="s">
        <v>4391</v>
      </c>
      <c r="L977" s="666">
        <v>127.42</v>
      </c>
      <c r="M977" s="666">
        <v>382.26</v>
      </c>
      <c r="N977" s="665">
        <v>3</v>
      </c>
      <c r="O977" s="748">
        <v>0.5</v>
      </c>
      <c r="P977" s="666">
        <v>382.26</v>
      </c>
      <c r="Q977" s="681">
        <v>1</v>
      </c>
      <c r="R977" s="665">
        <v>3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21</v>
      </c>
      <c r="B978" s="665" t="s">
        <v>528</v>
      </c>
      <c r="C978" s="665" t="s">
        <v>3366</v>
      </c>
      <c r="D978" s="746" t="s">
        <v>4909</v>
      </c>
      <c r="E978" s="747" t="s">
        <v>3389</v>
      </c>
      <c r="F978" s="665" t="s">
        <v>3361</v>
      </c>
      <c r="G978" s="665" t="s">
        <v>3713</v>
      </c>
      <c r="H978" s="665" t="s">
        <v>1606</v>
      </c>
      <c r="I978" s="665" t="s">
        <v>3897</v>
      </c>
      <c r="J978" s="665" t="s">
        <v>3898</v>
      </c>
      <c r="K978" s="665" t="s">
        <v>2464</v>
      </c>
      <c r="L978" s="666">
        <v>3689.11</v>
      </c>
      <c r="M978" s="666">
        <v>7378.22</v>
      </c>
      <c r="N978" s="665">
        <v>2</v>
      </c>
      <c r="O978" s="748">
        <v>1</v>
      </c>
      <c r="P978" s="666">
        <v>7378.22</v>
      </c>
      <c r="Q978" s="681">
        <v>1</v>
      </c>
      <c r="R978" s="665">
        <v>2</v>
      </c>
      <c r="S978" s="681">
        <v>1</v>
      </c>
      <c r="T978" s="748">
        <v>1</v>
      </c>
      <c r="U978" s="704">
        <v>1</v>
      </c>
    </row>
    <row r="979" spans="1:21" ht="14.4" customHeight="1" x14ac:dyDescent="0.3">
      <c r="A979" s="664">
        <v>21</v>
      </c>
      <c r="B979" s="665" t="s">
        <v>528</v>
      </c>
      <c r="C979" s="665" t="s">
        <v>3366</v>
      </c>
      <c r="D979" s="746" t="s">
        <v>4909</v>
      </c>
      <c r="E979" s="747" t="s">
        <v>3389</v>
      </c>
      <c r="F979" s="665" t="s">
        <v>3361</v>
      </c>
      <c r="G979" s="665" t="s">
        <v>3713</v>
      </c>
      <c r="H979" s="665" t="s">
        <v>1606</v>
      </c>
      <c r="I979" s="665" t="s">
        <v>4063</v>
      </c>
      <c r="J979" s="665" t="s">
        <v>3898</v>
      </c>
      <c r="K979" s="665" t="s">
        <v>2464</v>
      </c>
      <c r="L979" s="666">
        <v>3689.11</v>
      </c>
      <c r="M979" s="666">
        <v>14756.44</v>
      </c>
      <c r="N979" s="665">
        <v>4</v>
      </c>
      <c r="O979" s="748">
        <v>2.5</v>
      </c>
      <c r="P979" s="666">
        <v>14756.44</v>
      </c>
      <c r="Q979" s="681">
        <v>1</v>
      </c>
      <c r="R979" s="665">
        <v>4</v>
      </c>
      <c r="S979" s="681">
        <v>1</v>
      </c>
      <c r="T979" s="748">
        <v>2.5</v>
      </c>
      <c r="U979" s="704">
        <v>1</v>
      </c>
    </row>
    <row r="980" spans="1:21" ht="14.4" customHeight="1" x14ac:dyDescent="0.3">
      <c r="A980" s="664">
        <v>21</v>
      </c>
      <c r="B980" s="665" t="s">
        <v>528</v>
      </c>
      <c r="C980" s="665" t="s">
        <v>3366</v>
      </c>
      <c r="D980" s="746" t="s">
        <v>4909</v>
      </c>
      <c r="E980" s="747" t="s">
        <v>3389</v>
      </c>
      <c r="F980" s="665" t="s">
        <v>3361</v>
      </c>
      <c r="G980" s="665" t="s">
        <v>3899</v>
      </c>
      <c r="H980" s="665" t="s">
        <v>529</v>
      </c>
      <c r="I980" s="665" t="s">
        <v>4392</v>
      </c>
      <c r="J980" s="665" t="s">
        <v>3901</v>
      </c>
      <c r="K980" s="665" t="s">
        <v>4393</v>
      </c>
      <c r="L980" s="666">
        <v>38.08</v>
      </c>
      <c r="M980" s="666">
        <v>76.16</v>
      </c>
      <c r="N980" s="665">
        <v>2</v>
      </c>
      <c r="O980" s="748">
        <v>1</v>
      </c>
      <c r="P980" s="666">
        <v>76.16</v>
      </c>
      <c r="Q980" s="681">
        <v>1</v>
      </c>
      <c r="R980" s="665">
        <v>2</v>
      </c>
      <c r="S980" s="681">
        <v>1</v>
      </c>
      <c r="T980" s="748">
        <v>1</v>
      </c>
      <c r="U980" s="704">
        <v>1</v>
      </c>
    </row>
    <row r="981" spans="1:21" ht="14.4" customHeight="1" x14ac:dyDescent="0.3">
      <c r="A981" s="664">
        <v>21</v>
      </c>
      <c r="B981" s="665" t="s">
        <v>528</v>
      </c>
      <c r="C981" s="665" t="s">
        <v>3366</v>
      </c>
      <c r="D981" s="746" t="s">
        <v>4909</v>
      </c>
      <c r="E981" s="747" t="s">
        <v>3389</v>
      </c>
      <c r="F981" s="665" t="s">
        <v>3361</v>
      </c>
      <c r="G981" s="665" t="s">
        <v>3716</v>
      </c>
      <c r="H981" s="665" t="s">
        <v>529</v>
      </c>
      <c r="I981" s="665" t="s">
        <v>3717</v>
      </c>
      <c r="J981" s="665" t="s">
        <v>1924</v>
      </c>
      <c r="K981" s="665" t="s">
        <v>1925</v>
      </c>
      <c r="L981" s="666">
        <v>98.75</v>
      </c>
      <c r="M981" s="666">
        <v>98.75</v>
      </c>
      <c r="N981" s="665">
        <v>1</v>
      </c>
      <c r="O981" s="748">
        <v>1</v>
      </c>
      <c r="P981" s="666">
        <v>98.75</v>
      </c>
      <c r="Q981" s="681">
        <v>1</v>
      </c>
      <c r="R981" s="665">
        <v>1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21</v>
      </c>
      <c r="B982" s="665" t="s">
        <v>528</v>
      </c>
      <c r="C982" s="665" t="s">
        <v>3366</v>
      </c>
      <c r="D982" s="746" t="s">
        <v>4909</v>
      </c>
      <c r="E982" s="747" t="s">
        <v>3389</v>
      </c>
      <c r="F982" s="665" t="s">
        <v>3361</v>
      </c>
      <c r="G982" s="665" t="s">
        <v>3716</v>
      </c>
      <c r="H982" s="665" t="s">
        <v>529</v>
      </c>
      <c r="I982" s="665" t="s">
        <v>4066</v>
      </c>
      <c r="J982" s="665" t="s">
        <v>1924</v>
      </c>
      <c r="K982" s="665" t="s">
        <v>4067</v>
      </c>
      <c r="L982" s="666">
        <v>0</v>
      </c>
      <c r="M982" s="666">
        <v>0</v>
      </c>
      <c r="N982" s="665">
        <v>6</v>
      </c>
      <c r="O982" s="748">
        <v>4.5</v>
      </c>
      <c r="P982" s="666">
        <v>0</v>
      </c>
      <c r="Q982" s="681"/>
      <c r="R982" s="665">
        <v>5</v>
      </c>
      <c r="S982" s="681">
        <v>0.83333333333333337</v>
      </c>
      <c r="T982" s="748">
        <v>3.5</v>
      </c>
      <c r="U982" s="704">
        <v>0.77777777777777779</v>
      </c>
    </row>
    <row r="983" spans="1:21" ht="14.4" customHeight="1" x14ac:dyDescent="0.3">
      <c r="A983" s="664">
        <v>21</v>
      </c>
      <c r="B983" s="665" t="s">
        <v>528</v>
      </c>
      <c r="C983" s="665" t="s">
        <v>3366</v>
      </c>
      <c r="D983" s="746" t="s">
        <v>4909</v>
      </c>
      <c r="E983" s="747" t="s">
        <v>3389</v>
      </c>
      <c r="F983" s="665" t="s">
        <v>3361</v>
      </c>
      <c r="G983" s="665" t="s">
        <v>3554</v>
      </c>
      <c r="H983" s="665" t="s">
        <v>529</v>
      </c>
      <c r="I983" s="665" t="s">
        <v>777</v>
      </c>
      <c r="J983" s="665" t="s">
        <v>3556</v>
      </c>
      <c r="K983" s="665" t="s">
        <v>3557</v>
      </c>
      <c r="L983" s="666">
        <v>73.989999999999995</v>
      </c>
      <c r="M983" s="666">
        <v>517.92999999999995</v>
      </c>
      <c r="N983" s="665">
        <v>7</v>
      </c>
      <c r="O983" s="748">
        <v>2</v>
      </c>
      <c r="P983" s="666">
        <v>295.95999999999998</v>
      </c>
      <c r="Q983" s="681">
        <v>0.5714285714285714</v>
      </c>
      <c r="R983" s="665">
        <v>4</v>
      </c>
      <c r="S983" s="681">
        <v>0.5714285714285714</v>
      </c>
      <c r="T983" s="748">
        <v>1</v>
      </c>
      <c r="U983" s="704">
        <v>0.5</v>
      </c>
    </row>
    <row r="984" spans="1:21" ht="14.4" customHeight="1" x14ac:dyDescent="0.3">
      <c r="A984" s="664">
        <v>21</v>
      </c>
      <c r="B984" s="665" t="s">
        <v>528</v>
      </c>
      <c r="C984" s="665" t="s">
        <v>3366</v>
      </c>
      <c r="D984" s="746" t="s">
        <v>4909</v>
      </c>
      <c r="E984" s="747" t="s">
        <v>3389</v>
      </c>
      <c r="F984" s="665" t="s">
        <v>3361</v>
      </c>
      <c r="G984" s="665" t="s">
        <v>3554</v>
      </c>
      <c r="H984" s="665" t="s">
        <v>529</v>
      </c>
      <c r="I984" s="665" t="s">
        <v>3555</v>
      </c>
      <c r="J984" s="665" t="s">
        <v>3556</v>
      </c>
      <c r="K984" s="665" t="s">
        <v>3557</v>
      </c>
      <c r="L984" s="666">
        <v>0</v>
      </c>
      <c r="M984" s="666">
        <v>0</v>
      </c>
      <c r="N984" s="665">
        <v>3</v>
      </c>
      <c r="O984" s="748">
        <v>1</v>
      </c>
      <c r="P984" s="666">
        <v>0</v>
      </c>
      <c r="Q984" s="681"/>
      <c r="R984" s="665">
        <v>3</v>
      </c>
      <c r="S984" s="681">
        <v>1</v>
      </c>
      <c r="T984" s="748">
        <v>1</v>
      </c>
      <c r="U984" s="704">
        <v>1</v>
      </c>
    </row>
    <row r="985" spans="1:21" ht="14.4" customHeight="1" x14ac:dyDescent="0.3">
      <c r="A985" s="664">
        <v>21</v>
      </c>
      <c r="B985" s="665" t="s">
        <v>528</v>
      </c>
      <c r="C985" s="665" t="s">
        <v>3366</v>
      </c>
      <c r="D985" s="746" t="s">
        <v>4909</v>
      </c>
      <c r="E985" s="747" t="s">
        <v>3389</v>
      </c>
      <c r="F985" s="665" t="s">
        <v>3361</v>
      </c>
      <c r="G985" s="665" t="s">
        <v>4259</v>
      </c>
      <c r="H985" s="665" t="s">
        <v>529</v>
      </c>
      <c r="I985" s="665" t="s">
        <v>4260</v>
      </c>
      <c r="J985" s="665" t="s">
        <v>4261</v>
      </c>
      <c r="K985" s="665" t="s">
        <v>4262</v>
      </c>
      <c r="L985" s="666">
        <v>61.97</v>
      </c>
      <c r="M985" s="666">
        <v>123.94</v>
      </c>
      <c r="N985" s="665">
        <v>2</v>
      </c>
      <c r="O985" s="748">
        <v>0.5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21</v>
      </c>
      <c r="B986" s="665" t="s">
        <v>528</v>
      </c>
      <c r="C986" s="665" t="s">
        <v>3366</v>
      </c>
      <c r="D986" s="746" t="s">
        <v>4909</v>
      </c>
      <c r="E986" s="747" t="s">
        <v>3389</v>
      </c>
      <c r="F986" s="665" t="s">
        <v>3361</v>
      </c>
      <c r="G986" s="665" t="s">
        <v>4293</v>
      </c>
      <c r="H986" s="665" t="s">
        <v>529</v>
      </c>
      <c r="I986" s="665" t="s">
        <v>4294</v>
      </c>
      <c r="J986" s="665" t="s">
        <v>4295</v>
      </c>
      <c r="K986" s="665" t="s">
        <v>4296</v>
      </c>
      <c r="L986" s="666">
        <v>126.59</v>
      </c>
      <c r="M986" s="666">
        <v>126.59</v>
      </c>
      <c r="N986" s="665">
        <v>1</v>
      </c>
      <c r="O986" s="748"/>
      <c r="P986" s="666">
        <v>126.59</v>
      </c>
      <c r="Q986" s="681">
        <v>1</v>
      </c>
      <c r="R986" s="665">
        <v>1</v>
      </c>
      <c r="S986" s="681">
        <v>1</v>
      </c>
      <c r="T986" s="748"/>
      <c r="U986" s="704"/>
    </row>
    <row r="987" spans="1:21" ht="14.4" customHeight="1" x14ac:dyDescent="0.3">
      <c r="A987" s="664">
        <v>21</v>
      </c>
      <c r="B987" s="665" t="s">
        <v>528</v>
      </c>
      <c r="C987" s="665" t="s">
        <v>3366</v>
      </c>
      <c r="D987" s="746" t="s">
        <v>4909</v>
      </c>
      <c r="E987" s="747" t="s">
        <v>3389</v>
      </c>
      <c r="F987" s="665" t="s">
        <v>3361</v>
      </c>
      <c r="G987" s="665" t="s">
        <v>3558</v>
      </c>
      <c r="H987" s="665" t="s">
        <v>529</v>
      </c>
      <c r="I987" s="665" t="s">
        <v>4394</v>
      </c>
      <c r="J987" s="665" t="s">
        <v>4395</v>
      </c>
      <c r="K987" s="665" t="s">
        <v>3771</v>
      </c>
      <c r="L987" s="666">
        <v>52.75</v>
      </c>
      <c r="M987" s="666">
        <v>52.75</v>
      </c>
      <c r="N987" s="665">
        <v>1</v>
      </c>
      <c r="O987" s="748">
        <v>0.5</v>
      </c>
      <c r="P987" s="666">
        <v>52.75</v>
      </c>
      <c r="Q987" s="681">
        <v>1</v>
      </c>
      <c r="R987" s="665">
        <v>1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21</v>
      </c>
      <c r="B988" s="665" t="s">
        <v>528</v>
      </c>
      <c r="C988" s="665" t="s">
        <v>3366</v>
      </c>
      <c r="D988" s="746" t="s">
        <v>4909</v>
      </c>
      <c r="E988" s="747" t="s">
        <v>3389</v>
      </c>
      <c r="F988" s="665" t="s">
        <v>3361</v>
      </c>
      <c r="G988" s="665" t="s">
        <v>3558</v>
      </c>
      <c r="H988" s="665" t="s">
        <v>529</v>
      </c>
      <c r="I988" s="665" t="s">
        <v>4396</v>
      </c>
      <c r="J988" s="665" t="s">
        <v>3560</v>
      </c>
      <c r="K988" s="665" t="s">
        <v>4397</v>
      </c>
      <c r="L988" s="666">
        <v>0</v>
      </c>
      <c r="M988" s="666">
        <v>0</v>
      </c>
      <c r="N988" s="665">
        <v>1</v>
      </c>
      <c r="O988" s="748">
        <v>0.5</v>
      </c>
      <c r="P988" s="666"/>
      <c r="Q988" s="681"/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21</v>
      </c>
      <c r="B989" s="665" t="s">
        <v>528</v>
      </c>
      <c r="C989" s="665" t="s">
        <v>3366</v>
      </c>
      <c r="D989" s="746" t="s">
        <v>4909</v>
      </c>
      <c r="E989" s="747" t="s">
        <v>3389</v>
      </c>
      <c r="F989" s="665" t="s">
        <v>3361</v>
      </c>
      <c r="G989" s="665" t="s">
        <v>4398</v>
      </c>
      <c r="H989" s="665" t="s">
        <v>529</v>
      </c>
      <c r="I989" s="665" t="s">
        <v>4399</v>
      </c>
      <c r="J989" s="665" t="s">
        <v>2768</v>
      </c>
      <c r="K989" s="665" t="s">
        <v>3511</v>
      </c>
      <c r="L989" s="666">
        <v>115.13</v>
      </c>
      <c r="M989" s="666">
        <v>115.13</v>
      </c>
      <c r="N989" s="665">
        <v>1</v>
      </c>
      <c r="O989" s="748">
        <v>0.5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21</v>
      </c>
      <c r="B990" s="665" t="s">
        <v>528</v>
      </c>
      <c r="C990" s="665" t="s">
        <v>3366</v>
      </c>
      <c r="D990" s="746" t="s">
        <v>4909</v>
      </c>
      <c r="E990" s="747" t="s">
        <v>3389</v>
      </c>
      <c r="F990" s="665" t="s">
        <v>3361</v>
      </c>
      <c r="G990" s="665" t="s">
        <v>3912</v>
      </c>
      <c r="H990" s="665" t="s">
        <v>529</v>
      </c>
      <c r="I990" s="665" t="s">
        <v>3913</v>
      </c>
      <c r="J990" s="665" t="s">
        <v>3914</v>
      </c>
      <c r="K990" s="665" t="s">
        <v>3580</v>
      </c>
      <c r="L990" s="666">
        <v>2950.43</v>
      </c>
      <c r="M990" s="666">
        <v>8851.2899999999991</v>
      </c>
      <c r="N990" s="665">
        <v>3</v>
      </c>
      <c r="O990" s="748">
        <v>2</v>
      </c>
      <c r="P990" s="666">
        <v>8851.2899999999991</v>
      </c>
      <c r="Q990" s="681">
        <v>1</v>
      </c>
      <c r="R990" s="665">
        <v>3</v>
      </c>
      <c r="S990" s="681">
        <v>1</v>
      </c>
      <c r="T990" s="748">
        <v>2</v>
      </c>
      <c r="U990" s="704">
        <v>1</v>
      </c>
    </row>
    <row r="991" spans="1:21" ht="14.4" customHeight="1" x14ac:dyDescent="0.3">
      <c r="A991" s="664">
        <v>21</v>
      </c>
      <c r="B991" s="665" t="s">
        <v>528</v>
      </c>
      <c r="C991" s="665" t="s">
        <v>3366</v>
      </c>
      <c r="D991" s="746" t="s">
        <v>4909</v>
      </c>
      <c r="E991" s="747" t="s">
        <v>3389</v>
      </c>
      <c r="F991" s="665" t="s">
        <v>3361</v>
      </c>
      <c r="G991" s="665" t="s">
        <v>3912</v>
      </c>
      <c r="H991" s="665" t="s">
        <v>529</v>
      </c>
      <c r="I991" s="665" t="s">
        <v>4400</v>
      </c>
      <c r="J991" s="665" t="s">
        <v>4401</v>
      </c>
      <c r="K991" s="665" t="s">
        <v>3580</v>
      </c>
      <c r="L991" s="666">
        <v>2950.43</v>
      </c>
      <c r="M991" s="666">
        <v>2950.43</v>
      </c>
      <c r="N991" s="665">
        <v>1</v>
      </c>
      <c r="O991" s="748">
        <v>1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21</v>
      </c>
      <c r="B992" s="665" t="s">
        <v>528</v>
      </c>
      <c r="C992" s="665" t="s">
        <v>3366</v>
      </c>
      <c r="D992" s="746" t="s">
        <v>4909</v>
      </c>
      <c r="E992" s="747" t="s">
        <v>3389</v>
      </c>
      <c r="F992" s="665" t="s">
        <v>3361</v>
      </c>
      <c r="G992" s="665" t="s">
        <v>4402</v>
      </c>
      <c r="H992" s="665" t="s">
        <v>529</v>
      </c>
      <c r="I992" s="665" t="s">
        <v>4403</v>
      </c>
      <c r="J992" s="665" t="s">
        <v>4404</v>
      </c>
      <c r="K992" s="665" t="s">
        <v>4405</v>
      </c>
      <c r="L992" s="666">
        <v>24.35</v>
      </c>
      <c r="M992" s="666">
        <v>24.35</v>
      </c>
      <c r="N992" s="665">
        <v>1</v>
      </c>
      <c r="O992" s="748">
        <v>1</v>
      </c>
      <c r="P992" s="666">
        <v>24.35</v>
      </c>
      <c r="Q992" s="681">
        <v>1</v>
      </c>
      <c r="R992" s="665">
        <v>1</v>
      </c>
      <c r="S992" s="681">
        <v>1</v>
      </c>
      <c r="T992" s="748">
        <v>1</v>
      </c>
      <c r="U992" s="704">
        <v>1</v>
      </c>
    </row>
    <row r="993" spans="1:21" ht="14.4" customHeight="1" x14ac:dyDescent="0.3">
      <c r="A993" s="664">
        <v>21</v>
      </c>
      <c r="B993" s="665" t="s">
        <v>528</v>
      </c>
      <c r="C993" s="665" t="s">
        <v>3366</v>
      </c>
      <c r="D993" s="746" t="s">
        <v>4909</v>
      </c>
      <c r="E993" s="747" t="s">
        <v>3389</v>
      </c>
      <c r="F993" s="665" t="s">
        <v>3361</v>
      </c>
      <c r="G993" s="665" t="s">
        <v>3607</v>
      </c>
      <c r="H993" s="665" t="s">
        <v>529</v>
      </c>
      <c r="I993" s="665" t="s">
        <v>1997</v>
      </c>
      <c r="J993" s="665" t="s">
        <v>1565</v>
      </c>
      <c r="K993" s="665" t="s">
        <v>3608</v>
      </c>
      <c r="L993" s="666">
        <v>733.55</v>
      </c>
      <c r="M993" s="666">
        <v>733.55</v>
      </c>
      <c r="N993" s="665">
        <v>1</v>
      </c>
      <c r="O993" s="748">
        <v>0.5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21</v>
      </c>
      <c r="B994" s="665" t="s">
        <v>528</v>
      </c>
      <c r="C994" s="665" t="s">
        <v>3366</v>
      </c>
      <c r="D994" s="746" t="s">
        <v>4909</v>
      </c>
      <c r="E994" s="747" t="s">
        <v>3389</v>
      </c>
      <c r="F994" s="665" t="s">
        <v>3361</v>
      </c>
      <c r="G994" s="665" t="s">
        <v>3609</v>
      </c>
      <c r="H994" s="665" t="s">
        <v>529</v>
      </c>
      <c r="I994" s="665" t="s">
        <v>3778</v>
      </c>
      <c r="J994" s="665" t="s">
        <v>2177</v>
      </c>
      <c r="K994" s="665" t="s">
        <v>3779</v>
      </c>
      <c r="L994" s="666">
        <v>0</v>
      </c>
      <c r="M994" s="666">
        <v>0</v>
      </c>
      <c r="N994" s="665">
        <v>7</v>
      </c>
      <c r="O994" s="748">
        <v>4</v>
      </c>
      <c r="P994" s="666">
        <v>0</v>
      </c>
      <c r="Q994" s="681"/>
      <c r="R994" s="665">
        <v>3</v>
      </c>
      <c r="S994" s="681">
        <v>0.42857142857142855</v>
      </c>
      <c r="T994" s="748">
        <v>1</v>
      </c>
      <c r="U994" s="704">
        <v>0.25</v>
      </c>
    </row>
    <row r="995" spans="1:21" ht="14.4" customHeight="1" x14ac:dyDescent="0.3">
      <c r="A995" s="664">
        <v>21</v>
      </c>
      <c r="B995" s="665" t="s">
        <v>528</v>
      </c>
      <c r="C995" s="665" t="s">
        <v>3366</v>
      </c>
      <c r="D995" s="746" t="s">
        <v>4909</v>
      </c>
      <c r="E995" s="747" t="s">
        <v>3389</v>
      </c>
      <c r="F995" s="665" t="s">
        <v>3361</v>
      </c>
      <c r="G995" s="665" t="s">
        <v>3415</v>
      </c>
      <c r="H995" s="665" t="s">
        <v>529</v>
      </c>
      <c r="I995" s="665" t="s">
        <v>3915</v>
      </c>
      <c r="J995" s="665" t="s">
        <v>3417</v>
      </c>
      <c r="K995" s="665" t="s">
        <v>3418</v>
      </c>
      <c r="L995" s="666">
        <v>550.39</v>
      </c>
      <c r="M995" s="666">
        <v>12108.58</v>
      </c>
      <c r="N995" s="665">
        <v>22</v>
      </c>
      <c r="O995" s="748">
        <v>8</v>
      </c>
      <c r="P995" s="666">
        <v>8806.24</v>
      </c>
      <c r="Q995" s="681">
        <v>0.72727272727272729</v>
      </c>
      <c r="R995" s="665">
        <v>16</v>
      </c>
      <c r="S995" s="681">
        <v>0.72727272727272729</v>
      </c>
      <c r="T995" s="748">
        <v>6</v>
      </c>
      <c r="U995" s="704">
        <v>0.75</v>
      </c>
    </row>
    <row r="996" spans="1:21" ht="14.4" customHeight="1" x14ac:dyDescent="0.3">
      <c r="A996" s="664">
        <v>21</v>
      </c>
      <c r="B996" s="665" t="s">
        <v>528</v>
      </c>
      <c r="C996" s="665" t="s">
        <v>3366</v>
      </c>
      <c r="D996" s="746" t="s">
        <v>4909</v>
      </c>
      <c r="E996" s="747" t="s">
        <v>3389</v>
      </c>
      <c r="F996" s="665" t="s">
        <v>3361</v>
      </c>
      <c r="G996" s="665" t="s">
        <v>3415</v>
      </c>
      <c r="H996" s="665" t="s">
        <v>529</v>
      </c>
      <c r="I996" s="665" t="s">
        <v>4406</v>
      </c>
      <c r="J996" s="665" t="s">
        <v>3417</v>
      </c>
      <c r="K996" s="665" t="s">
        <v>4407</v>
      </c>
      <c r="L996" s="666">
        <v>0</v>
      </c>
      <c r="M996" s="666">
        <v>0</v>
      </c>
      <c r="N996" s="665">
        <v>39</v>
      </c>
      <c r="O996" s="748">
        <v>10</v>
      </c>
      <c r="P996" s="666">
        <v>0</v>
      </c>
      <c r="Q996" s="681"/>
      <c r="R996" s="665">
        <v>21</v>
      </c>
      <c r="S996" s="681">
        <v>0.53846153846153844</v>
      </c>
      <c r="T996" s="748">
        <v>5</v>
      </c>
      <c r="U996" s="704">
        <v>0.5</v>
      </c>
    </row>
    <row r="997" spans="1:21" ht="14.4" customHeight="1" x14ac:dyDescent="0.3">
      <c r="A997" s="664">
        <v>21</v>
      </c>
      <c r="B997" s="665" t="s">
        <v>528</v>
      </c>
      <c r="C997" s="665" t="s">
        <v>3366</v>
      </c>
      <c r="D997" s="746" t="s">
        <v>4909</v>
      </c>
      <c r="E997" s="747" t="s">
        <v>3389</v>
      </c>
      <c r="F997" s="665" t="s">
        <v>3361</v>
      </c>
      <c r="G997" s="665" t="s">
        <v>4408</v>
      </c>
      <c r="H997" s="665" t="s">
        <v>529</v>
      </c>
      <c r="I997" s="665" t="s">
        <v>4409</v>
      </c>
      <c r="J997" s="665" t="s">
        <v>4410</v>
      </c>
      <c r="K997" s="665" t="s">
        <v>2464</v>
      </c>
      <c r="L997" s="666">
        <v>0</v>
      </c>
      <c r="M997" s="666">
        <v>0</v>
      </c>
      <c r="N997" s="665">
        <v>1</v>
      </c>
      <c r="O997" s="748">
        <v>0.5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21</v>
      </c>
      <c r="B998" s="665" t="s">
        <v>528</v>
      </c>
      <c r="C998" s="665" t="s">
        <v>3366</v>
      </c>
      <c r="D998" s="746" t="s">
        <v>4909</v>
      </c>
      <c r="E998" s="747" t="s">
        <v>3389</v>
      </c>
      <c r="F998" s="665" t="s">
        <v>3361</v>
      </c>
      <c r="G998" s="665" t="s">
        <v>3780</v>
      </c>
      <c r="H998" s="665" t="s">
        <v>1606</v>
      </c>
      <c r="I998" s="665" t="s">
        <v>4411</v>
      </c>
      <c r="J998" s="665" t="s">
        <v>4412</v>
      </c>
      <c r="K998" s="665" t="s">
        <v>4413</v>
      </c>
      <c r="L998" s="666">
        <v>108.26</v>
      </c>
      <c r="M998" s="666">
        <v>108.26</v>
      </c>
      <c r="N998" s="665">
        <v>1</v>
      </c>
      <c r="O998" s="748">
        <v>0.5</v>
      </c>
      <c r="P998" s="666">
        <v>108.26</v>
      </c>
      <c r="Q998" s="681">
        <v>1</v>
      </c>
      <c r="R998" s="665">
        <v>1</v>
      </c>
      <c r="S998" s="681">
        <v>1</v>
      </c>
      <c r="T998" s="748">
        <v>0.5</v>
      </c>
      <c r="U998" s="704">
        <v>1</v>
      </c>
    </row>
    <row r="999" spans="1:21" ht="14.4" customHeight="1" x14ac:dyDescent="0.3">
      <c r="A999" s="664">
        <v>21</v>
      </c>
      <c r="B999" s="665" t="s">
        <v>528</v>
      </c>
      <c r="C999" s="665" t="s">
        <v>3366</v>
      </c>
      <c r="D999" s="746" t="s">
        <v>4909</v>
      </c>
      <c r="E999" s="747" t="s">
        <v>3389</v>
      </c>
      <c r="F999" s="665" t="s">
        <v>3361</v>
      </c>
      <c r="G999" s="665" t="s">
        <v>3780</v>
      </c>
      <c r="H999" s="665" t="s">
        <v>529</v>
      </c>
      <c r="I999" s="665" t="s">
        <v>4414</v>
      </c>
      <c r="J999" s="665" t="s">
        <v>4415</v>
      </c>
      <c r="K999" s="665" t="s">
        <v>4416</v>
      </c>
      <c r="L999" s="666">
        <v>98.78</v>
      </c>
      <c r="M999" s="666">
        <v>98.78</v>
      </c>
      <c r="N999" s="665">
        <v>1</v>
      </c>
      <c r="O999" s="748">
        <v>0.5</v>
      </c>
      <c r="P999" s="666">
        <v>98.78</v>
      </c>
      <c r="Q999" s="681">
        <v>1</v>
      </c>
      <c r="R999" s="665">
        <v>1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21</v>
      </c>
      <c r="B1000" s="665" t="s">
        <v>528</v>
      </c>
      <c r="C1000" s="665" t="s">
        <v>3366</v>
      </c>
      <c r="D1000" s="746" t="s">
        <v>4909</v>
      </c>
      <c r="E1000" s="747" t="s">
        <v>3389</v>
      </c>
      <c r="F1000" s="665" t="s">
        <v>3361</v>
      </c>
      <c r="G1000" s="665" t="s">
        <v>3780</v>
      </c>
      <c r="H1000" s="665" t="s">
        <v>1606</v>
      </c>
      <c r="I1000" s="665" t="s">
        <v>4417</v>
      </c>
      <c r="J1000" s="665" t="s">
        <v>2684</v>
      </c>
      <c r="K1000" s="665" t="s">
        <v>4418</v>
      </c>
      <c r="L1000" s="666">
        <v>46.07</v>
      </c>
      <c r="M1000" s="666">
        <v>46.07</v>
      </c>
      <c r="N1000" s="665">
        <v>1</v>
      </c>
      <c r="O1000" s="748">
        <v>1</v>
      </c>
      <c r="P1000" s="666">
        <v>46.07</v>
      </c>
      <c r="Q1000" s="681">
        <v>1</v>
      </c>
      <c r="R1000" s="665">
        <v>1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21</v>
      </c>
      <c r="B1001" s="665" t="s">
        <v>528</v>
      </c>
      <c r="C1001" s="665" t="s">
        <v>3366</v>
      </c>
      <c r="D1001" s="746" t="s">
        <v>4909</v>
      </c>
      <c r="E1001" s="747" t="s">
        <v>3389</v>
      </c>
      <c r="F1001" s="665" t="s">
        <v>3361</v>
      </c>
      <c r="G1001" s="665" t="s">
        <v>3611</v>
      </c>
      <c r="H1001" s="665" t="s">
        <v>529</v>
      </c>
      <c r="I1001" s="665" t="s">
        <v>3916</v>
      </c>
      <c r="J1001" s="665" t="s">
        <v>3917</v>
      </c>
      <c r="K1001" s="665" t="s">
        <v>3918</v>
      </c>
      <c r="L1001" s="666">
        <v>256.67</v>
      </c>
      <c r="M1001" s="666">
        <v>4620.0600000000004</v>
      </c>
      <c r="N1001" s="665">
        <v>18</v>
      </c>
      <c r="O1001" s="748">
        <v>17.5</v>
      </c>
      <c r="P1001" s="666">
        <v>1283.3500000000001</v>
      </c>
      <c r="Q1001" s="681">
        <v>0.27777777777777779</v>
      </c>
      <c r="R1001" s="665">
        <v>5</v>
      </c>
      <c r="S1001" s="681">
        <v>0.27777777777777779</v>
      </c>
      <c r="T1001" s="748">
        <v>4.5</v>
      </c>
      <c r="U1001" s="704">
        <v>0.25714285714285712</v>
      </c>
    </row>
    <row r="1002" spans="1:21" ht="14.4" customHeight="1" x14ac:dyDescent="0.3">
      <c r="A1002" s="664">
        <v>21</v>
      </c>
      <c r="B1002" s="665" t="s">
        <v>528</v>
      </c>
      <c r="C1002" s="665" t="s">
        <v>3366</v>
      </c>
      <c r="D1002" s="746" t="s">
        <v>4909</v>
      </c>
      <c r="E1002" s="747" t="s">
        <v>3389</v>
      </c>
      <c r="F1002" s="665" t="s">
        <v>3361</v>
      </c>
      <c r="G1002" s="665" t="s">
        <v>3785</v>
      </c>
      <c r="H1002" s="665" t="s">
        <v>529</v>
      </c>
      <c r="I1002" s="665" t="s">
        <v>3786</v>
      </c>
      <c r="J1002" s="665" t="s">
        <v>3787</v>
      </c>
      <c r="K1002" s="665" t="s">
        <v>3788</v>
      </c>
      <c r="L1002" s="666">
        <v>1454.05</v>
      </c>
      <c r="M1002" s="666">
        <v>1454.05</v>
      </c>
      <c r="N1002" s="665">
        <v>1</v>
      </c>
      <c r="O1002" s="748">
        <v>1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21</v>
      </c>
      <c r="B1003" s="665" t="s">
        <v>528</v>
      </c>
      <c r="C1003" s="665" t="s">
        <v>3366</v>
      </c>
      <c r="D1003" s="746" t="s">
        <v>4909</v>
      </c>
      <c r="E1003" s="747" t="s">
        <v>3389</v>
      </c>
      <c r="F1003" s="665" t="s">
        <v>3361</v>
      </c>
      <c r="G1003" s="665" t="s">
        <v>3785</v>
      </c>
      <c r="H1003" s="665" t="s">
        <v>529</v>
      </c>
      <c r="I1003" s="665" t="s">
        <v>2487</v>
      </c>
      <c r="J1003" s="665" t="s">
        <v>2488</v>
      </c>
      <c r="K1003" s="665" t="s">
        <v>2489</v>
      </c>
      <c r="L1003" s="666">
        <v>727.03</v>
      </c>
      <c r="M1003" s="666">
        <v>13813.57</v>
      </c>
      <c r="N1003" s="665">
        <v>19</v>
      </c>
      <c r="O1003" s="748">
        <v>10</v>
      </c>
      <c r="P1003" s="666">
        <v>10905.45</v>
      </c>
      <c r="Q1003" s="681">
        <v>0.78947368421052644</v>
      </c>
      <c r="R1003" s="665">
        <v>15</v>
      </c>
      <c r="S1003" s="681">
        <v>0.78947368421052633</v>
      </c>
      <c r="T1003" s="748">
        <v>7.5</v>
      </c>
      <c r="U1003" s="704">
        <v>0.75</v>
      </c>
    </row>
    <row r="1004" spans="1:21" ht="14.4" customHeight="1" x14ac:dyDescent="0.3">
      <c r="A1004" s="664">
        <v>21</v>
      </c>
      <c r="B1004" s="665" t="s">
        <v>528</v>
      </c>
      <c r="C1004" s="665" t="s">
        <v>3366</v>
      </c>
      <c r="D1004" s="746" t="s">
        <v>4909</v>
      </c>
      <c r="E1004" s="747" t="s">
        <v>3389</v>
      </c>
      <c r="F1004" s="665" t="s">
        <v>3361</v>
      </c>
      <c r="G1004" s="665" t="s">
        <v>3793</v>
      </c>
      <c r="H1004" s="665" t="s">
        <v>529</v>
      </c>
      <c r="I1004" s="665" t="s">
        <v>4419</v>
      </c>
      <c r="J1004" s="665" t="s">
        <v>4420</v>
      </c>
      <c r="K1004" s="665" t="s">
        <v>4421</v>
      </c>
      <c r="L1004" s="666">
        <v>0</v>
      </c>
      <c r="M1004" s="666">
        <v>0</v>
      </c>
      <c r="N1004" s="665">
        <v>1</v>
      </c>
      <c r="O1004" s="748">
        <v>0.5</v>
      </c>
      <c r="P1004" s="666">
        <v>0</v>
      </c>
      <c r="Q1004" s="681"/>
      <c r="R1004" s="665">
        <v>1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21</v>
      </c>
      <c r="B1005" s="665" t="s">
        <v>528</v>
      </c>
      <c r="C1005" s="665" t="s">
        <v>3366</v>
      </c>
      <c r="D1005" s="746" t="s">
        <v>4909</v>
      </c>
      <c r="E1005" s="747" t="s">
        <v>3389</v>
      </c>
      <c r="F1005" s="665" t="s">
        <v>3361</v>
      </c>
      <c r="G1005" s="665" t="s">
        <v>3419</v>
      </c>
      <c r="H1005" s="665" t="s">
        <v>529</v>
      </c>
      <c r="I1005" s="665" t="s">
        <v>842</v>
      </c>
      <c r="J1005" s="665" t="s">
        <v>3420</v>
      </c>
      <c r="K1005" s="665" t="s">
        <v>3421</v>
      </c>
      <c r="L1005" s="666">
        <v>53.57</v>
      </c>
      <c r="M1005" s="666">
        <v>107.14</v>
      </c>
      <c r="N1005" s="665">
        <v>2</v>
      </c>
      <c r="O1005" s="748">
        <v>0.5</v>
      </c>
      <c r="P1005" s="666">
        <v>107.14</v>
      </c>
      <c r="Q1005" s="681">
        <v>1</v>
      </c>
      <c r="R1005" s="665">
        <v>2</v>
      </c>
      <c r="S1005" s="681">
        <v>1</v>
      </c>
      <c r="T1005" s="748">
        <v>0.5</v>
      </c>
      <c r="U1005" s="704">
        <v>1</v>
      </c>
    </row>
    <row r="1006" spans="1:21" ht="14.4" customHeight="1" x14ac:dyDescent="0.3">
      <c r="A1006" s="664">
        <v>21</v>
      </c>
      <c r="B1006" s="665" t="s">
        <v>528</v>
      </c>
      <c r="C1006" s="665" t="s">
        <v>3366</v>
      </c>
      <c r="D1006" s="746" t="s">
        <v>4909</v>
      </c>
      <c r="E1006" s="747" t="s">
        <v>3389</v>
      </c>
      <c r="F1006" s="665" t="s">
        <v>3361</v>
      </c>
      <c r="G1006" s="665" t="s">
        <v>3422</v>
      </c>
      <c r="H1006" s="665" t="s">
        <v>1606</v>
      </c>
      <c r="I1006" s="665" t="s">
        <v>3562</v>
      </c>
      <c r="J1006" s="665" t="s">
        <v>3513</v>
      </c>
      <c r="K1006" s="665" t="s">
        <v>3563</v>
      </c>
      <c r="L1006" s="666">
        <v>815.1</v>
      </c>
      <c r="M1006" s="666">
        <v>7335.9000000000005</v>
      </c>
      <c r="N1006" s="665">
        <v>9</v>
      </c>
      <c r="O1006" s="748">
        <v>2</v>
      </c>
      <c r="P1006" s="666">
        <v>4890.6000000000004</v>
      </c>
      <c r="Q1006" s="681">
        <v>0.66666666666666663</v>
      </c>
      <c r="R1006" s="665">
        <v>6</v>
      </c>
      <c r="S1006" s="681">
        <v>0.66666666666666663</v>
      </c>
      <c r="T1006" s="748">
        <v>1</v>
      </c>
      <c r="U1006" s="704">
        <v>0.5</v>
      </c>
    </row>
    <row r="1007" spans="1:21" ht="14.4" customHeight="1" x14ac:dyDescent="0.3">
      <c r="A1007" s="664">
        <v>21</v>
      </c>
      <c r="B1007" s="665" t="s">
        <v>528</v>
      </c>
      <c r="C1007" s="665" t="s">
        <v>3366</v>
      </c>
      <c r="D1007" s="746" t="s">
        <v>4909</v>
      </c>
      <c r="E1007" s="747" t="s">
        <v>3389</v>
      </c>
      <c r="F1007" s="665" t="s">
        <v>3361</v>
      </c>
      <c r="G1007" s="665" t="s">
        <v>3422</v>
      </c>
      <c r="H1007" s="665" t="s">
        <v>1606</v>
      </c>
      <c r="I1007" s="665" t="s">
        <v>3809</v>
      </c>
      <c r="J1007" s="665" t="s">
        <v>3513</v>
      </c>
      <c r="K1007" s="665" t="s">
        <v>3810</v>
      </c>
      <c r="L1007" s="666">
        <v>923.74</v>
      </c>
      <c r="M1007" s="666">
        <v>8313.66</v>
      </c>
      <c r="N1007" s="665">
        <v>9</v>
      </c>
      <c r="O1007" s="748">
        <v>1.5</v>
      </c>
      <c r="P1007" s="666">
        <v>8313.66</v>
      </c>
      <c r="Q1007" s="681">
        <v>1</v>
      </c>
      <c r="R1007" s="665">
        <v>9</v>
      </c>
      <c r="S1007" s="681">
        <v>1</v>
      </c>
      <c r="T1007" s="748">
        <v>1.5</v>
      </c>
      <c r="U1007" s="704">
        <v>1</v>
      </c>
    </row>
    <row r="1008" spans="1:21" ht="14.4" customHeight="1" x14ac:dyDescent="0.3">
      <c r="A1008" s="664">
        <v>21</v>
      </c>
      <c r="B1008" s="665" t="s">
        <v>528</v>
      </c>
      <c r="C1008" s="665" t="s">
        <v>3366</v>
      </c>
      <c r="D1008" s="746" t="s">
        <v>4909</v>
      </c>
      <c r="E1008" s="747" t="s">
        <v>3389</v>
      </c>
      <c r="F1008" s="665" t="s">
        <v>3361</v>
      </c>
      <c r="G1008" s="665" t="s">
        <v>3422</v>
      </c>
      <c r="H1008" s="665" t="s">
        <v>1606</v>
      </c>
      <c r="I1008" s="665" t="s">
        <v>4422</v>
      </c>
      <c r="J1008" s="665" t="s">
        <v>3513</v>
      </c>
      <c r="K1008" s="665" t="s">
        <v>4423</v>
      </c>
      <c r="L1008" s="666">
        <v>1154.68</v>
      </c>
      <c r="M1008" s="666">
        <v>3464.04</v>
      </c>
      <c r="N1008" s="665">
        <v>3</v>
      </c>
      <c r="O1008" s="748">
        <v>0.5</v>
      </c>
      <c r="P1008" s="666">
        <v>3464.04</v>
      </c>
      <c r="Q1008" s="681">
        <v>1</v>
      </c>
      <c r="R1008" s="665">
        <v>3</v>
      </c>
      <c r="S1008" s="681">
        <v>1</v>
      </c>
      <c r="T1008" s="748">
        <v>0.5</v>
      </c>
      <c r="U1008" s="704">
        <v>1</v>
      </c>
    </row>
    <row r="1009" spans="1:21" ht="14.4" customHeight="1" x14ac:dyDescent="0.3">
      <c r="A1009" s="664">
        <v>21</v>
      </c>
      <c r="B1009" s="665" t="s">
        <v>528</v>
      </c>
      <c r="C1009" s="665" t="s">
        <v>3366</v>
      </c>
      <c r="D1009" s="746" t="s">
        <v>4909</v>
      </c>
      <c r="E1009" s="747" t="s">
        <v>3389</v>
      </c>
      <c r="F1009" s="665" t="s">
        <v>3361</v>
      </c>
      <c r="G1009" s="665" t="s">
        <v>3422</v>
      </c>
      <c r="H1009" s="665" t="s">
        <v>1606</v>
      </c>
      <c r="I1009" s="665" t="s">
        <v>3626</v>
      </c>
      <c r="J1009" s="665" t="s">
        <v>1666</v>
      </c>
      <c r="K1009" s="665" t="s">
        <v>3191</v>
      </c>
      <c r="L1009" s="666">
        <v>1385.62</v>
      </c>
      <c r="M1009" s="666">
        <v>8313.7199999999993</v>
      </c>
      <c r="N1009" s="665">
        <v>6</v>
      </c>
      <c r="O1009" s="748">
        <v>1</v>
      </c>
      <c r="P1009" s="666">
        <v>8313.7199999999993</v>
      </c>
      <c r="Q1009" s="681">
        <v>1</v>
      </c>
      <c r="R1009" s="665">
        <v>6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21</v>
      </c>
      <c r="B1010" s="665" t="s">
        <v>528</v>
      </c>
      <c r="C1010" s="665" t="s">
        <v>3366</v>
      </c>
      <c r="D1010" s="746" t="s">
        <v>4909</v>
      </c>
      <c r="E1010" s="747" t="s">
        <v>3389</v>
      </c>
      <c r="F1010" s="665" t="s">
        <v>3361</v>
      </c>
      <c r="G1010" s="665" t="s">
        <v>3422</v>
      </c>
      <c r="H1010" s="665" t="s">
        <v>1606</v>
      </c>
      <c r="I1010" s="665" t="s">
        <v>3423</v>
      </c>
      <c r="J1010" s="665" t="s">
        <v>1666</v>
      </c>
      <c r="K1010" s="665" t="s">
        <v>3192</v>
      </c>
      <c r="L1010" s="666">
        <v>2309.36</v>
      </c>
      <c r="M1010" s="666">
        <v>13856.16</v>
      </c>
      <c r="N1010" s="665">
        <v>6</v>
      </c>
      <c r="O1010" s="748">
        <v>1.5</v>
      </c>
      <c r="P1010" s="666">
        <v>13856.16</v>
      </c>
      <c r="Q1010" s="681">
        <v>1</v>
      </c>
      <c r="R1010" s="665">
        <v>6</v>
      </c>
      <c r="S1010" s="681">
        <v>1</v>
      </c>
      <c r="T1010" s="748">
        <v>1.5</v>
      </c>
      <c r="U1010" s="704">
        <v>1</v>
      </c>
    </row>
    <row r="1011" spans="1:21" ht="14.4" customHeight="1" x14ac:dyDescent="0.3">
      <c r="A1011" s="664">
        <v>21</v>
      </c>
      <c r="B1011" s="665" t="s">
        <v>528</v>
      </c>
      <c r="C1011" s="665" t="s">
        <v>3366</v>
      </c>
      <c r="D1011" s="746" t="s">
        <v>4909</v>
      </c>
      <c r="E1011" s="747" t="s">
        <v>3389</v>
      </c>
      <c r="F1011" s="665" t="s">
        <v>3361</v>
      </c>
      <c r="G1011" s="665" t="s">
        <v>3422</v>
      </c>
      <c r="H1011" s="665" t="s">
        <v>529</v>
      </c>
      <c r="I1011" s="665" t="s">
        <v>4424</v>
      </c>
      <c r="J1011" s="665" t="s">
        <v>1666</v>
      </c>
      <c r="K1011" s="665" t="s">
        <v>3193</v>
      </c>
      <c r="L1011" s="666">
        <v>1847.49</v>
      </c>
      <c r="M1011" s="666">
        <v>5542.47</v>
      </c>
      <c r="N1011" s="665">
        <v>3</v>
      </c>
      <c r="O1011" s="748">
        <v>1</v>
      </c>
      <c r="P1011" s="666">
        <v>5542.47</v>
      </c>
      <c r="Q1011" s="681">
        <v>1</v>
      </c>
      <c r="R1011" s="665">
        <v>3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21</v>
      </c>
      <c r="B1012" s="665" t="s">
        <v>528</v>
      </c>
      <c r="C1012" s="665" t="s">
        <v>3366</v>
      </c>
      <c r="D1012" s="746" t="s">
        <v>4909</v>
      </c>
      <c r="E1012" s="747" t="s">
        <v>3389</v>
      </c>
      <c r="F1012" s="665" t="s">
        <v>3361</v>
      </c>
      <c r="G1012" s="665" t="s">
        <v>3923</v>
      </c>
      <c r="H1012" s="665" t="s">
        <v>1606</v>
      </c>
      <c r="I1012" s="665" t="s">
        <v>1608</v>
      </c>
      <c r="J1012" s="665" t="s">
        <v>1609</v>
      </c>
      <c r="K1012" s="665" t="s">
        <v>1610</v>
      </c>
      <c r="L1012" s="666">
        <v>36.54</v>
      </c>
      <c r="M1012" s="666">
        <v>255.77999999999997</v>
      </c>
      <c r="N1012" s="665">
        <v>7</v>
      </c>
      <c r="O1012" s="748">
        <v>3.5</v>
      </c>
      <c r="P1012" s="666">
        <v>73.08</v>
      </c>
      <c r="Q1012" s="681">
        <v>0.28571428571428575</v>
      </c>
      <c r="R1012" s="665">
        <v>2</v>
      </c>
      <c r="S1012" s="681">
        <v>0.2857142857142857</v>
      </c>
      <c r="T1012" s="748">
        <v>1.5</v>
      </c>
      <c r="U1012" s="704">
        <v>0.42857142857142855</v>
      </c>
    </row>
    <row r="1013" spans="1:21" ht="14.4" customHeight="1" x14ac:dyDescent="0.3">
      <c r="A1013" s="664">
        <v>21</v>
      </c>
      <c r="B1013" s="665" t="s">
        <v>528</v>
      </c>
      <c r="C1013" s="665" t="s">
        <v>3366</v>
      </c>
      <c r="D1013" s="746" t="s">
        <v>4909</v>
      </c>
      <c r="E1013" s="747" t="s">
        <v>3389</v>
      </c>
      <c r="F1013" s="665" t="s">
        <v>3361</v>
      </c>
      <c r="G1013" s="665" t="s">
        <v>3923</v>
      </c>
      <c r="H1013" s="665" t="s">
        <v>1606</v>
      </c>
      <c r="I1013" s="665" t="s">
        <v>4425</v>
      </c>
      <c r="J1013" s="665" t="s">
        <v>1609</v>
      </c>
      <c r="K1013" s="665" t="s">
        <v>4426</v>
      </c>
      <c r="L1013" s="666">
        <v>0</v>
      </c>
      <c r="M1013" s="666">
        <v>0</v>
      </c>
      <c r="N1013" s="665">
        <v>4</v>
      </c>
      <c r="O1013" s="748">
        <v>2</v>
      </c>
      <c r="P1013" s="666">
        <v>0</v>
      </c>
      <c r="Q1013" s="681"/>
      <c r="R1013" s="665">
        <v>1</v>
      </c>
      <c r="S1013" s="681">
        <v>0.25</v>
      </c>
      <c r="T1013" s="748">
        <v>1</v>
      </c>
      <c r="U1013" s="704">
        <v>0.5</v>
      </c>
    </row>
    <row r="1014" spans="1:21" ht="14.4" customHeight="1" x14ac:dyDescent="0.3">
      <c r="A1014" s="664">
        <v>21</v>
      </c>
      <c r="B1014" s="665" t="s">
        <v>528</v>
      </c>
      <c r="C1014" s="665" t="s">
        <v>3366</v>
      </c>
      <c r="D1014" s="746" t="s">
        <v>4909</v>
      </c>
      <c r="E1014" s="747" t="s">
        <v>3389</v>
      </c>
      <c r="F1014" s="665" t="s">
        <v>3361</v>
      </c>
      <c r="G1014" s="665" t="s">
        <v>3923</v>
      </c>
      <c r="H1014" s="665" t="s">
        <v>529</v>
      </c>
      <c r="I1014" s="665" t="s">
        <v>2382</v>
      </c>
      <c r="J1014" s="665" t="s">
        <v>1609</v>
      </c>
      <c r="K1014" s="665" t="s">
        <v>4168</v>
      </c>
      <c r="L1014" s="666">
        <v>36.54</v>
      </c>
      <c r="M1014" s="666">
        <v>219.23999999999998</v>
      </c>
      <c r="N1014" s="665">
        <v>6</v>
      </c>
      <c r="O1014" s="748">
        <v>1.5</v>
      </c>
      <c r="P1014" s="666">
        <v>36.54</v>
      </c>
      <c r="Q1014" s="681">
        <v>0.16666666666666669</v>
      </c>
      <c r="R1014" s="665">
        <v>1</v>
      </c>
      <c r="S1014" s="681">
        <v>0.16666666666666666</v>
      </c>
      <c r="T1014" s="748"/>
      <c r="U1014" s="704">
        <v>0</v>
      </c>
    </row>
    <row r="1015" spans="1:21" ht="14.4" customHeight="1" x14ac:dyDescent="0.3">
      <c r="A1015" s="664">
        <v>21</v>
      </c>
      <c r="B1015" s="665" t="s">
        <v>528</v>
      </c>
      <c r="C1015" s="665" t="s">
        <v>3366</v>
      </c>
      <c r="D1015" s="746" t="s">
        <v>4909</v>
      </c>
      <c r="E1015" s="747" t="s">
        <v>3389</v>
      </c>
      <c r="F1015" s="665" t="s">
        <v>3361</v>
      </c>
      <c r="G1015" s="665" t="s">
        <v>3923</v>
      </c>
      <c r="H1015" s="665" t="s">
        <v>529</v>
      </c>
      <c r="I1015" s="665" t="s">
        <v>3924</v>
      </c>
      <c r="J1015" s="665" t="s">
        <v>3925</v>
      </c>
      <c r="K1015" s="665" t="s">
        <v>3926</v>
      </c>
      <c r="L1015" s="666">
        <v>36.54</v>
      </c>
      <c r="M1015" s="666">
        <v>109.62</v>
      </c>
      <c r="N1015" s="665">
        <v>3</v>
      </c>
      <c r="O1015" s="748">
        <v>1</v>
      </c>
      <c r="P1015" s="666">
        <v>109.62</v>
      </c>
      <c r="Q1015" s="681">
        <v>1</v>
      </c>
      <c r="R1015" s="665">
        <v>3</v>
      </c>
      <c r="S1015" s="681">
        <v>1</v>
      </c>
      <c r="T1015" s="748">
        <v>1</v>
      </c>
      <c r="U1015" s="704">
        <v>1</v>
      </c>
    </row>
    <row r="1016" spans="1:21" ht="14.4" customHeight="1" x14ac:dyDescent="0.3">
      <c r="A1016" s="664">
        <v>21</v>
      </c>
      <c r="B1016" s="665" t="s">
        <v>528</v>
      </c>
      <c r="C1016" s="665" t="s">
        <v>3366</v>
      </c>
      <c r="D1016" s="746" t="s">
        <v>4909</v>
      </c>
      <c r="E1016" s="747" t="s">
        <v>3389</v>
      </c>
      <c r="F1016" s="665" t="s">
        <v>3361</v>
      </c>
      <c r="G1016" s="665" t="s">
        <v>3425</v>
      </c>
      <c r="H1016" s="665" t="s">
        <v>529</v>
      </c>
      <c r="I1016" s="665" t="s">
        <v>1552</v>
      </c>
      <c r="J1016" s="665" t="s">
        <v>1553</v>
      </c>
      <c r="K1016" s="665" t="s">
        <v>1554</v>
      </c>
      <c r="L1016" s="666">
        <v>301.2</v>
      </c>
      <c r="M1016" s="666">
        <v>1506</v>
      </c>
      <c r="N1016" s="665">
        <v>5</v>
      </c>
      <c r="O1016" s="748">
        <v>4</v>
      </c>
      <c r="P1016" s="666">
        <v>602.4</v>
      </c>
      <c r="Q1016" s="681">
        <v>0.39999999999999997</v>
      </c>
      <c r="R1016" s="665">
        <v>2</v>
      </c>
      <c r="S1016" s="681">
        <v>0.4</v>
      </c>
      <c r="T1016" s="748">
        <v>1</v>
      </c>
      <c r="U1016" s="704">
        <v>0.25</v>
      </c>
    </row>
    <row r="1017" spans="1:21" ht="14.4" customHeight="1" x14ac:dyDescent="0.3">
      <c r="A1017" s="664">
        <v>21</v>
      </c>
      <c r="B1017" s="665" t="s">
        <v>528</v>
      </c>
      <c r="C1017" s="665" t="s">
        <v>3366</v>
      </c>
      <c r="D1017" s="746" t="s">
        <v>4909</v>
      </c>
      <c r="E1017" s="747" t="s">
        <v>3389</v>
      </c>
      <c r="F1017" s="665" t="s">
        <v>3361</v>
      </c>
      <c r="G1017" s="665" t="s">
        <v>3425</v>
      </c>
      <c r="H1017" s="665" t="s">
        <v>529</v>
      </c>
      <c r="I1017" s="665" t="s">
        <v>3632</v>
      </c>
      <c r="J1017" s="665" t="s">
        <v>1553</v>
      </c>
      <c r="K1017" s="665" t="s">
        <v>1554</v>
      </c>
      <c r="L1017" s="666">
        <v>185.26</v>
      </c>
      <c r="M1017" s="666">
        <v>1296.82</v>
      </c>
      <c r="N1017" s="665">
        <v>7</v>
      </c>
      <c r="O1017" s="748">
        <v>5.5</v>
      </c>
      <c r="P1017" s="666">
        <v>1111.56</v>
      </c>
      <c r="Q1017" s="681">
        <v>0.8571428571428571</v>
      </c>
      <c r="R1017" s="665">
        <v>6</v>
      </c>
      <c r="S1017" s="681">
        <v>0.8571428571428571</v>
      </c>
      <c r="T1017" s="748">
        <v>4.5</v>
      </c>
      <c r="U1017" s="704">
        <v>0.81818181818181823</v>
      </c>
    </row>
    <row r="1018" spans="1:21" ht="14.4" customHeight="1" x14ac:dyDescent="0.3">
      <c r="A1018" s="664">
        <v>21</v>
      </c>
      <c r="B1018" s="665" t="s">
        <v>528</v>
      </c>
      <c r="C1018" s="665" t="s">
        <v>3366</v>
      </c>
      <c r="D1018" s="746" t="s">
        <v>4909</v>
      </c>
      <c r="E1018" s="747" t="s">
        <v>3389</v>
      </c>
      <c r="F1018" s="665" t="s">
        <v>3361</v>
      </c>
      <c r="G1018" s="665" t="s">
        <v>3425</v>
      </c>
      <c r="H1018" s="665" t="s">
        <v>529</v>
      </c>
      <c r="I1018" s="665" t="s">
        <v>4427</v>
      </c>
      <c r="J1018" s="665" t="s">
        <v>4428</v>
      </c>
      <c r="K1018" s="665" t="s">
        <v>4429</v>
      </c>
      <c r="L1018" s="666">
        <v>57.64</v>
      </c>
      <c r="M1018" s="666">
        <v>230.56</v>
      </c>
      <c r="N1018" s="665">
        <v>4</v>
      </c>
      <c r="O1018" s="748">
        <v>1</v>
      </c>
      <c r="P1018" s="666">
        <v>230.56</v>
      </c>
      <c r="Q1018" s="681">
        <v>1</v>
      </c>
      <c r="R1018" s="665">
        <v>4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21</v>
      </c>
      <c r="B1019" s="665" t="s">
        <v>528</v>
      </c>
      <c r="C1019" s="665" t="s">
        <v>3366</v>
      </c>
      <c r="D1019" s="746" t="s">
        <v>4909</v>
      </c>
      <c r="E1019" s="747" t="s">
        <v>3389</v>
      </c>
      <c r="F1019" s="665" t="s">
        <v>3361</v>
      </c>
      <c r="G1019" s="665" t="s">
        <v>3425</v>
      </c>
      <c r="H1019" s="665" t="s">
        <v>529</v>
      </c>
      <c r="I1019" s="665" t="s">
        <v>4430</v>
      </c>
      <c r="J1019" s="665" t="s">
        <v>3928</v>
      </c>
      <c r="K1019" s="665" t="s">
        <v>3929</v>
      </c>
      <c r="L1019" s="666">
        <v>0</v>
      </c>
      <c r="M1019" s="666">
        <v>0</v>
      </c>
      <c r="N1019" s="665">
        <v>1</v>
      </c>
      <c r="O1019" s="748">
        <v>0.5</v>
      </c>
      <c r="P1019" s="666">
        <v>0</v>
      </c>
      <c r="Q1019" s="681"/>
      <c r="R1019" s="665">
        <v>1</v>
      </c>
      <c r="S1019" s="681">
        <v>1</v>
      </c>
      <c r="T1019" s="748">
        <v>0.5</v>
      </c>
      <c r="U1019" s="704">
        <v>1</v>
      </c>
    </row>
    <row r="1020" spans="1:21" ht="14.4" customHeight="1" x14ac:dyDescent="0.3">
      <c r="A1020" s="664">
        <v>21</v>
      </c>
      <c r="B1020" s="665" t="s">
        <v>528</v>
      </c>
      <c r="C1020" s="665" t="s">
        <v>3366</v>
      </c>
      <c r="D1020" s="746" t="s">
        <v>4909</v>
      </c>
      <c r="E1020" s="747" t="s">
        <v>3389</v>
      </c>
      <c r="F1020" s="665" t="s">
        <v>3361</v>
      </c>
      <c r="G1020" s="665" t="s">
        <v>3425</v>
      </c>
      <c r="H1020" s="665" t="s">
        <v>529</v>
      </c>
      <c r="I1020" s="665" t="s">
        <v>1601</v>
      </c>
      <c r="J1020" s="665" t="s">
        <v>1553</v>
      </c>
      <c r="K1020" s="665" t="s">
        <v>1554</v>
      </c>
      <c r="L1020" s="666">
        <v>301.2</v>
      </c>
      <c r="M1020" s="666">
        <v>301.2</v>
      </c>
      <c r="N1020" s="665">
        <v>1</v>
      </c>
      <c r="O1020" s="748">
        <v>0.5</v>
      </c>
      <c r="P1020" s="666">
        <v>301.2</v>
      </c>
      <c r="Q1020" s="681">
        <v>1</v>
      </c>
      <c r="R1020" s="665">
        <v>1</v>
      </c>
      <c r="S1020" s="681">
        <v>1</v>
      </c>
      <c r="T1020" s="748">
        <v>0.5</v>
      </c>
      <c r="U1020" s="704">
        <v>1</v>
      </c>
    </row>
    <row r="1021" spans="1:21" ht="14.4" customHeight="1" x14ac:dyDescent="0.3">
      <c r="A1021" s="664">
        <v>21</v>
      </c>
      <c r="B1021" s="665" t="s">
        <v>528</v>
      </c>
      <c r="C1021" s="665" t="s">
        <v>3366</v>
      </c>
      <c r="D1021" s="746" t="s">
        <v>4909</v>
      </c>
      <c r="E1021" s="747" t="s">
        <v>3389</v>
      </c>
      <c r="F1021" s="665" t="s">
        <v>3361</v>
      </c>
      <c r="G1021" s="665" t="s">
        <v>3426</v>
      </c>
      <c r="H1021" s="665" t="s">
        <v>529</v>
      </c>
      <c r="I1021" s="665" t="s">
        <v>4431</v>
      </c>
      <c r="J1021" s="665" t="s">
        <v>3667</v>
      </c>
      <c r="K1021" s="665" t="s">
        <v>4432</v>
      </c>
      <c r="L1021" s="666">
        <v>0</v>
      </c>
      <c r="M1021" s="666">
        <v>0</v>
      </c>
      <c r="N1021" s="665">
        <v>1</v>
      </c>
      <c r="O1021" s="748">
        <v>0.5</v>
      </c>
      <c r="P1021" s="666">
        <v>0</v>
      </c>
      <c r="Q1021" s="681"/>
      <c r="R1021" s="665">
        <v>1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21</v>
      </c>
      <c r="B1022" s="665" t="s">
        <v>528</v>
      </c>
      <c r="C1022" s="665" t="s">
        <v>3366</v>
      </c>
      <c r="D1022" s="746" t="s">
        <v>4909</v>
      </c>
      <c r="E1022" s="747" t="s">
        <v>3389</v>
      </c>
      <c r="F1022" s="665" t="s">
        <v>3361</v>
      </c>
      <c r="G1022" s="665" t="s">
        <v>3426</v>
      </c>
      <c r="H1022" s="665" t="s">
        <v>529</v>
      </c>
      <c r="I1022" s="665" t="s">
        <v>4173</v>
      </c>
      <c r="J1022" s="665" t="s">
        <v>3667</v>
      </c>
      <c r="K1022" s="665" t="s">
        <v>4174</v>
      </c>
      <c r="L1022" s="666">
        <v>0</v>
      </c>
      <c r="M1022" s="666">
        <v>0</v>
      </c>
      <c r="N1022" s="665">
        <v>9</v>
      </c>
      <c r="O1022" s="748">
        <v>6.5</v>
      </c>
      <c r="P1022" s="666">
        <v>0</v>
      </c>
      <c r="Q1022" s="681"/>
      <c r="R1022" s="665">
        <v>5</v>
      </c>
      <c r="S1022" s="681">
        <v>0.55555555555555558</v>
      </c>
      <c r="T1022" s="748">
        <v>3</v>
      </c>
      <c r="U1022" s="704">
        <v>0.46153846153846156</v>
      </c>
    </row>
    <row r="1023" spans="1:21" ht="14.4" customHeight="1" x14ac:dyDescent="0.3">
      <c r="A1023" s="664">
        <v>21</v>
      </c>
      <c r="B1023" s="665" t="s">
        <v>528</v>
      </c>
      <c r="C1023" s="665" t="s">
        <v>3366</v>
      </c>
      <c r="D1023" s="746" t="s">
        <v>4909</v>
      </c>
      <c r="E1023" s="747" t="s">
        <v>3389</v>
      </c>
      <c r="F1023" s="665" t="s">
        <v>3361</v>
      </c>
      <c r="G1023" s="665" t="s">
        <v>3426</v>
      </c>
      <c r="H1023" s="665" t="s">
        <v>1606</v>
      </c>
      <c r="I1023" s="665" t="s">
        <v>3666</v>
      </c>
      <c r="J1023" s="665" t="s">
        <v>3667</v>
      </c>
      <c r="K1023" s="665" t="s">
        <v>3668</v>
      </c>
      <c r="L1023" s="666">
        <v>668.54</v>
      </c>
      <c r="M1023" s="666">
        <v>3342.7</v>
      </c>
      <c r="N1023" s="665">
        <v>5</v>
      </c>
      <c r="O1023" s="748">
        <v>4</v>
      </c>
      <c r="P1023" s="666">
        <v>2674.16</v>
      </c>
      <c r="Q1023" s="681">
        <v>0.8</v>
      </c>
      <c r="R1023" s="665">
        <v>4</v>
      </c>
      <c r="S1023" s="681">
        <v>0.8</v>
      </c>
      <c r="T1023" s="748">
        <v>3.5</v>
      </c>
      <c r="U1023" s="704">
        <v>0.875</v>
      </c>
    </row>
    <row r="1024" spans="1:21" ht="14.4" customHeight="1" x14ac:dyDescent="0.3">
      <c r="A1024" s="664">
        <v>21</v>
      </c>
      <c r="B1024" s="665" t="s">
        <v>528</v>
      </c>
      <c r="C1024" s="665" t="s">
        <v>3366</v>
      </c>
      <c r="D1024" s="746" t="s">
        <v>4909</v>
      </c>
      <c r="E1024" s="747" t="s">
        <v>3389</v>
      </c>
      <c r="F1024" s="665" t="s">
        <v>3361</v>
      </c>
      <c r="G1024" s="665" t="s">
        <v>3426</v>
      </c>
      <c r="H1024" s="665" t="s">
        <v>1606</v>
      </c>
      <c r="I1024" s="665" t="s">
        <v>3684</v>
      </c>
      <c r="J1024" s="665" t="s">
        <v>3428</v>
      </c>
      <c r="K1024" s="665" t="s">
        <v>3429</v>
      </c>
      <c r="L1024" s="666">
        <v>668.54</v>
      </c>
      <c r="M1024" s="666">
        <v>1337.08</v>
      </c>
      <c r="N1024" s="665">
        <v>2</v>
      </c>
      <c r="O1024" s="748">
        <v>1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21</v>
      </c>
      <c r="B1025" s="665" t="s">
        <v>528</v>
      </c>
      <c r="C1025" s="665" t="s">
        <v>3366</v>
      </c>
      <c r="D1025" s="746" t="s">
        <v>4909</v>
      </c>
      <c r="E1025" s="747" t="s">
        <v>3389</v>
      </c>
      <c r="F1025" s="665" t="s">
        <v>3361</v>
      </c>
      <c r="G1025" s="665" t="s">
        <v>3426</v>
      </c>
      <c r="H1025" s="665" t="s">
        <v>1606</v>
      </c>
      <c r="I1025" s="665" t="s">
        <v>3427</v>
      </c>
      <c r="J1025" s="665" t="s">
        <v>3428</v>
      </c>
      <c r="K1025" s="665" t="s">
        <v>3429</v>
      </c>
      <c r="L1025" s="666">
        <v>668.54</v>
      </c>
      <c r="M1025" s="666">
        <v>6016.86</v>
      </c>
      <c r="N1025" s="665">
        <v>9</v>
      </c>
      <c r="O1025" s="748">
        <v>7</v>
      </c>
      <c r="P1025" s="666">
        <v>6016.86</v>
      </c>
      <c r="Q1025" s="681">
        <v>1</v>
      </c>
      <c r="R1025" s="665">
        <v>9</v>
      </c>
      <c r="S1025" s="681">
        <v>1</v>
      </c>
      <c r="T1025" s="748">
        <v>7</v>
      </c>
      <c r="U1025" s="704">
        <v>1</v>
      </c>
    </row>
    <row r="1026" spans="1:21" ht="14.4" customHeight="1" x14ac:dyDescent="0.3">
      <c r="A1026" s="664">
        <v>21</v>
      </c>
      <c r="B1026" s="665" t="s">
        <v>528</v>
      </c>
      <c r="C1026" s="665" t="s">
        <v>3366</v>
      </c>
      <c r="D1026" s="746" t="s">
        <v>4909</v>
      </c>
      <c r="E1026" s="747" t="s">
        <v>3389</v>
      </c>
      <c r="F1026" s="665" t="s">
        <v>3361</v>
      </c>
      <c r="G1026" s="665" t="s">
        <v>3426</v>
      </c>
      <c r="H1026" s="665" t="s">
        <v>1606</v>
      </c>
      <c r="I1026" s="665" t="s">
        <v>3930</v>
      </c>
      <c r="J1026" s="665" t="s">
        <v>3428</v>
      </c>
      <c r="K1026" s="665" t="s">
        <v>3429</v>
      </c>
      <c r="L1026" s="666">
        <v>668.54</v>
      </c>
      <c r="M1026" s="666">
        <v>668.54</v>
      </c>
      <c r="N1026" s="665">
        <v>1</v>
      </c>
      <c r="O1026" s="748">
        <v>0.5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21</v>
      </c>
      <c r="B1027" s="665" t="s">
        <v>528</v>
      </c>
      <c r="C1027" s="665" t="s">
        <v>3366</v>
      </c>
      <c r="D1027" s="746" t="s">
        <v>4909</v>
      </c>
      <c r="E1027" s="747" t="s">
        <v>3389</v>
      </c>
      <c r="F1027" s="665" t="s">
        <v>3361</v>
      </c>
      <c r="G1027" s="665" t="s">
        <v>3426</v>
      </c>
      <c r="H1027" s="665" t="s">
        <v>529</v>
      </c>
      <c r="I1027" s="665" t="s">
        <v>4267</v>
      </c>
      <c r="J1027" s="665" t="s">
        <v>3428</v>
      </c>
      <c r="K1027" s="665" t="s">
        <v>4268</v>
      </c>
      <c r="L1027" s="666">
        <v>0</v>
      </c>
      <c r="M1027" s="666">
        <v>0</v>
      </c>
      <c r="N1027" s="665">
        <v>1</v>
      </c>
      <c r="O1027" s="748">
        <v>1</v>
      </c>
      <c r="P1027" s="666">
        <v>0</v>
      </c>
      <c r="Q1027" s="681"/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21</v>
      </c>
      <c r="B1028" s="665" t="s">
        <v>528</v>
      </c>
      <c r="C1028" s="665" t="s">
        <v>3366</v>
      </c>
      <c r="D1028" s="746" t="s">
        <v>4909</v>
      </c>
      <c r="E1028" s="747" t="s">
        <v>3389</v>
      </c>
      <c r="F1028" s="665" t="s">
        <v>3361</v>
      </c>
      <c r="G1028" s="665" t="s">
        <v>3426</v>
      </c>
      <c r="H1028" s="665" t="s">
        <v>529</v>
      </c>
      <c r="I1028" s="665" t="s">
        <v>3819</v>
      </c>
      <c r="J1028" s="665" t="s">
        <v>3428</v>
      </c>
      <c r="K1028" s="665" t="s">
        <v>3519</v>
      </c>
      <c r="L1028" s="666">
        <v>0</v>
      </c>
      <c r="M1028" s="666">
        <v>0</v>
      </c>
      <c r="N1028" s="665">
        <v>1</v>
      </c>
      <c r="O1028" s="748">
        <v>1</v>
      </c>
      <c r="P1028" s="666">
        <v>0</v>
      </c>
      <c r="Q1028" s="681"/>
      <c r="R1028" s="665">
        <v>1</v>
      </c>
      <c r="S1028" s="681">
        <v>1</v>
      </c>
      <c r="T1028" s="748">
        <v>1</v>
      </c>
      <c r="U1028" s="704">
        <v>1</v>
      </c>
    </row>
    <row r="1029" spans="1:21" ht="14.4" customHeight="1" x14ac:dyDescent="0.3">
      <c r="A1029" s="664">
        <v>21</v>
      </c>
      <c r="B1029" s="665" t="s">
        <v>528</v>
      </c>
      <c r="C1029" s="665" t="s">
        <v>3366</v>
      </c>
      <c r="D1029" s="746" t="s">
        <v>4909</v>
      </c>
      <c r="E1029" s="747" t="s">
        <v>3389</v>
      </c>
      <c r="F1029" s="665" t="s">
        <v>3361</v>
      </c>
      <c r="G1029" s="665" t="s">
        <v>4433</v>
      </c>
      <c r="H1029" s="665" t="s">
        <v>529</v>
      </c>
      <c r="I1029" s="665" t="s">
        <v>673</v>
      </c>
      <c r="J1029" s="665" t="s">
        <v>4434</v>
      </c>
      <c r="K1029" s="665" t="s">
        <v>2808</v>
      </c>
      <c r="L1029" s="666">
        <v>0</v>
      </c>
      <c r="M1029" s="666">
        <v>0</v>
      </c>
      <c r="N1029" s="665">
        <v>1</v>
      </c>
      <c r="O1029" s="748"/>
      <c r="P1029" s="666">
        <v>0</v>
      </c>
      <c r="Q1029" s="681"/>
      <c r="R1029" s="665">
        <v>1</v>
      </c>
      <c r="S1029" s="681">
        <v>1</v>
      </c>
      <c r="T1029" s="748"/>
      <c r="U1029" s="704"/>
    </row>
    <row r="1030" spans="1:21" ht="14.4" customHeight="1" x14ac:dyDescent="0.3">
      <c r="A1030" s="664">
        <v>21</v>
      </c>
      <c r="B1030" s="665" t="s">
        <v>528</v>
      </c>
      <c r="C1030" s="665" t="s">
        <v>3366</v>
      </c>
      <c r="D1030" s="746" t="s">
        <v>4909</v>
      </c>
      <c r="E1030" s="747" t="s">
        <v>3389</v>
      </c>
      <c r="F1030" s="665" t="s">
        <v>3361</v>
      </c>
      <c r="G1030" s="665" t="s">
        <v>4435</v>
      </c>
      <c r="H1030" s="665" t="s">
        <v>529</v>
      </c>
      <c r="I1030" s="665" t="s">
        <v>4436</v>
      </c>
      <c r="J1030" s="665" t="s">
        <v>4437</v>
      </c>
      <c r="K1030" s="665" t="s">
        <v>2808</v>
      </c>
      <c r="L1030" s="666">
        <v>0</v>
      </c>
      <c r="M1030" s="666">
        <v>0</v>
      </c>
      <c r="N1030" s="665">
        <v>1</v>
      </c>
      <c r="O1030" s="748">
        <v>1</v>
      </c>
      <c r="P1030" s="666">
        <v>0</v>
      </c>
      <c r="Q1030" s="681"/>
      <c r="R1030" s="665">
        <v>1</v>
      </c>
      <c r="S1030" s="681">
        <v>1</v>
      </c>
      <c r="T1030" s="748">
        <v>1</v>
      </c>
      <c r="U1030" s="704">
        <v>1</v>
      </c>
    </row>
    <row r="1031" spans="1:21" ht="14.4" customHeight="1" x14ac:dyDescent="0.3">
      <c r="A1031" s="664">
        <v>21</v>
      </c>
      <c r="B1031" s="665" t="s">
        <v>528</v>
      </c>
      <c r="C1031" s="665" t="s">
        <v>3366</v>
      </c>
      <c r="D1031" s="746" t="s">
        <v>4909</v>
      </c>
      <c r="E1031" s="747" t="s">
        <v>3389</v>
      </c>
      <c r="F1031" s="665" t="s">
        <v>3361</v>
      </c>
      <c r="G1031" s="665" t="s">
        <v>3643</v>
      </c>
      <c r="H1031" s="665" t="s">
        <v>1606</v>
      </c>
      <c r="I1031" s="665" t="s">
        <v>4438</v>
      </c>
      <c r="J1031" s="665" t="s">
        <v>1977</v>
      </c>
      <c r="K1031" s="665" t="s">
        <v>1978</v>
      </c>
      <c r="L1031" s="666">
        <v>205.84</v>
      </c>
      <c r="M1031" s="666">
        <v>205.84</v>
      </c>
      <c r="N1031" s="665">
        <v>1</v>
      </c>
      <c r="O1031" s="748">
        <v>1</v>
      </c>
      <c r="P1031" s="666">
        <v>205.84</v>
      </c>
      <c r="Q1031" s="681">
        <v>1</v>
      </c>
      <c r="R1031" s="665">
        <v>1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21</v>
      </c>
      <c r="B1032" s="665" t="s">
        <v>528</v>
      </c>
      <c r="C1032" s="665" t="s">
        <v>3366</v>
      </c>
      <c r="D1032" s="746" t="s">
        <v>4909</v>
      </c>
      <c r="E1032" s="747" t="s">
        <v>3389</v>
      </c>
      <c r="F1032" s="665" t="s">
        <v>3361</v>
      </c>
      <c r="G1032" s="665" t="s">
        <v>4297</v>
      </c>
      <c r="H1032" s="665" t="s">
        <v>529</v>
      </c>
      <c r="I1032" s="665" t="s">
        <v>942</v>
      </c>
      <c r="J1032" s="665" t="s">
        <v>943</v>
      </c>
      <c r="K1032" s="665" t="s">
        <v>944</v>
      </c>
      <c r="L1032" s="666">
        <v>0</v>
      </c>
      <c r="M1032" s="666">
        <v>0</v>
      </c>
      <c r="N1032" s="665">
        <v>1</v>
      </c>
      <c r="O1032" s="748">
        <v>1</v>
      </c>
      <c r="P1032" s="666">
        <v>0</v>
      </c>
      <c r="Q1032" s="681"/>
      <c r="R1032" s="665">
        <v>1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21</v>
      </c>
      <c r="B1033" s="665" t="s">
        <v>528</v>
      </c>
      <c r="C1033" s="665" t="s">
        <v>3366</v>
      </c>
      <c r="D1033" s="746" t="s">
        <v>4909</v>
      </c>
      <c r="E1033" s="747" t="s">
        <v>3389</v>
      </c>
      <c r="F1033" s="665" t="s">
        <v>3361</v>
      </c>
      <c r="G1033" s="665" t="s">
        <v>3570</v>
      </c>
      <c r="H1033" s="665" t="s">
        <v>1606</v>
      </c>
      <c r="I1033" s="665" t="s">
        <v>4439</v>
      </c>
      <c r="J1033" s="665" t="s">
        <v>1714</v>
      </c>
      <c r="K1033" s="665" t="s">
        <v>3709</v>
      </c>
      <c r="L1033" s="666">
        <v>160.88999999999999</v>
      </c>
      <c r="M1033" s="666">
        <v>160.88999999999999</v>
      </c>
      <c r="N1033" s="665">
        <v>1</v>
      </c>
      <c r="O1033" s="748">
        <v>0.5</v>
      </c>
      <c r="P1033" s="666">
        <v>160.88999999999999</v>
      </c>
      <c r="Q1033" s="681">
        <v>1</v>
      </c>
      <c r="R1033" s="665">
        <v>1</v>
      </c>
      <c r="S1033" s="681">
        <v>1</v>
      </c>
      <c r="T1033" s="748">
        <v>0.5</v>
      </c>
      <c r="U1033" s="704">
        <v>1</v>
      </c>
    </row>
    <row r="1034" spans="1:21" ht="14.4" customHeight="1" x14ac:dyDescent="0.3">
      <c r="A1034" s="664">
        <v>21</v>
      </c>
      <c r="B1034" s="665" t="s">
        <v>528</v>
      </c>
      <c r="C1034" s="665" t="s">
        <v>3366</v>
      </c>
      <c r="D1034" s="746" t="s">
        <v>4909</v>
      </c>
      <c r="E1034" s="747" t="s">
        <v>3389</v>
      </c>
      <c r="F1034" s="665" t="s">
        <v>3361</v>
      </c>
      <c r="G1034" s="665" t="s">
        <v>3570</v>
      </c>
      <c r="H1034" s="665" t="s">
        <v>1606</v>
      </c>
      <c r="I1034" s="665" t="s">
        <v>4440</v>
      </c>
      <c r="J1034" s="665" t="s">
        <v>4441</v>
      </c>
      <c r="K1034" s="665" t="s">
        <v>4442</v>
      </c>
      <c r="L1034" s="666">
        <v>96.53</v>
      </c>
      <c r="M1034" s="666">
        <v>96.53</v>
      </c>
      <c r="N1034" s="665">
        <v>1</v>
      </c>
      <c r="O1034" s="748">
        <v>1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21</v>
      </c>
      <c r="B1035" s="665" t="s">
        <v>528</v>
      </c>
      <c r="C1035" s="665" t="s">
        <v>3366</v>
      </c>
      <c r="D1035" s="746" t="s">
        <v>4909</v>
      </c>
      <c r="E1035" s="747" t="s">
        <v>3389</v>
      </c>
      <c r="F1035" s="665" t="s">
        <v>3361</v>
      </c>
      <c r="G1035" s="665" t="s">
        <v>3523</v>
      </c>
      <c r="H1035" s="665" t="s">
        <v>529</v>
      </c>
      <c r="I1035" s="665" t="s">
        <v>1432</v>
      </c>
      <c r="J1035" s="665" t="s">
        <v>1433</v>
      </c>
      <c r="K1035" s="665" t="s">
        <v>1324</v>
      </c>
      <c r="L1035" s="666">
        <v>108.44</v>
      </c>
      <c r="M1035" s="666">
        <v>2168.8000000000002</v>
      </c>
      <c r="N1035" s="665">
        <v>20</v>
      </c>
      <c r="O1035" s="748">
        <v>9</v>
      </c>
      <c r="P1035" s="666">
        <v>1843.48</v>
      </c>
      <c r="Q1035" s="681">
        <v>0.85</v>
      </c>
      <c r="R1035" s="665">
        <v>17</v>
      </c>
      <c r="S1035" s="681">
        <v>0.85</v>
      </c>
      <c r="T1035" s="748">
        <v>7.5</v>
      </c>
      <c r="U1035" s="704">
        <v>0.83333333333333337</v>
      </c>
    </row>
    <row r="1036" spans="1:21" ht="14.4" customHeight="1" x14ac:dyDescent="0.3">
      <c r="A1036" s="664">
        <v>21</v>
      </c>
      <c r="B1036" s="665" t="s">
        <v>528</v>
      </c>
      <c r="C1036" s="665" t="s">
        <v>3366</v>
      </c>
      <c r="D1036" s="746" t="s">
        <v>4909</v>
      </c>
      <c r="E1036" s="747" t="s">
        <v>3389</v>
      </c>
      <c r="F1036" s="665" t="s">
        <v>3361</v>
      </c>
      <c r="G1036" s="665" t="s">
        <v>3822</v>
      </c>
      <c r="H1036" s="665" t="s">
        <v>1606</v>
      </c>
      <c r="I1036" s="665" t="s">
        <v>3942</v>
      </c>
      <c r="J1036" s="665" t="s">
        <v>2726</v>
      </c>
      <c r="K1036" s="665" t="s">
        <v>3943</v>
      </c>
      <c r="L1036" s="666">
        <v>1451.04</v>
      </c>
      <c r="M1036" s="666">
        <v>8706.24</v>
      </c>
      <c r="N1036" s="665">
        <v>6</v>
      </c>
      <c r="O1036" s="748">
        <v>1</v>
      </c>
      <c r="P1036" s="666">
        <v>8706.24</v>
      </c>
      <c r="Q1036" s="681">
        <v>1</v>
      </c>
      <c r="R1036" s="665">
        <v>6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21</v>
      </c>
      <c r="B1037" s="665" t="s">
        <v>528</v>
      </c>
      <c r="C1037" s="665" t="s">
        <v>3366</v>
      </c>
      <c r="D1037" s="746" t="s">
        <v>4909</v>
      </c>
      <c r="E1037" s="747" t="s">
        <v>3389</v>
      </c>
      <c r="F1037" s="665" t="s">
        <v>3361</v>
      </c>
      <c r="G1037" s="665" t="s">
        <v>3961</v>
      </c>
      <c r="H1037" s="665" t="s">
        <v>529</v>
      </c>
      <c r="I1037" s="665" t="s">
        <v>3962</v>
      </c>
      <c r="J1037" s="665" t="s">
        <v>3963</v>
      </c>
      <c r="K1037" s="665" t="s">
        <v>3964</v>
      </c>
      <c r="L1037" s="666">
        <v>70.08</v>
      </c>
      <c r="M1037" s="666">
        <v>140.16</v>
      </c>
      <c r="N1037" s="665">
        <v>2</v>
      </c>
      <c r="O1037" s="748">
        <v>1</v>
      </c>
      <c r="P1037" s="666">
        <v>140.16</v>
      </c>
      <c r="Q1037" s="681">
        <v>1</v>
      </c>
      <c r="R1037" s="665">
        <v>2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21</v>
      </c>
      <c r="B1038" s="665" t="s">
        <v>528</v>
      </c>
      <c r="C1038" s="665" t="s">
        <v>3366</v>
      </c>
      <c r="D1038" s="746" t="s">
        <v>4909</v>
      </c>
      <c r="E1038" s="747" t="s">
        <v>3389</v>
      </c>
      <c r="F1038" s="665" t="s">
        <v>3361</v>
      </c>
      <c r="G1038" s="665" t="s">
        <v>3572</v>
      </c>
      <c r="H1038" s="665" t="s">
        <v>529</v>
      </c>
      <c r="I1038" s="665" t="s">
        <v>600</v>
      </c>
      <c r="J1038" s="665" t="s">
        <v>3685</v>
      </c>
      <c r="K1038" s="665" t="s">
        <v>3686</v>
      </c>
      <c r="L1038" s="666">
        <v>24.78</v>
      </c>
      <c r="M1038" s="666">
        <v>123.9</v>
      </c>
      <c r="N1038" s="665">
        <v>5</v>
      </c>
      <c r="O1038" s="748">
        <v>1.5</v>
      </c>
      <c r="P1038" s="666">
        <v>123.9</v>
      </c>
      <c r="Q1038" s="681">
        <v>1</v>
      </c>
      <c r="R1038" s="665">
        <v>5</v>
      </c>
      <c r="S1038" s="681">
        <v>1</v>
      </c>
      <c r="T1038" s="748">
        <v>1.5</v>
      </c>
      <c r="U1038" s="704">
        <v>1</v>
      </c>
    </row>
    <row r="1039" spans="1:21" ht="14.4" customHeight="1" x14ac:dyDescent="0.3">
      <c r="A1039" s="664">
        <v>21</v>
      </c>
      <c r="B1039" s="665" t="s">
        <v>528</v>
      </c>
      <c r="C1039" s="665" t="s">
        <v>3366</v>
      </c>
      <c r="D1039" s="746" t="s">
        <v>4909</v>
      </c>
      <c r="E1039" s="747" t="s">
        <v>3389</v>
      </c>
      <c r="F1039" s="665" t="s">
        <v>3361</v>
      </c>
      <c r="G1039" s="665" t="s">
        <v>3572</v>
      </c>
      <c r="H1039" s="665" t="s">
        <v>529</v>
      </c>
      <c r="I1039" s="665" t="s">
        <v>2197</v>
      </c>
      <c r="J1039" s="665" t="s">
        <v>3573</v>
      </c>
      <c r="K1039" s="665" t="s">
        <v>3574</v>
      </c>
      <c r="L1039" s="666">
        <v>99.11</v>
      </c>
      <c r="M1039" s="666">
        <v>198.22</v>
      </c>
      <c r="N1039" s="665">
        <v>2</v>
      </c>
      <c r="O1039" s="748">
        <v>1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21</v>
      </c>
      <c r="B1040" s="665" t="s">
        <v>528</v>
      </c>
      <c r="C1040" s="665" t="s">
        <v>3366</v>
      </c>
      <c r="D1040" s="746" t="s">
        <v>4909</v>
      </c>
      <c r="E1040" s="747" t="s">
        <v>3389</v>
      </c>
      <c r="F1040" s="665" t="s">
        <v>3361</v>
      </c>
      <c r="G1040" s="665" t="s">
        <v>4443</v>
      </c>
      <c r="H1040" s="665" t="s">
        <v>529</v>
      </c>
      <c r="I1040" s="665" t="s">
        <v>2109</v>
      </c>
      <c r="J1040" s="665" t="s">
        <v>2110</v>
      </c>
      <c r="K1040" s="665" t="s">
        <v>4444</v>
      </c>
      <c r="L1040" s="666">
        <v>54.55</v>
      </c>
      <c r="M1040" s="666">
        <v>163.64999999999998</v>
      </c>
      <c r="N1040" s="665">
        <v>3</v>
      </c>
      <c r="O1040" s="748">
        <v>0.5</v>
      </c>
      <c r="P1040" s="666">
        <v>163.64999999999998</v>
      </c>
      <c r="Q1040" s="681">
        <v>1</v>
      </c>
      <c r="R1040" s="665">
        <v>3</v>
      </c>
      <c r="S1040" s="681">
        <v>1</v>
      </c>
      <c r="T1040" s="748">
        <v>0.5</v>
      </c>
      <c r="U1040" s="704">
        <v>1</v>
      </c>
    </row>
    <row r="1041" spans="1:21" ht="14.4" customHeight="1" x14ac:dyDescent="0.3">
      <c r="A1041" s="664">
        <v>21</v>
      </c>
      <c r="B1041" s="665" t="s">
        <v>528</v>
      </c>
      <c r="C1041" s="665" t="s">
        <v>3366</v>
      </c>
      <c r="D1041" s="746" t="s">
        <v>4909</v>
      </c>
      <c r="E1041" s="747" t="s">
        <v>3389</v>
      </c>
      <c r="F1041" s="665" t="s">
        <v>3361</v>
      </c>
      <c r="G1041" s="665" t="s">
        <v>3430</v>
      </c>
      <c r="H1041" s="665" t="s">
        <v>1606</v>
      </c>
      <c r="I1041" s="665" t="s">
        <v>4445</v>
      </c>
      <c r="J1041" s="665" t="s">
        <v>3281</v>
      </c>
      <c r="K1041" s="665" t="s">
        <v>3922</v>
      </c>
      <c r="L1041" s="666">
        <v>0</v>
      </c>
      <c r="M1041" s="666">
        <v>0</v>
      </c>
      <c r="N1041" s="665">
        <v>1</v>
      </c>
      <c r="O1041" s="748">
        <v>0.5</v>
      </c>
      <c r="P1041" s="666"/>
      <c r="Q1041" s="681"/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21</v>
      </c>
      <c r="B1042" s="665" t="s">
        <v>528</v>
      </c>
      <c r="C1042" s="665" t="s">
        <v>3366</v>
      </c>
      <c r="D1042" s="746" t="s">
        <v>4909</v>
      </c>
      <c r="E1042" s="747" t="s">
        <v>3389</v>
      </c>
      <c r="F1042" s="665" t="s">
        <v>3361</v>
      </c>
      <c r="G1042" s="665" t="s">
        <v>3971</v>
      </c>
      <c r="H1042" s="665" t="s">
        <v>529</v>
      </c>
      <c r="I1042" s="665" t="s">
        <v>3972</v>
      </c>
      <c r="J1042" s="665" t="s">
        <v>1310</v>
      </c>
      <c r="K1042" s="665" t="s">
        <v>3973</v>
      </c>
      <c r="L1042" s="666">
        <v>0</v>
      </c>
      <c r="M1042" s="666">
        <v>0</v>
      </c>
      <c r="N1042" s="665">
        <v>5</v>
      </c>
      <c r="O1042" s="748">
        <v>5</v>
      </c>
      <c r="P1042" s="666">
        <v>0</v>
      </c>
      <c r="Q1042" s="681"/>
      <c r="R1042" s="665">
        <v>3</v>
      </c>
      <c r="S1042" s="681">
        <v>0.6</v>
      </c>
      <c r="T1042" s="748">
        <v>3</v>
      </c>
      <c r="U1042" s="704">
        <v>0.6</v>
      </c>
    </row>
    <row r="1043" spans="1:21" ht="14.4" customHeight="1" x14ac:dyDescent="0.3">
      <c r="A1043" s="664">
        <v>21</v>
      </c>
      <c r="B1043" s="665" t="s">
        <v>528</v>
      </c>
      <c r="C1043" s="665" t="s">
        <v>3366</v>
      </c>
      <c r="D1043" s="746" t="s">
        <v>4909</v>
      </c>
      <c r="E1043" s="747" t="s">
        <v>3389</v>
      </c>
      <c r="F1043" s="665" t="s">
        <v>3361</v>
      </c>
      <c r="G1043" s="665" t="s">
        <v>3971</v>
      </c>
      <c r="H1043" s="665" t="s">
        <v>529</v>
      </c>
      <c r="I1043" s="665" t="s">
        <v>4446</v>
      </c>
      <c r="J1043" s="665" t="s">
        <v>1044</v>
      </c>
      <c r="K1043" s="665" t="s">
        <v>4447</v>
      </c>
      <c r="L1043" s="666">
        <v>0</v>
      </c>
      <c r="M1043" s="666">
        <v>0</v>
      </c>
      <c r="N1043" s="665">
        <v>1</v>
      </c>
      <c r="O1043" s="748">
        <v>0.5</v>
      </c>
      <c r="P1043" s="666">
        <v>0</v>
      </c>
      <c r="Q1043" s="681"/>
      <c r="R1043" s="665">
        <v>1</v>
      </c>
      <c r="S1043" s="681">
        <v>1</v>
      </c>
      <c r="T1043" s="748">
        <v>0.5</v>
      </c>
      <c r="U1043" s="704">
        <v>1</v>
      </c>
    </row>
    <row r="1044" spans="1:21" ht="14.4" customHeight="1" x14ac:dyDescent="0.3">
      <c r="A1044" s="664">
        <v>21</v>
      </c>
      <c r="B1044" s="665" t="s">
        <v>528</v>
      </c>
      <c r="C1044" s="665" t="s">
        <v>3366</v>
      </c>
      <c r="D1044" s="746" t="s">
        <v>4909</v>
      </c>
      <c r="E1044" s="747" t="s">
        <v>3389</v>
      </c>
      <c r="F1044" s="665" t="s">
        <v>3361</v>
      </c>
      <c r="G1044" s="665" t="s">
        <v>3650</v>
      </c>
      <c r="H1044" s="665" t="s">
        <v>529</v>
      </c>
      <c r="I1044" s="665" t="s">
        <v>4448</v>
      </c>
      <c r="J1044" s="665" t="s">
        <v>3652</v>
      </c>
      <c r="K1044" s="665" t="s">
        <v>4449</v>
      </c>
      <c r="L1044" s="666">
        <v>139.63999999999999</v>
      </c>
      <c r="M1044" s="666">
        <v>139.63999999999999</v>
      </c>
      <c r="N1044" s="665">
        <v>1</v>
      </c>
      <c r="O1044" s="748">
        <v>1</v>
      </c>
      <c r="P1044" s="666">
        <v>139.63999999999999</v>
      </c>
      <c r="Q1044" s="681">
        <v>1</v>
      </c>
      <c r="R1044" s="665">
        <v>1</v>
      </c>
      <c r="S1044" s="681">
        <v>1</v>
      </c>
      <c r="T1044" s="748">
        <v>1</v>
      </c>
      <c r="U1044" s="704">
        <v>1</v>
      </c>
    </row>
    <row r="1045" spans="1:21" ht="14.4" customHeight="1" x14ac:dyDescent="0.3">
      <c r="A1045" s="664">
        <v>21</v>
      </c>
      <c r="B1045" s="665" t="s">
        <v>528</v>
      </c>
      <c r="C1045" s="665" t="s">
        <v>3366</v>
      </c>
      <c r="D1045" s="746" t="s">
        <v>4909</v>
      </c>
      <c r="E1045" s="747" t="s">
        <v>3389</v>
      </c>
      <c r="F1045" s="665" t="s">
        <v>3361</v>
      </c>
      <c r="G1045" s="665" t="s">
        <v>3525</v>
      </c>
      <c r="H1045" s="665" t="s">
        <v>529</v>
      </c>
      <c r="I1045" s="665" t="s">
        <v>758</v>
      </c>
      <c r="J1045" s="665" t="s">
        <v>3526</v>
      </c>
      <c r="K1045" s="665" t="s">
        <v>3527</v>
      </c>
      <c r="L1045" s="666">
        <v>0</v>
      </c>
      <c r="M1045" s="666">
        <v>0</v>
      </c>
      <c r="N1045" s="665">
        <v>31</v>
      </c>
      <c r="O1045" s="748">
        <v>6.5</v>
      </c>
      <c r="P1045" s="666">
        <v>0</v>
      </c>
      <c r="Q1045" s="681"/>
      <c r="R1045" s="665">
        <v>29</v>
      </c>
      <c r="S1045" s="681">
        <v>0.93548387096774188</v>
      </c>
      <c r="T1045" s="748">
        <v>5.5</v>
      </c>
      <c r="U1045" s="704">
        <v>0.84615384615384615</v>
      </c>
    </row>
    <row r="1046" spans="1:21" ht="14.4" customHeight="1" x14ac:dyDescent="0.3">
      <c r="A1046" s="664">
        <v>21</v>
      </c>
      <c r="B1046" s="665" t="s">
        <v>528</v>
      </c>
      <c r="C1046" s="665" t="s">
        <v>3366</v>
      </c>
      <c r="D1046" s="746" t="s">
        <v>4909</v>
      </c>
      <c r="E1046" s="747" t="s">
        <v>3389</v>
      </c>
      <c r="F1046" s="665" t="s">
        <v>3361</v>
      </c>
      <c r="G1046" s="665" t="s">
        <v>3530</v>
      </c>
      <c r="H1046" s="665" t="s">
        <v>529</v>
      </c>
      <c r="I1046" s="665" t="s">
        <v>4192</v>
      </c>
      <c r="J1046" s="665" t="s">
        <v>1548</v>
      </c>
      <c r="K1046" s="665" t="s">
        <v>4193</v>
      </c>
      <c r="L1046" s="666">
        <v>22.44</v>
      </c>
      <c r="M1046" s="666">
        <v>22.44</v>
      </c>
      <c r="N1046" s="665">
        <v>1</v>
      </c>
      <c r="O1046" s="748">
        <v>0.5</v>
      </c>
      <c r="P1046" s="666">
        <v>22.44</v>
      </c>
      <c r="Q1046" s="681">
        <v>1</v>
      </c>
      <c r="R1046" s="665">
        <v>1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21</v>
      </c>
      <c r="B1047" s="665" t="s">
        <v>528</v>
      </c>
      <c r="C1047" s="665" t="s">
        <v>3366</v>
      </c>
      <c r="D1047" s="746" t="s">
        <v>4909</v>
      </c>
      <c r="E1047" s="747" t="s">
        <v>3389</v>
      </c>
      <c r="F1047" s="665" t="s">
        <v>3361</v>
      </c>
      <c r="G1047" s="665" t="s">
        <v>3530</v>
      </c>
      <c r="H1047" s="665" t="s">
        <v>529</v>
      </c>
      <c r="I1047" s="665" t="s">
        <v>1547</v>
      </c>
      <c r="J1047" s="665" t="s">
        <v>1548</v>
      </c>
      <c r="K1047" s="665" t="s">
        <v>1549</v>
      </c>
      <c r="L1047" s="666">
        <v>31.42</v>
      </c>
      <c r="M1047" s="666">
        <v>62.84</v>
      </c>
      <c r="N1047" s="665">
        <v>2</v>
      </c>
      <c r="O1047" s="748">
        <v>1</v>
      </c>
      <c r="P1047" s="666">
        <v>62.84</v>
      </c>
      <c r="Q1047" s="681">
        <v>1</v>
      </c>
      <c r="R1047" s="665">
        <v>2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21</v>
      </c>
      <c r="B1048" s="665" t="s">
        <v>528</v>
      </c>
      <c r="C1048" s="665" t="s">
        <v>3366</v>
      </c>
      <c r="D1048" s="746" t="s">
        <v>4909</v>
      </c>
      <c r="E1048" s="747" t="s">
        <v>3389</v>
      </c>
      <c r="F1048" s="665" t="s">
        <v>3361</v>
      </c>
      <c r="G1048" s="665" t="s">
        <v>4450</v>
      </c>
      <c r="H1048" s="665" t="s">
        <v>529</v>
      </c>
      <c r="I1048" s="665" t="s">
        <v>4451</v>
      </c>
      <c r="J1048" s="665" t="s">
        <v>4452</v>
      </c>
      <c r="K1048" s="665" t="s">
        <v>4453</v>
      </c>
      <c r="L1048" s="666">
        <v>250.49</v>
      </c>
      <c r="M1048" s="666">
        <v>250.49</v>
      </c>
      <c r="N1048" s="665">
        <v>1</v>
      </c>
      <c r="O1048" s="748">
        <v>1</v>
      </c>
      <c r="P1048" s="666">
        <v>250.49</v>
      </c>
      <c r="Q1048" s="681">
        <v>1</v>
      </c>
      <c r="R1048" s="665">
        <v>1</v>
      </c>
      <c r="S1048" s="681">
        <v>1</v>
      </c>
      <c r="T1048" s="748">
        <v>1</v>
      </c>
      <c r="U1048" s="704">
        <v>1</v>
      </c>
    </row>
    <row r="1049" spans="1:21" ht="14.4" customHeight="1" x14ac:dyDescent="0.3">
      <c r="A1049" s="664">
        <v>21</v>
      </c>
      <c r="B1049" s="665" t="s">
        <v>528</v>
      </c>
      <c r="C1049" s="665" t="s">
        <v>3366</v>
      </c>
      <c r="D1049" s="746" t="s">
        <v>4909</v>
      </c>
      <c r="E1049" s="747" t="s">
        <v>3389</v>
      </c>
      <c r="F1049" s="665" t="s">
        <v>3361</v>
      </c>
      <c r="G1049" s="665" t="s">
        <v>3978</v>
      </c>
      <c r="H1049" s="665" t="s">
        <v>1606</v>
      </c>
      <c r="I1049" s="665" t="s">
        <v>3982</v>
      </c>
      <c r="J1049" s="665" t="s">
        <v>3980</v>
      </c>
      <c r="K1049" s="665" t="s">
        <v>3814</v>
      </c>
      <c r="L1049" s="666">
        <v>492.3</v>
      </c>
      <c r="M1049" s="666">
        <v>3446.1</v>
      </c>
      <c r="N1049" s="665">
        <v>7</v>
      </c>
      <c r="O1049" s="748">
        <v>7</v>
      </c>
      <c r="P1049" s="666">
        <v>2461.5</v>
      </c>
      <c r="Q1049" s="681">
        <v>0.7142857142857143</v>
      </c>
      <c r="R1049" s="665">
        <v>5</v>
      </c>
      <c r="S1049" s="681">
        <v>0.7142857142857143</v>
      </c>
      <c r="T1049" s="748">
        <v>5</v>
      </c>
      <c r="U1049" s="704">
        <v>0.7142857142857143</v>
      </c>
    </row>
    <row r="1050" spans="1:21" ht="14.4" customHeight="1" x14ac:dyDescent="0.3">
      <c r="A1050" s="664">
        <v>21</v>
      </c>
      <c r="B1050" s="665" t="s">
        <v>528</v>
      </c>
      <c r="C1050" s="665" t="s">
        <v>3366</v>
      </c>
      <c r="D1050" s="746" t="s">
        <v>4909</v>
      </c>
      <c r="E1050" s="747" t="s">
        <v>3389</v>
      </c>
      <c r="F1050" s="665" t="s">
        <v>3361</v>
      </c>
      <c r="G1050" s="665" t="s">
        <v>3531</v>
      </c>
      <c r="H1050" s="665" t="s">
        <v>529</v>
      </c>
      <c r="I1050" s="665" t="s">
        <v>688</v>
      </c>
      <c r="J1050" s="665" t="s">
        <v>689</v>
      </c>
      <c r="K1050" s="665" t="s">
        <v>3691</v>
      </c>
      <c r="L1050" s="666">
        <v>55.16</v>
      </c>
      <c r="M1050" s="666">
        <v>551.59999999999991</v>
      </c>
      <c r="N1050" s="665">
        <v>10</v>
      </c>
      <c r="O1050" s="748">
        <v>2.5</v>
      </c>
      <c r="P1050" s="666">
        <v>496.43999999999994</v>
      </c>
      <c r="Q1050" s="681">
        <v>0.9</v>
      </c>
      <c r="R1050" s="665">
        <v>9</v>
      </c>
      <c r="S1050" s="681">
        <v>0.9</v>
      </c>
      <c r="T1050" s="748">
        <v>2</v>
      </c>
      <c r="U1050" s="704">
        <v>0.8</v>
      </c>
    </row>
    <row r="1051" spans="1:21" ht="14.4" customHeight="1" x14ac:dyDescent="0.3">
      <c r="A1051" s="664">
        <v>21</v>
      </c>
      <c r="B1051" s="665" t="s">
        <v>528</v>
      </c>
      <c r="C1051" s="665" t="s">
        <v>3366</v>
      </c>
      <c r="D1051" s="746" t="s">
        <v>4909</v>
      </c>
      <c r="E1051" s="747" t="s">
        <v>3389</v>
      </c>
      <c r="F1051" s="665" t="s">
        <v>3361</v>
      </c>
      <c r="G1051" s="665" t="s">
        <v>4454</v>
      </c>
      <c r="H1051" s="665" t="s">
        <v>529</v>
      </c>
      <c r="I1051" s="665" t="s">
        <v>4455</v>
      </c>
      <c r="J1051" s="665" t="s">
        <v>4456</v>
      </c>
      <c r="K1051" s="665" t="s">
        <v>4457</v>
      </c>
      <c r="L1051" s="666">
        <v>132</v>
      </c>
      <c r="M1051" s="666">
        <v>792</v>
      </c>
      <c r="N1051" s="665">
        <v>6</v>
      </c>
      <c r="O1051" s="748">
        <v>1</v>
      </c>
      <c r="P1051" s="666">
        <v>396</v>
      </c>
      <c r="Q1051" s="681">
        <v>0.5</v>
      </c>
      <c r="R1051" s="665">
        <v>3</v>
      </c>
      <c r="S1051" s="681">
        <v>0.5</v>
      </c>
      <c r="T1051" s="748">
        <v>0.5</v>
      </c>
      <c r="U1051" s="704">
        <v>0.5</v>
      </c>
    </row>
    <row r="1052" spans="1:21" ht="14.4" customHeight="1" x14ac:dyDescent="0.3">
      <c r="A1052" s="664">
        <v>21</v>
      </c>
      <c r="B1052" s="665" t="s">
        <v>528</v>
      </c>
      <c r="C1052" s="665" t="s">
        <v>3366</v>
      </c>
      <c r="D1052" s="746" t="s">
        <v>4909</v>
      </c>
      <c r="E1052" s="747" t="s">
        <v>3389</v>
      </c>
      <c r="F1052" s="665" t="s">
        <v>3361</v>
      </c>
      <c r="G1052" s="665" t="s">
        <v>3534</v>
      </c>
      <c r="H1052" s="665" t="s">
        <v>529</v>
      </c>
      <c r="I1052" s="665" t="s">
        <v>4458</v>
      </c>
      <c r="J1052" s="665" t="s">
        <v>743</v>
      </c>
      <c r="K1052" s="665" t="s">
        <v>2333</v>
      </c>
      <c r="L1052" s="666">
        <v>0</v>
      </c>
      <c r="M1052" s="666">
        <v>0</v>
      </c>
      <c r="N1052" s="665">
        <v>3</v>
      </c>
      <c r="O1052" s="748">
        <v>0.5</v>
      </c>
      <c r="P1052" s="666">
        <v>0</v>
      </c>
      <c r="Q1052" s="681"/>
      <c r="R1052" s="665">
        <v>3</v>
      </c>
      <c r="S1052" s="681">
        <v>1</v>
      </c>
      <c r="T1052" s="748">
        <v>0.5</v>
      </c>
      <c r="U1052" s="704">
        <v>1</v>
      </c>
    </row>
    <row r="1053" spans="1:21" ht="14.4" customHeight="1" x14ac:dyDescent="0.3">
      <c r="A1053" s="664">
        <v>21</v>
      </c>
      <c r="B1053" s="665" t="s">
        <v>528</v>
      </c>
      <c r="C1053" s="665" t="s">
        <v>3366</v>
      </c>
      <c r="D1053" s="746" t="s">
        <v>4909</v>
      </c>
      <c r="E1053" s="747" t="s">
        <v>3389</v>
      </c>
      <c r="F1053" s="665" t="s">
        <v>3361</v>
      </c>
      <c r="G1053" s="665" t="s">
        <v>3534</v>
      </c>
      <c r="H1053" s="665" t="s">
        <v>529</v>
      </c>
      <c r="I1053" s="665" t="s">
        <v>742</v>
      </c>
      <c r="J1053" s="665" t="s">
        <v>743</v>
      </c>
      <c r="K1053" s="665" t="s">
        <v>3441</v>
      </c>
      <c r="L1053" s="666">
        <v>122.73</v>
      </c>
      <c r="M1053" s="666">
        <v>245.46</v>
      </c>
      <c r="N1053" s="665">
        <v>2</v>
      </c>
      <c r="O1053" s="748">
        <v>0.5</v>
      </c>
      <c r="P1053" s="666">
        <v>245.46</v>
      </c>
      <c r="Q1053" s="681">
        <v>1</v>
      </c>
      <c r="R1053" s="665">
        <v>2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21</v>
      </c>
      <c r="B1054" s="665" t="s">
        <v>528</v>
      </c>
      <c r="C1054" s="665" t="s">
        <v>3366</v>
      </c>
      <c r="D1054" s="746" t="s">
        <v>4909</v>
      </c>
      <c r="E1054" s="747" t="s">
        <v>3389</v>
      </c>
      <c r="F1054" s="665" t="s">
        <v>3361</v>
      </c>
      <c r="G1054" s="665" t="s">
        <v>4459</v>
      </c>
      <c r="H1054" s="665" t="s">
        <v>529</v>
      </c>
      <c r="I1054" s="665" t="s">
        <v>4460</v>
      </c>
      <c r="J1054" s="665" t="s">
        <v>4461</v>
      </c>
      <c r="K1054" s="665" t="s">
        <v>4462</v>
      </c>
      <c r="L1054" s="666">
        <v>61.97</v>
      </c>
      <c r="M1054" s="666">
        <v>61.97</v>
      </c>
      <c r="N1054" s="665">
        <v>1</v>
      </c>
      <c r="O1054" s="748">
        <v>0.5</v>
      </c>
      <c r="P1054" s="666">
        <v>61.97</v>
      </c>
      <c r="Q1054" s="681">
        <v>1</v>
      </c>
      <c r="R1054" s="665">
        <v>1</v>
      </c>
      <c r="S1054" s="681">
        <v>1</v>
      </c>
      <c r="T1054" s="748">
        <v>0.5</v>
      </c>
      <c r="U1054" s="704">
        <v>1</v>
      </c>
    </row>
    <row r="1055" spans="1:21" ht="14.4" customHeight="1" x14ac:dyDescent="0.3">
      <c r="A1055" s="664">
        <v>21</v>
      </c>
      <c r="B1055" s="665" t="s">
        <v>528</v>
      </c>
      <c r="C1055" s="665" t="s">
        <v>3366</v>
      </c>
      <c r="D1055" s="746" t="s">
        <v>4909</v>
      </c>
      <c r="E1055" s="747" t="s">
        <v>3389</v>
      </c>
      <c r="F1055" s="665" t="s">
        <v>3361</v>
      </c>
      <c r="G1055" s="665" t="s">
        <v>4459</v>
      </c>
      <c r="H1055" s="665" t="s">
        <v>529</v>
      </c>
      <c r="I1055" s="665" t="s">
        <v>4463</v>
      </c>
      <c r="J1055" s="665" t="s">
        <v>4461</v>
      </c>
      <c r="K1055" s="665" t="s">
        <v>4464</v>
      </c>
      <c r="L1055" s="666">
        <v>61.97</v>
      </c>
      <c r="M1055" s="666">
        <v>61.97</v>
      </c>
      <c r="N1055" s="665">
        <v>1</v>
      </c>
      <c r="O1055" s="748">
        <v>0.5</v>
      </c>
      <c r="P1055" s="666">
        <v>61.97</v>
      </c>
      <c r="Q1055" s="681">
        <v>1</v>
      </c>
      <c r="R1055" s="665">
        <v>1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21</v>
      </c>
      <c r="B1056" s="665" t="s">
        <v>528</v>
      </c>
      <c r="C1056" s="665" t="s">
        <v>3366</v>
      </c>
      <c r="D1056" s="746" t="s">
        <v>4909</v>
      </c>
      <c r="E1056" s="747" t="s">
        <v>3389</v>
      </c>
      <c r="F1056" s="665" t="s">
        <v>3361</v>
      </c>
      <c r="G1056" s="665" t="s">
        <v>3983</v>
      </c>
      <c r="H1056" s="665" t="s">
        <v>529</v>
      </c>
      <c r="I1056" s="665" t="s">
        <v>2049</v>
      </c>
      <c r="J1056" s="665" t="s">
        <v>3984</v>
      </c>
      <c r="K1056" s="665" t="s">
        <v>3169</v>
      </c>
      <c r="L1056" s="666">
        <v>77.13</v>
      </c>
      <c r="M1056" s="666">
        <v>77.13</v>
      </c>
      <c r="N1056" s="665">
        <v>1</v>
      </c>
      <c r="O1056" s="748">
        <v>0.5</v>
      </c>
      <c r="P1056" s="666">
        <v>77.13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21</v>
      </c>
      <c r="B1057" s="665" t="s">
        <v>528</v>
      </c>
      <c r="C1057" s="665" t="s">
        <v>3366</v>
      </c>
      <c r="D1057" s="746" t="s">
        <v>4909</v>
      </c>
      <c r="E1057" s="747" t="s">
        <v>3389</v>
      </c>
      <c r="F1057" s="665" t="s">
        <v>3361</v>
      </c>
      <c r="G1057" s="665" t="s">
        <v>3535</v>
      </c>
      <c r="H1057" s="665" t="s">
        <v>1606</v>
      </c>
      <c r="I1057" s="665" t="s">
        <v>2568</v>
      </c>
      <c r="J1057" s="665" t="s">
        <v>2569</v>
      </c>
      <c r="K1057" s="665" t="s">
        <v>3310</v>
      </c>
      <c r="L1057" s="666">
        <v>140.94999999999999</v>
      </c>
      <c r="M1057" s="666">
        <v>704.75</v>
      </c>
      <c r="N1057" s="665">
        <v>5</v>
      </c>
      <c r="O1057" s="748">
        <v>1.5</v>
      </c>
      <c r="P1057" s="666">
        <v>704.75</v>
      </c>
      <c r="Q1057" s="681">
        <v>1</v>
      </c>
      <c r="R1057" s="665">
        <v>5</v>
      </c>
      <c r="S1057" s="681">
        <v>1</v>
      </c>
      <c r="T1057" s="748">
        <v>1.5</v>
      </c>
      <c r="U1057" s="704">
        <v>1</v>
      </c>
    </row>
    <row r="1058" spans="1:21" ht="14.4" customHeight="1" x14ac:dyDescent="0.3">
      <c r="A1058" s="664">
        <v>21</v>
      </c>
      <c r="B1058" s="665" t="s">
        <v>528</v>
      </c>
      <c r="C1058" s="665" t="s">
        <v>3366</v>
      </c>
      <c r="D1058" s="746" t="s">
        <v>4909</v>
      </c>
      <c r="E1058" s="747" t="s">
        <v>3389</v>
      </c>
      <c r="F1058" s="665" t="s">
        <v>3361</v>
      </c>
      <c r="G1058" s="665" t="s">
        <v>3535</v>
      </c>
      <c r="H1058" s="665" t="s">
        <v>529</v>
      </c>
      <c r="I1058" s="665" t="s">
        <v>4465</v>
      </c>
      <c r="J1058" s="665" t="s">
        <v>4466</v>
      </c>
      <c r="K1058" s="665" t="s">
        <v>3986</v>
      </c>
      <c r="L1058" s="666">
        <v>300.68</v>
      </c>
      <c r="M1058" s="666">
        <v>300.68</v>
      </c>
      <c r="N1058" s="665">
        <v>1</v>
      </c>
      <c r="O1058" s="748">
        <v>0.5</v>
      </c>
      <c r="P1058" s="666">
        <v>300.68</v>
      </c>
      <c r="Q1058" s="681">
        <v>1</v>
      </c>
      <c r="R1058" s="665">
        <v>1</v>
      </c>
      <c r="S1058" s="681">
        <v>1</v>
      </c>
      <c r="T1058" s="748">
        <v>0.5</v>
      </c>
      <c r="U1058" s="704">
        <v>1</v>
      </c>
    </row>
    <row r="1059" spans="1:21" ht="14.4" customHeight="1" x14ac:dyDescent="0.3">
      <c r="A1059" s="664">
        <v>21</v>
      </c>
      <c r="B1059" s="665" t="s">
        <v>528</v>
      </c>
      <c r="C1059" s="665" t="s">
        <v>3366</v>
      </c>
      <c r="D1059" s="746" t="s">
        <v>4909</v>
      </c>
      <c r="E1059" s="747" t="s">
        <v>3389</v>
      </c>
      <c r="F1059" s="665" t="s">
        <v>3361</v>
      </c>
      <c r="G1059" s="665" t="s">
        <v>3535</v>
      </c>
      <c r="H1059" s="665" t="s">
        <v>1606</v>
      </c>
      <c r="I1059" s="665" t="s">
        <v>1661</v>
      </c>
      <c r="J1059" s="665" t="s">
        <v>1662</v>
      </c>
      <c r="K1059" s="665" t="s">
        <v>3242</v>
      </c>
      <c r="L1059" s="666">
        <v>93.96</v>
      </c>
      <c r="M1059" s="666">
        <v>751.68</v>
      </c>
      <c r="N1059" s="665">
        <v>8</v>
      </c>
      <c r="O1059" s="748">
        <v>3</v>
      </c>
      <c r="P1059" s="666">
        <v>469.79999999999995</v>
      </c>
      <c r="Q1059" s="681">
        <v>0.625</v>
      </c>
      <c r="R1059" s="665">
        <v>5</v>
      </c>
      <c r="S1059" s="681">
        <v>0.625</v>
      </c>
      <c r="T1059" s="748">
        <v>1.5</v>
      </c>
      <c r="U1059" s="704">
        <v>0.5</v>
      </c>
    </row>
    <row r="1060" spans="1:21" ht="14.4" customHeight="1" x14ac:dyDescent="0.3">
      <c r="A1060" s="664">
        <v>21</v>
      </c>
      <c r="B1060" s="665" t="s">
        <v>528</v>
      </c>
      <c r="C1060" s="665" t="s">
        <v>3366</v>
      </c>
      <c r="D1060" s="746" t="s">
        <v>4909</v>
      </c>
      <c r="E1060" s="747" t="s">
        <v>3389</v>
      </c>
      <c r="F1060" s="665" t="s">
        <v>3361</v>
      </c>
      <c r="G1060" s="665" t="s">
        <v>3536</v>
      </c>
      <c r="H1060" s="665" t="s">
        <v>529</v>
      </c>
      <c r="I1060" s="665" t="s">
        <v>3722</v>
      </c>
      <c r="J1060" s="665" t="s">
        <v>3723</v>
      </c>
      <c r="K1060" s="665" t="s">
        <v>1041</v>
      </c>
      <c r="L1060" s="666">
        <v>50.32</v>
      </c>
      <c r="M1060" s="666">
        <v>50.32</v>
      </c>
      <c r="N1060" s="665">
        <v>1</v>
      </c>
      <c r="O1060" s="748">
        <v>1</v>
      </c>
      <c r="P1060" s="666">
        <v>50.32</v>
      </c>
      <c r="Q1060" s="681">
        <v>1</v>
      </c>
      <c r="R1060" s="665">
        <v>1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21</v>
      </c>
      <c r="B1061" s="665" t="s">
        <v>528</v>
      </c>
      <c r="C1061" s="665" t="s">
        <v>3366</v>
      </c>
      <c r="D1061" s="746" t="s">
        <v>4909</v>
      </c>
      <c r="E1061" s="747" t="s">
        <v>3389</v>
      </c>
      <c r="F1061" s="665" t="s">
        <v>3361</v>
      </c>
      <c r="G1061" s="665" t="s">
        <v>3536</v>
      </c>
      <c r="H1061" s="665" t="s">
        <v>529</v>
      </c>
      <c r="I1061" s="665" t="s">
        <v>4026</v>
      </c>
      <c r="J1061" s="665" t="s">
        <v>3723</v>
      </c>
      <c r="K1061" s="665" t="s">
        <v>698</v>
      </c>
      <c r="L1061" s="666">
        <v>100.62</v>
      </c>
      <c r="M1061" s="666">
        <v>3219.84</v>
      </c>
      <c r="N1061" s="665">
        <v>32</v>
      </c>
      <c r="O1061" s="748">
        <v>18.5</v>
      </c>
      <c r="P1061" s="666">
        <v>2314.2600000000002</v>
      </c>
      <c r="Q1061" s="681">
        <v>0.71875</v>
      </c>
      <c r="R1061" s="665">
        <v>23</v>
      </c>
      <c r="S1061" s="681">
        <v>0.71875</v>
      </c>
      <c r="T1061" s="748">
        <v>12</v>
      </c>
      <c r="U1061" s="704">
        <v>0.64864864864864868</v>
      </c>
    </row>
    <row r="1062" spans="1:21" ht="14.4" customHeight="1" x14ac:dyDescent="0.3">
      <c r="A1062" s="664">
        <v>21</v>
      </c>
      <c r="B1062" s="665" t="s">
        <v>528</v>
      </c>
      <c r="C1062" s="665" t="s">
        <v>3366</v>
      </c>
      <c r="D1062" s="746" t="s">
        <v>4909</v>
      </c>
      <c r="E1062" s="747" t="s">
        <v>3389</v>
      </c>
      <c r="F1062" s="665" t="s">
        <v>3361</v>
      </c>
      <c r="G1062" s="665" t="s">
        <v>3536</v>
      </c>
      <c r="H1062" s="665" t="s">
        <v>529</v>
      </c>
      <c r="I1062" s="665" t="s">
        <v>4467</v>
      </c>
      <c r="J1062" s="665" t="s">
        <v>1450</v>
      </c>
      <c r="K1062" s="665" t="s">
        <v>4468</v>
      </c>
      <c r="L1062" s="666">
        <v>0</v>
      </c>
      <c r="M1062" s="666">
        <v>0</v>
      </c>
      <c r="N1062" s="665">
        <v>1</v>
      </c>
      <c r="O1062" s="748">
        <v>0.5</v>
      </c>
      <c r="P1062" s="666"/>
      <c r="Q1062" s="681"/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21</v>
      </c>
      <c r="B1063" s="665" t="s">
        <v>528</v>
      </c>
      <c r="C1063" s="665" t="s">
        <v>3366</v>
      </c>
      <c r="D1063" s="746" t="s">
        <v>4909</v>
      </c>
      <c r="E1063" s="747" t="s">
        <v>3389</v>
      </c>
      <c r="F1063" s="665" t="s">
        <v>3361</v>
      </c>
      <c r="G1063" s="665" t="s">
        <v>3536</v>
      </c>
      <c r="H1063" s="665" t="s">
        <v>529</v>
      </c>
      <c r="I1063" s="665" t="s">
        <v>4469</v>
      </c>
      <c r="J1063" s="665" t="s">
        <v>986</v>
      </c>
      <c r="K1063" s="665" t="s">
        <v>4470</v>
      </c>
      <c r="L1063" s="666">
        <v>150.94</v>
      </c>
      <c r="M1063" s="666">
        <v>150.94</v>
      </c>
      <c r="N1063" s="665">
        <v>1</v>
      </c>
      <c r="O1063" s="748">
        <v>1</v>
      </c>
      <c r="P1063" s="666"/>
      <c r="Q1063" s="681">
        <v>0</v>
      </c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21</v>
      </c>
      <c r="B1064" s="665" t="s">
        <v>528</v>
      </c>
      <c r="C1064" s="665" t="s">
        <v>3366</v>
      </c>
      <c r="D1064" s="746" t="s">
        <v>4909</v>
      </c>
      <c r="E1064" s="747" t="s">
        <v>3389</v>
      </c>
      <c r="F1064" s="665" t="s">
        <v>3361</v>
      </c>
      <c r="G1064" s="665" t="s">
        <v>4471</v>
      </c>
      <c r="H1064" s="665" t="s">
        <v>529</v>
      </c>
      <c r="I1064" s="665" t="s">
        <v>2227</v>
      </c>
      <c r="J1064" s="665" t="s">
        <v>4472</v>
      </c>
      <c r="K1064" s="665" t="s">
        <v>1444</v>
      </c>
      <c r="L1064" s="666">
        <v>52.47</v>
      </c>
      <c r="M1064" s="666">
        <v>104.94</v>
      </c>
      <c r="N1064" s="665">
        <v>2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21</v>
      </c>
      <c r="B1065" s="665" t="s">
        <v>528</v>
      </c>
      <c r="C1065" s="665" t="s">
        <v>3366</v>
      </c>
      <c r="D1065" s="746" t="s">
        <v>4909</v>
      </c>
      <c r="E1065" s="747" t="s">
        <v>3389</v>
      </c>
      <c r="F1065" s="665" t="s">
        <v>3361</v>
      </c>
      <c r="G1065" s="665" t="s">
        <v>4278</v>
      </c>
      <c r="H1065" s="665" t="s">
        <v>529</v>
      </c>
      <c r="I1065" s="665" t="s">
        <v>4279</v>
      </c>
      <c r="J1065" s="665" t="s">
        <v>4280</v>
      </c>
      <c r="K1065" s="665" t="s">
        <v>2014</v>
      </c>
      <c r="L1065" s="666">
        <v>79.069999999999993</v>
      </c>
      <c r="M1065" s="666">
        <v>79.069999999999993</v>
      </c>
      <c r="N1065" s="665">
        <v>1</v>
      </c>
      <c r="O1065" s="748">
        <v>0.5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21</v>
      </c>
      <c r="B1066" s="665" t="s">
        <v>528</v>
      </c>
      <c r="C1066" s="665" t="s">
        <v>3366</v>
      </c>
      <c r="D1066" s="746" t="s">
        <v>4909</v>
      </c>
      <c r="E1066" s="747" t="s">
        <v>3389</v>
      </c>
      <c r="F1066" s="665" t="s">
        <v>3361</v>
      </c>
      <c r="G1066" s="665" t="s">
        <v>3662</v>
      </c>
      <c r="H1066" s="665" t="s">
        <v>529</v>
      </c>
      <c r="I1066" s="665" t="s">
        <v>1007</v>
      </c>
      <c r="J1066" s="665" t="s">
        <v>1008</v>
      </c>
      <c r="K1066" s="665" t="s">
        <v>1009</v>
      </c>
      <c r="L1066" s="666">
        <v>271.94</v>
      </c>
      <c r="M1066" s="666">
        <v>271.94</v>
      </c>
      <c r="N1066" s="665">
        <v>1</v>
      </c>
      <c r="O1066" s="748">
        <v>0.5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21</v>
      </c>
      <c r="B1067" s="665" t="s">
        <v>528</v>
      </c>
      <c r="C1067" s="665" t="s">
        <v>3366</v>
      </c>
      <c r="D1067" s="746" t="s">
        <v>4909</v>
      </c>
      <c r="E1067" s="747" t="s">
        <v>3389</v>
      </c>
      <c r="F1067" s="665" t="s">
        <v>3361</v>
      </c>
      <c r="G1067" s="665" t="s">
        <v>3662</v>
      </c>
      <c r="H1067" s="665" t="s">
        <v>529</v>
      </c>
      <c r="I1067" s="665" t="s">
        <v>4473</v>
      </c>
      <c r="J1067" s="665" t="s">
        <v>4088</v>
      </c>
      <c r="K1067" s="665" t="s">
        <v>2069</v>
      </c>
      <c r="L1067" s="666">
        <v>0</v>
      </c>
      <c r="M1067" s="666">
        <v>0</v>
      </c>
      <c r="N1067" s="665">
        <v>1</v>
      </c>
      <c r="O1067" s="748">
        <v>1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21</v>
      </c>
      <c r="B1068" s="665" t="s">
        <v>528</v>
      </c>
      <c r="C1068" s="665" t="s">
        <v>3366</v>
      </c>
      <c r="D1068" s="746" t="s">
        <v>4909</v>
      </c>
      <c r="E1068" s="747" t="s">
        <v>3389</v>
      </c>
      <c r="F1068" s="665" t="s">
        <v>3361</v>
      </c>
      <c r="G1068" s="665" t="s">
        <v>3662</v>
      </c>
      <c r="H1068" s="665" t="s">
        <v>529</v>
      </c>
      <c r="I1068" s="665" t="s">
        <v>4474</v>
      </c>
      <c r="J1068" s="665" t="s">
        <v>3664</v>
      </c>
      <c r="K1068" s="665" t="s">
        <v>4475</v>
      </c>
      <c r="L1068" s="666">
        <v>0</v>
      </c>
      <c r="M1068" s="666">
        <v>0</v>
      </c>
      <c r="N1068" s="665">
        <v>1</v>
      </c>
      <c r="O1068" s="748">
        <v>1</v>
      </c>
      <c r="P1068" s="666">
        <v>0</v>
      </c>
      <c r="Q1068" s="681"/>
      <c r="R1068" s="665">
        <v>1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21</v>
      </c>
      <c r="B1069" s="665" t="s">
        <v>528</v>
      </c>
      <c r="C1069" s="665" t="s">
        <v>3366</v>
      </c>
      <c r="D1069" s="746" t="s">
        <v>4909</v>
      </c>
      <c r="E1069" s="747" t="s">
        <v>3389</v>
      </c>
      <c r="F1069" s="665" t="s">
        <v>3361</v>
      </c>
      <c r="G1069" s="665" t="s">
        <v>3432</v>
      </c>
      <c r="H1069" s="665" t="s">
        <v>529</v>
      </c>
      <c r="I1069" s="665" t="s">
        <v>4476</v>
      </c>
      <c r="J1069" s="665" t="s">
        <v>3434</v>
      </c>
      <c r="K1069" s="665" t="s">
        <v>1464</v>
      </c>
      <c r="L1069" s="666">
        <v>0</v>
      </c>
      <c r="M1069" s="666">
        <v>0</v>
      </c>
      <c r="N1069" s="665">
        <v>1</v>
      </c>
      <c r="O1069" s="748">
        <v>1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21</v>
      </c>
      <c r="B1070" s="665" t="s">
        <v>528</v>
      </c>
      <c r="C1070" s="665" t="s">
        <v>3366</v>
      </c>
      <c r="D1070" s="746" t="s">
        <v>4909</v>
      </c>
      <c r="E1070" s="747" t="s">
        <v>3389</v>
      </c>
      <c r="F1070" s="665" t="s">
        <v>3361</v>
      </c>
      <c r="G1070" s="665" t="s">
        <v>3432</v>
      </c>
      <c r="H1070" s="665" t="s">
        <v>529</v>
      </c>
      <c r="I1070" s="665" t="s">
        <v>4477</v>
      </c>
      <c r="J1070" s="665" t="s">
        <v>4282</v>
      </c>
      <c r="K1070" s="665" t="s">
        <v>1464</v>
      </c>
      <c r="L1070" s="666">
        <v>0</v>
      </c>
      <c r="M1070" s="666">
        <v>0</v>
      </c>
      <c r="N1070" s="665">
        <v>2</v>
      </c>
      <c r="O1070" s="748">
        <v>1.5</v>
      </c>
      <c r="P1070" s="666">
        <v>0</v>
      </c>
      <c r="Q1070" s="681"/>
      <c r="R1070" s="665">
        <v>2</v>
      </c>
      <c r="S1070" s="681">
        <v>1</v>
      </c>
      <c r="T1070" s="748">
        <v>1.5</v>
      </c>
      <c r="U1070" s="704">
        <v>1</v>
      </c>
    </row>
    <row r="1071" spans="1:21" ht="14.4" customHeight="1" x14ac:dyDescent="0.3">
      <c r="A1071" s="664">
        <v>21</v>
      </c>
      <c r="B1071" s="665" t="s">
        <v>528</v>
      </c>
      <c r="C1071" s="665" t="s">
        <v>3366</v>
      </c>
      <c r="D1071" s="746" t="s">
        <v>4909</v>
      </c>
      <c r="E1071" s="747" t="s">
        <v>3389</v>
      </c>
      <c r="F1071" s="665" t="s">
        <v>3361</v>
      </c>
      <c r="G1071" s="665" t="s">
        <v>3432</v>
      </c>
      <c r="H1071" s="665" t="s">
        <v>529</v>
      </c>
      <c r="I1071" s="665" t="s">
        <v>1463</v>
      </c>
      <c r="J1071" s="665" t="s">
        <v>1461</v>
      </c>
      <c r="K1071" s="665" t="s">
        <v>1464</v>
      </c>
      <c r="L1071" s="666">
        <v>0</v>
      </c>
      <c r="M1071" s="666">
        <v>0</v>
      </c>
      <c r="N1071" s="665">
        <v>1</v>
      </c>
      <c r="O1071" s="748">
        <v>1</v>
      </c>
      <c r="P1071" s="666">
        <v>0</v>
      </c>
      <c r="Q1071" s="681"/>
      <c r="R1071" s="665">
        <v>1</v>
      </c>
      <c r="S1071" s="681">
        <v>1</v>
      </c>
      <c r="T1071" s="748">
        <v>1</v>
      </c>
      <c r="U1071" s="704">
        <v>1</v>
      </c>
    </row>
    <row r="1072" spans="1:21" ht="14.4" customHeight="1" x14ac:dyDescent="0.3">
      <c r="A1072" s="664">
        <v>21</v>
      </c>
      <c r="B1072" s="665" t="s">
        <v>528</v>
      </c>
      <c r="C1072" s="665" t="s">
        <v>3366</v>
      </c>
      <c r="D1072" s="746" t="s">
        <v>4909</v>
      </c>
      <c r="E1072" s="747" t="s">
        <v>3389</v>
      </c>
      <c r="F1072" s="665" t="s">
        <v>3361</v>
      </c>
      <c r="G1072" s="665" t="s">
        <v>3432</v>
      </c>
      <c r="H1072" s="665" t="s">
        <v>529</v>
      </c>
      <c r="I1072" s="665" t="s">
        <v>4478</v>
      </c>
      <c r="J1072" s="665" t="s">
        <v>4282</v>
      </c>
      <c r="K1072" s="665" t="s">
        <v>1464</v>
      </c>
      <c r="L1072" s="666">
        <v>0</v>
      </c>
      <c r="M1072" s="666">
        <v>0</v>
      </c>
      <c r="N1072" s="665">
        <v>3</v>
      </c>
      <c r="O1072" s="748">
        <v>2</v>
      </c>
      <c r="P1072" s="666">
        <v>0</v>
      </c>
      <c r="Q1072" s="681"/>
      <c r="R1072" s="665">
        <v>2</v>
      </c>
      <c r="S1072" s="681">
        <v>0.66666666666666663</v>
      </c>
      <c r="T1072" s="748">
        <v>1.5</v>
      </c>
      <c r="U1072" s="704">
        <v>0.75</v>
      </c>
    </row>
    <row r="1073" spans="1:21" ht="14.4" customHeight="1" x14ac:dyDescent="0.3">
      <c r="A1073" s="664">
        <v>21</v>
      </c>
      <c r="B1073" s="665" t="s">
        <v>528</v>
      </c>
      <c r="C1073" s="665" t="s">
        <v>3366</v>
      </c>
      <c r="D1073" s="746" t="s">
        <v>4909</v>
      </c>
      <c r="E1073" s="747" t="s">
        <v>3389</v>
      </c>
      <c r="F1073" s="665" t="s">
        <v>3361</v>
      </c>
      <c r="G1073" s="665" t="s">
        <v>3432</v>
      </c>
      <c r="H1073" s="665" t="s">
        <v>529</v>
      </c>
      <c r="I1073" s="665" t="s">
        <v>4479</v>
      </c>
      <c r="J1073" s="665" t="s">
        <v>4480</v>
      </c>
      <c r="K1073" s="665" t="s">
        <v>1464</v>
      </c>
      <c r="L1073" s="666">
        <v>0</v>
      </c>
      <c r="M1073" s="666">
        <v>0</v>
      </c>
      <c r="N1073" s="665">
        <v>1</v>
      </c>
      <c r="O1073" s="748">
        <v>1</v>
      </c>
      <c r="P1073" s="666">
        <v>0</v>
      </c>
      <c r="Q1073" s="681"/>
      <c r="R1073" s="665">
        <v>1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21</v>
      </c>
      <c r="B1074" s="665" t="s">
        <v>528</v>
      </c>
      <c r="C1074" s="665" t="s">
        <v>3366</v>
      </c>
      <c r="D1074" s="746" t="s">
        <v>4909</v>
      </c>
      <c r="E1074" s="747" t="s">
        <v>3389</v>
      </c>
      <c r="F1074" s="665" t="s">
        <v>3361</v>
      </c>
      <c r="G1074" s="665" t="s">
        <v>4481</v>
      </c>
      <c r="H1074" s="665" t="s">
        <v>1606</v>
      </c>
      <c r="I1074" s="665" t="s">
        <v>4482</v>
      </c>
      <c r="J1074" s="665" t="s">
        <v>4483</v>
      </c>
      <c r="K1074" s="665" t="s">
        <v>4484</v>
      </c>
      <c r="L1074" s="666">
        <v>1179.5</v>
      </c>
      <c r="M1074" s="666">
        <v>1179.5</v>
      </c>
      <c r="N1074" s="665">
        <v>1</v>
      </c>
      <c r="O1074" s="748">
        <v>1</v>
      </c>
      <c r="P1074" s="666">
        <v>1179.5</v>
      </c>
      <c r="Q1074" s="681">
        <v>1</v>
      </c>
      <c r="R1074" s="665">
        <v>1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21</v>
      </c>
      <c r="B1075" s="665" t="s">
        <v>528</v>
      </c>
      <c r="C1075" s="665" t="s">
        <v>3366</v>
      </c>
      <c r="D1075" s="746" t="s">
        <v>4909</v>
      </c>
      <c r="E1075" s="747" t="s">
        <v>3389</v>
      </c>
      <c r="F1075" s="665" t="s">
        <v>3361</v>
      </c>
      <c r="G1075" s="665" t="s">
        <v>4481</v>
      </c>
      <c r="H1075" s="665" t="s">
        <v>1606</v>
      </c>
      <c r="I1075" s="665" t="s">
        <v>4485</v>
      </c>
      <c r="J1075" s="665" t="s">
        <v>4483</v>
      </c>
      <c r="K1075" s="665" t="s">
        <v>4486</v>
      </c>
      <c r="L1075" s="666">
        <v>0</v>
      </c>
      <c r="M1075" s="666">
        <v>0</v>
      </c>
      <c r="N1075" s="665">
        <v>1</v>
      </c>
      <c r="O1075" s="748">
        <v>1</v>
      </c>
      <c r="P1075" s="666">
        <v>0</v>
      </c>
      <c r="Q1075" s="681"/>
      <c r="R1075" s="665">
        <v>1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21</v>
      </c>
      <c r="B1076" s="665" t="s">
        <v>528</v>
      </c>
      <c r="C1076" s="665" t="s">
        <v>3366</v>
      </c>
      <c r="D1076" s="746" t="s">
        <v>4909</v>
      </c>
      <c r="E1076" s="747" t="s">
        <v>3389</v>
      </c>
      <c r="F1076" s="665" t="s">
        <v>3362</v>
      </c>
      <c r="G1076" s="665" t="s">
        <v>3544</v>
      </c>
      <c r="H1076" s="665" t="s">
        <v>529</v>
      </c>
      <c r="I1076" s="665" t="s">
        <v>3545</v>
      </c>
      <c r="J1076" s="665" t="s">
        <v>3546</v>
      </c>
      <c r="K1076" s="665"/>
      <c r="L1076" s="666">
        <v>0</v>
      </c>
      <c r="M1076" s="666">
        <v>0</v>
      </c>
      <c r="N1076" s="665">
        <v>10</v>
      </c>
      <c r="O1076" s="748">
        <v>10</v>
      </c>
      <c r="P1076" s="666">
        <v>0</v>
      </c>
      <c r="Q1076" s="681"/>
      <c r="R1076" s="665">
        <v>9</v>
      </c>
      <c r="S1076" s="681">
        <v>0.9</v>
      </c>
      <c r="T1076" s="748">
        <v>9</v>
      </c>
      <c r="U1076" s="704">
        <v>0.9</v>
      </c>
    </row>
    <row r="1077" spans="1:21" ht="14.4" customHeight="1" x14ac:dyDescent="0.3">
      <c r="A1077" s="664">
        <v>21</v>
      </c>
      <c r="B1077" s="665" t="s">
        <v>528</v>
      </c>
      <c r="C1077" s="665" t="s">
        <v>3366</v>
      </c>
      <c r="D1077" s="746" t="s">
        <v>4909</v>
      </c>
      <c r="E1077" s="747" t="s">
        <v>3389</v>
      </c>
      <c r="F1077" s="665" t="s">
        <v>3362</v>
      </c>
      <c r="G1077" s="665" t="s">
        <v>3544</v>
      </c>
      <c r="H1077" s="665" t="s">
        <v>529</v>
      </c>
      <c r="I1077" s="665" t="s">
        <v>4215</v>
      </c>
      <c r="J1077" s="665" t="s">
        <v>3546</v>
      </c>
      <c r="K1077" s="665"/>
      <c r="L1077" s="666">
        <v>0</v>
      </c>
      <c r="M1077" s="666">
        <v>0</v>
      </c>
      <c r="N1077" s="665">
        <v>8</v>
      </c>
      <c r="O1077" s="748">
        <v>7</v>
      </c>
      <c r="P1077" s="666">
        <v>0</v>
      </c>
      <c r="Q1077" s="681"/>
      <c r="R1077" s="665">
        <v>3</v>
      </c>
      <c r="S1077" s="681">
        <v>0.375</v>
      </c>
      <c r="T1077" s="748">
        <v>2</v>
      </c>
      <c r="U1077" s="704">
        <v>0.2857142857142857</v>
      </c>
    </row>
    <row r="1078" spans="1:21" ht="14.4" customHeight="1" x14ac:dyDescent="0.3">
      <c r="A1078" s="664">
        <v>21</v>
      </c>
      <c r="B1078" s="665" t="s">
        <v>528</v>
      </c>
      <c r="C1078" s="665" t="s">
        <v>3366</v>
      </c>
      <c r="D1078" s="746" t="s">
        <v>4909</v>
      </c>
      <c r="E1078" s="747" t="s">
        <v>3389</v>
      </c>
      <c r="F1078" s="665" t="s">
        <v>3362</v>
      </c>
      <c r="G1078" s="665" t="s">
        <v>3544</v>
      </c>
      <c r="H1078" s="665" t="s">
        <v>529</v>
      </c>
      <c r="I1078" s="665" t="s">
        <v>4216</v>
      </c>
      <c r="J1078" s="665" t="s">
        <v>3546</v>
      </c>
      <c r="K1078" s="665"/>
      <c r="L1078" s="666">
        <v>0</v>
      </c>
      <c r="M1078" s="666">
        <v>0</v>
      </c>
      <c r="N1078" s="665">
        <v>2</v>
      </c>
      <c r="O1078" s="748">
        <v>1</v>
      </c>
      <c r="P1078" s="666"/>
      <c r="Q1078" s="681"/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21</v>
      </c>
      <c r="B1079" s="665" t="s">
        <v>528</v>
      </c>
      <c r="C1079" s="665" t="s">
        <v>3366</v>
      </c>
      <c r="D1079" s="746" t="s">
        <v>4909</v>
      </c>
      <c r="E1079" s="747" t="s">
        <v>3389</v>
      </c>
      <c r="F1079" s="665" t="s">
        <v>3362</v>
      </c>
      <c r="G1079" s="665" t="s">
        <v>3544</v>
      </c>
      <c r="H1079" s="665" t="s">
        <v>529</v>
      </c>
      <c r="I1079" s="665" t="s">
        <v>4487</v>
      </c>
      <c r="J1079" s="665" t="s">
        <v>3546</v>
      </c>
      <c r="K1079" s="665"/>
      <c r="L1079" s="666">
        <v>0</v>
      </c>
      <c r="M1079" s="666">
        <v>0</v>
      </c>
      <c r="N1079" s="665">
        <v>1</v>
      </c>
      <c r="O1079" s="748">
        <v>1</v>
      </c>
      <c r="P1079" s="666"/>
      <c r="Q1079" s="681"/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21</v>
      </c>
      <c r="B1080" s="665" t="s">
        <v>528</v>
      </c>
      <c r="C1080" s="665" t="s">
        <v>3366</v>
      </c>
      <c r="D1080" s="746" t="s">
        <v>4909</v>
      </c>
      <c r="E1080" s="747" t="s">
        <v>3389</v>
      </c>
      <c r="F1080" s="665" t="s">
        <v>3363</v>
      </c>
      <c r="G1080" s="665" t="s">
        <v>3544</v>
      </c>
      <c r="H1080" s="665" t="s">
        <v>529</v>
      </c>
      <c r="I1080" s="665" t="s">
        <v>3895</v>
      </c>
      <c r="J1080" s="665" t="s">
        <v>3546</v>
      </c>
      <c r="K1080" s="665"/>
      <c r="L1080" s="666">
        <v>0</v>
      </c>
      <c r="M1080" s="666">
        <v>0</v>
      </c>
      <c r="N1080" s="665">
        <v>19</v>
      </c>
      <c r="O1080" s="748">
        <v>15</v>
      </c>
      <c r="P1080" s="666">
        <v>0</v>
      </c>
      <c r="Q1080" s="681"/>
      <c r="R1080" s="665">
        <v>19</v>
      </c>
      <c r="S1080" s="681">
        <v>1</v>
      </c>
      <c r="T1080" s="748">
        <v>15</v>
      </c>
      <c r="U1080" s="704">
        <v>1</v>
      </c>
    </row>
    <row r="1081" spans="1:21" ht="14.4" customHeight="1" x14ac:dyDescent="0.3">
      <c r="A1081" s="664">
        <v>21</v>
      </c>
      <c r="B1081" s="665" t="s">
        <v>528</v>
      </c>
      <c r="C1081" s="665" t="s">
        <v>3366</v>
      </c>
      <c r="D1081" s="746" t="s">
        <v>4909</v>
      </c>
      <c r="E1081" s="747" t="s">
        <v>3389</v>
      </c>
      <c r="F1081" s="665" t="s">
        <v>3363</v>
      </c>
      <c r="G1081" s="665" t="s">
        <v>4035</v>
      </c>
      <c r="H1081" s="665" t="s">
        <v>529</v>
      </c>
      <c r="I1081" s="665" t="s">
        <v>4036</v>
      </c>
      <c r="J1081" s="665" t="s">
        <v>4037</v>
      </c>
      <c r="K1081" s="665" t="s">
        <v>4038</v>
      </c>
      <c r="L1081" s="666">
        <v>741</v>
      </c>
      <c r="M1081" s="666">
        <v>2223</v>
      </c>
      <c r="N1081" s="665">
        <v>3</v>
      </c>
      <c r="O1081" s="748">
        <v>1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21</v>
      </c>
      <c r="B1082" s="665" t="s">
        <v>528</v>
      </c>
      <c r="C1082" s="665" t="s">
        <v>3366</v>
      </c>
      <c r="D1082" s="746" t="s">
        <v>4909</v>
      </c>
      <c r="E1082" s="747" t="s">
        <v>3389</v>
      </c>
      <c r="F1082" s="665" t="s">
        <v>3363</v>
      </c>
      <c r="G1082" s="665" t="s">
        <v>4035</v>
      </c>
      <c r="H1082" s="665" t="s">
        <v>529</v>
      </c>
      <c r="I1082" s="665" t="s">
        <v>4039</v>
      </c>
      <c r="J1082" s="665" t="s">
        <v>4040</v>
      </c>
      <c r="K1082" s="665" t="s">
        <v>4041</v>
      </c>
      <c r="L1082" s="666">
        <v>1600</v>
      </c>
      <c r="M1082" s="666">
        <v>4800</v>
      </c>
      <c r="N1082" s="665">
        <v>3</v>
      </c>
      <c r="O1082" s="748">
        <v>1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21</v>
      </c>
      <c r="B1083" s="665" t="s">
        <v>528</v>
      </c>
      <c r="C1083" s="665" t="s">
        <v>3366</v>
      </c>
      <c r="D1083" s="746" t="s">
        <v>4909</v>
      </c>
      <c r="E1083" s="747" t="s">
        <v>3389</v>
      </c>
      <c r="F1083" s="665" t="s">
        <v>3363</v>
      </c>
      <c r="G1083" s="665" t="s">
        <v>3996</v>
      </c>
      <c r="H1083" s="665" t="s">
        <v>529</v>
      </c>
      <c r="I1083" s="665" t="s">
        <v>3997</v>
      </c>
      <c r="J1083" s="665" t="s">
        <v>3998</v>
      </c>
      <c r="K1083" s="665" t="s">
        <v>3999</v>
      </c>
      <c r="L1083" s="666">
        <v>1800</v>
      </c>
      <c r="M1083" s="666">
        <v>3600</v>
      </c>
      <c r="N1083" s="665">
        <v>2</v>
      </c>
      <c r="O1083" s="748">
        <v>2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21</v>
      </c>
      <c r="B1084" s="665" t="s">
        <v>528</v>
      </c>
      <c r="C1084" s="665" t="s">
        <v>3366</v>
      </c>
      <c r="D1084" s="746" t="s">
        <v>4909</v>
      </c>
      <c r="E1084" s="747" t="s">
        <v>3389</v>
      </c>
      <c r="F1084" s="665" t="s">
        <v>3363</v>
      </c>
      <c r="G1084" s="665" t="s">
        <v>3732</v>
      </c>
      <c r="H1084" s="665" t="s">
        <v>529</v>
      </c>
      <c r="I1084" s="665" t="s">
        <v>3733</v>
      </c>
      <c r="J1084" s="665" t="s">
        <v>3734</v>
      </c>
      <c r="K1084" s="665" t="s">
        <v>3735</v>
      </c>
      <c r="L1084" s="666">
        <v>1000</v>
      </c>
      <c r="M1084" s="666">
        <v>1000</v>
      </c>
      <c r="N1084" s="665">
        <v>1</v>
      </c>
      <c r="O1084" s="748">
        <v>1</v>
      </c>
      <c r="P1084" s="666"/>
      <c r="Q1084" s="681">
        <v>0</v>
      </c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21</v>
      </c>
      <c r="B1085" s="665" t="s">
        <v>528</v>
      </c>
      <c r="C1085" s="665" t="s">
        <v>3366</v>
      </c>
      <c r="D1085" s="746" t="s">
        <v>4909</v>
      </c>
      <c r="E1085" s="747" t="s">
        <v>3390</v>
      </c>
      <c r="F1085" s="665" t="s">
        <v>3361</v>
      </c>
      <c r="G1085" s="665" t="s">
        <v>3415</v>
      </c>
      <c r="H1085" s="665" t="s">
        <v>529</v>
      </c>
      <c r="I1085" s="665" t="s">
        <v>3915</v>
      </c>
      <c r="J1085" s="665" t="s">
        <v>3417</v>
      </c>
      <c r="K1085" s="665" t="s">
        <v>3418</v>
      </c>
      <c r="L1085" s="666">
        <v>550.39</v>
      </c>
      <c r="M1085" s="666">
        <v>1651.17</v>
      </c>
      <c r="N1085" s="665">
        <v>3</v>
      </c>
      <c r="O1085" s="748">
        <v>1</v>
      </c>
      <c r="P1085" s="666">
        <v>1651.17</v>
      </c>
      <c r="Q1085" s="681">
        <v>1</v>
      </c>
      <c r="R1085" s="665">
        <v>3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21</v>
      </c>
      <c r="B1086" s="665" t="s">
        <v>528</v>
      </c>
      <c r="C1086" s="665" t="s">
        <v>3366</v>
      </c>
      <c r="D1086" s="746" t="s">
        <v>4909</v>
      </c>
      <c r="E1086" s="747" t="s">
        <v>3391</v>
      </c>
      <c r="F1086" s="665" t="s">
        <v>3361</v>
      </c>
      <c r="G1086" s="665" t="s">
        <v>3842</v>
      </c>
      <c r="H1086" s="665" t="s">
        <v>529</v>
      </c>
      <c r="I1086" s="665" t="s">
        <v>3843</v>
      </c>
      <c r="J1086" s="665" t="s">
        <v>3844</v>
      </c>
      <c r="K1086" s="665" t="s">
        <v>3845</v>
      </c>
      <c r="L1086" s="666">
        <v>24.35</v>
      </c>
      <c r="M1086" s="666">
        <v>24.35</v>
      </c>
      <c r="N1086" s="665">
        <v>1</v>
      </c>
      <c r="O1086" s="748">
        <v>0.5</v>
      </c>
      <c r="P1086" s="666">
        <v>24.35</v>
      </c>
      <c r="Q1086" s="681">
        <v>1</v>
      </c>
      <c r="R1086" s="665">
        <v>1</v>
      </c>
      <c r="S1086" s="681">
        <v>1</v>
      </c>
      <c r="T1086" s="748">
        <v>0.5</v>
      </c>
      <c r="U1086" s="704">
        <v>1</v>
      </c>
    </row>
    <row r="1087" spans="1:21" ht="14.4" customHeight="1" x14ac:dyDescent="0.3">
      <c r="A1087" s="664">
        <v>21</v>
      </c>
      <c r="B1087" s="665" t="s">
        <v>528</v>
      </c>
      <c r="C1087" s="665" t="s">
        <v>3366</v>
      </c>
      <c r="D1087" s="746" t="s">
        <v>4909</v>
      </c>
      <c r="E1087" s="747" t="s">
        <v>3391</v>
      </c>
      <c r="F1087" s="665" t="s">
        <v>3361</v>
      </c>
      <c r="G1087" s="665" t="s">
        <v>3842</v>
      </c>
      <c r="H1087" s="665" t="s">
        <v>529</v>
      </c>
      <c r="I1087" s="665" t="s">
        <v>3846</v>
      </c>
      <c r="J1087" s="665" t="s">
        <v>3844</v>
      </c>
      <c r="K1087" s="665" t="s">
        <v>3784</v>
      </c>
      <c r="L1087" s="666">
        <v>73.069999999999993</v>
      </c>
      <c r="M1087" s="666">
        <v>73.069999999999993</v>
      </c>
      <c r="N1087" s="665">
        <v>1</v>
      </c>
      <c r="O1087" s="748">
        <v>0.5</v>
      </c>
      <c r="P1087" s="666">
        <v>73.069999999999993</v>
      </c>
      <c r="Q1087" s="681">
        <v>1</v>
      </c>
      <c r="R1087" s="665">
        <v>1</v>
      </c>
      <c r="S1087" s="681">
        <v>1</v>
      </c>
      <c r="T1087" s="748">
        <v>0.5</v>
      </c>
      <c r="U1087" s="704">
        <v>1</v>
      </c>
    </row>
    <row r="1088" spans="1:21" ht="14.4" customHeight="1" x14ac:dyDescent="0.3">
      <c r="A1088" s="664">
        <v>21</v>
      </c>
      <c r="B1088" s="665" t="s">
        <v>528</v>
      </c>
      <c r="C1088" s="665" t="s">
        <v>3366</v>
      </c>
      <c r="D1088" s="746" t="s">
        <v>4909</v>
      </c>
      <c r="E1088" s="747" t="s">
        <v>3391</v>
      </c>
      <c r="F1088" s="665" t="s">
        <v>3361</v>
      </c>
      <c r="G1088" s="665" t="s">
        <v>3575</v>
      </c>
      <c r="H1088" s="665" t="s">
        <v>1606</v>
      </c>
      <c r="I1088" s="665" t="s">
        <v>1658</v>
      </c>
      <c r="J1088" s="665" t="s">
        <v>782</v>
      </c>
      <c r="K1088" s="665" t="s">
        <v>4104</v>
      </c>
      <c r="L1088" s="666">
        <v>0</v>
      </c>
      <c r="M1088" s="666">
        <v>0</v>
      </c>
      <c r="N1088" s="665">
        <v>3</v>
      </c>
      <c r="O1088" s="748">
        <v>2.5</v>
      </c>
      <c r="P1088" s="666">
        <v>0</v>
      </c>
      <c r="Q1088" s="681"/>
      <c r="R1088" s="665">
        <v>1</v>
      </c>
      <c r="S1088" s="681">
        <v>0.33333333333333331</v>
      </c>
      <c r="T1088" s="748">
        <v>0.5</v>
      </c>
      <c r="U1088" s="704">
        <v>0.2</v>
      </c>
    </row>
    <row r="1089" spans="1:21" ht="14.4" customHeight="1" x14ac:dyDescent="0.3">
      <c r="A1089" s="664">
        <v>21</v>
      </c>
      <c r="B1089" s="665" t="s">
        <v>528</v>
      </c>
      <c r="C1089" s="665" t="s">
        <v>3366</v>
      </c>
      <c r="D1089" s="746" t="s">
        <v>4909</v>
      </c>
      <c r="E1089" s="747" t="s">
        <v>3391</v>
      </c>
      <c r="F1089" s="665" t="s">
        <v>3361</v>
      </c>
      <c r="G1089" s="665" t="s">
        <v>3575</v>
      </c>
      <c r="H1089" s="665" t="s">
        <v>529</v>
      </c>
      <c r="I1089" s="665" t="s">
        <v>4488</v>
      </c>
      <c r="J1089" s="665" t="s">
        <v>4489</v>
      </c>
      <c r="K1089" s="665" t="s">
        <v>4490</v>
      </c>
      <c r="L1089" s="666">
        <v>0</v>
      </c>
      <c r="M1089" s="666">
        <v>0</v>
      </c>
      <c r="N1089" s="665">
        <v>1</v>
      </c>
      <c r="O1089" s="748">
        <v>1</v>
      </c>
      <c r="P1089" s="666"/>
      <c r="Q1089" s="681"/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21</v>
      </c>
      <c r="B1090" s="665" t="s">
        <v>528</v>
      </c>
      <c r="C1090" s="665" t="s">
        <v>3366</v>
      </c>
      <c r="D1090" s="746" t="s">
        <v>4909</v>
      </c>
      <c r="E1090" s="747" t="s">
        <v>3391</v>
      </c>
      <c r="F1090" s="665" t="s">
        <v>3361</v>
      </c>
      <c r="G1090" s="665" t="s">
        <v>4491</v>
      </c>
      <c r="H1090" s="665" t="s">
        <v>529</v>
      </c>
      <c r="I1090" s="665" t="s">
        <v>2269</v>
      </c>
      <c r="J1090" s="665" t="s">
        <v>2270</v>
      </c>
      <c r="K1090" s="665" t="s">
        <v>1151</v>
      </c>
      <c r="L1090" s="666">
        <v>263.26</v>
      </c>
      <c r="M1090" s="666">
        <v>263.26</v>
      </c>
      <c r="N1090" s="665">
        <v>1</v>
      </c>
      <c r="O1090" s="748">
        <v>1</v>
      </c>
      <c r="P1090" s="666">
        <v>263.26</v>
      </c>
      <c r="Q1090" s="681">
        <v>1</v>
      </c>
      <c r="R1090" s="665">
        <v>1</v>
      </c>
      <c r="S1090" s="681">
        <v>1</v>
      </c>
      <c r="T1090" s="748">
        <v>1</v>
      </c>
      <c r="U1090" s="704">
        <v>1</v>
      </c>
    </row>
    <row r="1091" spans="1:21" ht="14.4" customHeight="1" x14ac:dyDescent="0.3">
      <c r="A1091" s="664">
        <v>21</v>
      </c>
      <c r="B1091" s="665" t="s">
        <v>528</v>
      </c>
      <c r="C1091" s="665" t="s">
        <v>3366</v>
      </c>
      <c r="D1091" s="746" t="s">
        <v>4909</v>
      </c>
      <c r="E1091" s="747" t="s">
        <v>3391</v>
      </c>
      <c r="F1091" s="665" t="s">
        <v>3361</v>
      </c>
      <c r="G1091" s="665" t="s">
        <v>3402</v>
      </c>
      <c r="H1091" s="665" t="s">
        <v>529</v>
      </c>
      <c r="I1091" s="665" t="s">
        <v>647</v>
      </c>
      <c r="J1091" s="665" t="s">
        <v>648</v>
      </c>
      <c r="K1091" s="665" t="s">
        <v>3439</v>
      </c>
      <c r="L1091" s="666">
        <v>65.28</v>
      </c>
      <c r="M1091" s="666">
        <v>65.28</v>
      </c>
      <c r="N1091" s="665">
        <v>1</v>
      </c>
      <c r="O1091" s="748">
        <v>1</v>
      </c>
      <c r="P1091" s="666">
        <v>65.28</v>
      </c>
      <c r="Q1091" s="681">
        <v>1</v>
      </c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21</v>
      </c>
      <c r="B1092" s="665" t="s">
        <v>528</v>
      </c>
      <c r="C1092" s="665" t="s">
        <v>3366</v>
      </c>
      <c r="D1092" s="746" t="s">
        <v>4909</v>
      </c>
      <c r="E1092" s="747" t="s">
        <v>3391</v>
      </c>
      <c r="F1092" s="665" t="s">
        <v>3361</v>
      </c>
      <c r="G1092" s="665" t="s">
        <v>3402</v>
      </c>
      <c r="H1092" s="665" t="s">
        <v>529</v>
      </c>
      <c r="I1092" s="665" t="s">
        <v>669</v>
      </c>
      <c r="J1092" s="665" t="s">
        <v>3440</v>
      </c>
      <c r="K1092" s="665" t="s">
        <v>3441</v>
      </c>
      <c r="L1092" s="666">
        <v>36.270000000000003</v>
      </c>
      <c r="M1092" s="666">
        <v>217.62000000000003</v>
      </c>
      <c r="N1092" s="665">
        <v>6</v>
      </c>
      <c r="O1092" s="748">
        <v>5</v>
      </c>
      <c r="P1092" s="666">
        <v>217.62000000000003</v>
      </c>
      <c r="Q1092" s="681">
        <v>1</v>
      </c>
      <c r="R1092" s="665">
        <v>6</v>
      </c>
      <c r="S1092" s="681">
        <v>1</v>
      </c>
      <c r="T1092" s="748">
        <v>5</v>
      </c>
      <c r="U1092" s="704">
        <v>1</v>
      </c>
    </row>
    <row r="1093" spans="1:21" ht="14.4" customHeight="1" x14ac:dyDescent="0.3">
      <c r="A1093" s="664">
        <v>21</v>
      </c>
      <c r="B1093" s="665" t="s">
        <v>528</v>
      </c>
      <c r="C1093" s="665" t="s">
        <v>3366</v>
      </c>
      <c r="D1093" s="746" t="s">
        <v>4909</v>
      </c>
      <c r="E1093" s="747" t="s">
        <v>3391</v>
      </c>
      <c r="F1093" s="665" t="s">
        <v>3361</v>
      </c>
      <c r="G1093" s="665" t="s">
        <v>3402</v>
      </c>
      <c r="H1093" s="665" t="s">
        <v>529</v>
      </c>
      <c r="I1093" s="665" t="s">
        <v>3738</v>
      </c>
      <c r="J1093" s="665" t="s">
        <v>648</v>
      </c>
      <c r="K1093" s="665" t="s">
        <v>3739</v>
      </c>
      <c r="L1093" s="666">
        <v>121.75</v>
      </c>
      <c r="M1093" s="666">
        <v>121.75</v>
      </c>
      <c r="N1093" s="665">
        <v>1</v>
      </c>
      <c r="O1093" s="748">
        <v>0.5</v>
      </c>
      <c r="P1093" s="666">
        <v>121.75</v>
      </c>
      <c r="Q1093" s="681">
        <v>1</v>
      </c>
      <c r="R1093" s="665">
        <v>1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21</v>
      </c>
      <c r="B1094" s="665" t="s">
        <v>528</v>
      </c>
      <c r="C1094" s="665" t="s">
        <v>3366</v>
      </c>
      <c r="D1094" s="746" t="s">
        <v>4909</v>
      </c>
      <c r="E1094" s="747" t="s">
        <v>3391</v>
      </c>
      <c r="F1094" s="665" t="s">
        <v>3361</v>
      </c>
      <c r="G1094" s="665" t="s">
        <v>3442</v>
      </c>
      <c r="H1094" s="665" t="s">
        <v>1606</v>
      </c>
      <c r="I1094" s="665" t="s">
        <v>1680</v>
      </c>
      <c r="J1094" s="665" t="s">
        <v>3249</v>
      </c>
      <c r="K1094" s="665" t="s">
        <v>3250</v>
      </c>
      <c r="L1094" s="666">
        <v>4.7</v>
      </c>
      <c r="M1094" s="666">
        <v>4.7</v>
      </c>
      <c r="N1094" s="665">
        <v>1</v>
      </c>
      <c r="O1094" s="748">
        <v>0.5</v>
      </c>
      <c r="P1094" s="666">
        <v>4.7</v>
      </c>
      <c r="Q1094" s="681">
        <v>1</v>
      </c>
      <c r="R1094" s="665">
        <v>1</v>
      </c>
      <c r="S1094" s="681">
        <v>1</v>
      </c>
      <c r="T1094" s="748">
        <v>0.5</v>
      </c>
      <c r="U1094" s="704">
        <v>1</v>
      </c>
    </row>
    <row r="1095" spans="1:21" ht="14.4" customHeight="1" x14ac:dyDescent="0.3">
      <c r="A1095" s="664">
        <v>21</v>
      </c>
      <c r="B1095" s="665" t="s">
        <v>528</v>
      </c>
      <c r="C1095" s="665" t="s">
        <v>3366</v>
      </c>
      <c r="D1095" s="746" t="s">
        <v>4909</v>
      </c>
      <c r="E1095" s="747" t="s">
        <v>3391</v>
      </c>
      <c r="F1095" s="665" t="s">
        <v>3361</v>
      </c>
      <c r="G1095" s="665" t="s">
        <v>3442</v>
      </c>
      <c r="H1095" s="665" t="s">
        <v>1606</v>
      </c>
      <c r="I1095" s="665" t="s">
        <v>1760</v>
      </c>
      <c r="J1095" s="665" t="s">
        <v>3251</v>
      </c>
      <c r="K1095" s="665" t="s">
        <v>3252</v>
      </c>
      <c r="L1095" s="666">
        <v>9.4</v>
      </c>
      <c r="M1095" s="666">
        <v>18.8</v>
      </c>
      <c r="N1095" s="665">
        <v>2</v>
      </c>
      <c r="O1095" s="748">
        <v>0.5</v>
      </c>
      <c r="P1095" s="666">
        <v>18.8</v>
      </c>
      <c r="Q1095" s="681">
        <v>1</v>
      </c>
      <c r="R1095" s="665">
        <v>2</v>
      </c>
      <c r="S1095" s="681">
        <v>1</v>
      </c>
      <c r="T1095" s="748">
        <v>0.5</v>
      </c>
      <c r="U1095" s="704">
        <v>1</v>
      </c>
    </row>
    <row r="1096" spans="1:21" ht="14.4" customHeight="1" x14ac:dyDescent="0.3">
      <c r="A1096" s="664">
        <v>21</v>
      </c>
      <c r="B1096" s="665" t="s">
        <v>528</v>
      </c>
      <c r="C1096" s="665" t="s">
        <v>3366</v>
      </c>
      <c r="D1096" s="746" t="s">
        <v>4909</v>
      </c>
      <c r="E1096" s="747" t="s">
        <v>3391</v>
      </c>
      <c r="F1096" s="665" t="s">
        <v>3361</v>
      </c>
      <c r="G1096" s="665" t="s">
        <v>3866</v>
      </c>
      <c r="H1096" s="665" t="s">
        <v>1606</v>
      </c>
      <c r="I1096" s="665" t="s">
        <v>2652</v>
      </c>
      <c r="J1096" s="665" t="s">
        <v>2653</v>
      </c>
      <c r="K1096" s="665" t="s">
        <v>3268</v>
      </c>
      <c r="L1096" s="666">
        <v>0</v>
      </c>
      <c r="M1096" s="666">
        <v>0</v>
      </c>
      <c r="N1096" s="665">
        <v>1</v>
      </c>
      <c r="O1096" s="748">
        <v>1</v>
      </c>
      <c r="P1096" s="666">
        <v>0</v>
      </c>
      <c r="Q1096" s="681"/>
      <c r="R1096" s="665">
        <v>1</v>
      </c>
      <c r="S1096" s="681">
        <v>1</v>
      </c>
      <c r="T1096" s="748">
        <v>1</v>
      </c>
      <c r="U1096" s="704">
        <v>1</v>
      </c>
    </row>
    <row r="1097" spans="1:21" ht="14.4" customHeight="1" x14ac:dyDescent="0.3">
      <c r="A1097" s="664">
        <v>21</v>
      </c>
      <c r="B1097" s="665" t="s">
        <v>528</v>
      </c>
      <c r="C1097" s="665" t="s">
        <v>3366</v>
      </c>
      <c r="D1097" s="746" t="s">
        <v>4909</v>
      </c>
      <c r="E1097" s="747" t="s">
        <v>3391</v>
      </c>
      <c r="F1097" s="665" t="s">
        <v>3361</v>
      </c>
      <c r="G1097" s="665" t="s">
        <v>3448</v>
      </c>
      <c r="H1097" s="665" t="s">
        <v>529</v>
      </c>
      <c r="I1097" s="665" t="s">
        <v>3449</v>
      </c>
      <c r="J1097" s="665" t="s">
        <v>3450</v>
      </c>
      <c r="K1097" s="665" t="s">
        <v>3451</v>
      </c>
      <c r="L1097" s="666">
        <v>1540.82</v>
      </c>
      <c r="M1097" s="666">
        <v>1540.82</v>
      </c>
      <c r="N1097" s="665">
        <v>1</v>
      </c>
      <c r="O1097" s="748">
        <v>1</v>
      </c>
      <c r="P1097" s="666">
        <v>1540.82</v>
      </c>
      <c r="Q1097" s="681">
        <v>1</v>
      </c>
      <c r="R1097" s="665">
        <v>1</v>
      </c>
      <c r="S1097" s="681">
        <v>1</v>
      </c>
      <c r="T1097" s="748">
        <v>1</v>
      </c>
      <c r="U1097" s="704">
        <v>1</v>
      </c>
    </row>
    <row r="1098" spans="1:21" ht="14.4" customHeight="1" x14ac:dyDescent="0.3">
      <c r="A1098" s="664">
        <v>21</v>
      </c>
      <c r="B1098" s="665" t="s">
        <v>528</v>
      </c>
      <c r="C1098" s="665" t="s">
        <v>3366</v>
      </c>
      <c r="D1098" s="746" t="s">
        <v>4909</v>
      </c>
      <c r="E1098" s="747" t="s">
        <v>3391</v>
      </c>
      <c r="F1098" s="665" t="s">
        <v>3361</v>
      </c>
      <c r="G1098" s="665" t="s">
        <v>3457</v>
      </c>
      <c r="H1098" s="665" t="s">
        <v>529</v>
      </c>
      <c r="I1098" s="665" t="s">
        <v>825</v>
      </c>
      <c r="J1098" s="665" t="s">
        <v>3670</v>
      </c>
      <c r="K1098" s="665" t="s">
        <v>3671</v>
      </c>
      <c r="L1098" s="666">
        <v>0</v>
      </c>
      <c r="M1098" s="666">
        <v>0</v>
      </c>
      <c r="N1098" s="665">
        <v>2</v>
      </c>
      <c r="O1098" s="748">
        <v>1.5</v>
      </c>
      <c r="P1098" s="666">
        <v>0</v>
      </c>
      <c r="Q1098" s="681"/>
      <c r="R1098" s="665">
        <v>1</v>
      </c>
      <c r="S1098" s="681">
        <v>0.5</v>
      </c>
      <c r="T1098" s="748">
        <v>0.5</v>
      </c>
      <c r="U1098" s="704">
        <v>0.33333333333333331</v>
      </c>
    </row>
    <row r="1099" spans="1:21" ht="14.4" customHeight="1" x14ac:dyDescent="0.3">
      <c r="A1099" s="664">
        <v>21</v>
      </c>
      <c r="B1099" s="665" t="s">
        <v>528</v>
      </c>
      <c r="C1099" s="665" t="s">
        <v>3366</v>
      </c>
      <c r="D1099" s="746" t="s">
        <v>4909</v>
      </c>
      <c r="E1099" s="747" t="s">
        <v>3391</v>
      </c>
      <c r="F1099" s="665" t="s">
        <v>3361</v>
      </c>
      <c r="G1099" s="665" t="s">
        <v>3457</v>
      </c>
      <c r="H1099" s="665" t="s">
        <v>529</v>
      </c>
      <c r="I1099" s="665" t="s">
        <v>3458</v>
      </c>
      <c r="J1099" s="665" t="s">
        <v>3459</v>
      </c>
      <c r="K1099" s="665" t="s">
        <v>2613</v>
      </c>
      <c r="L1099" s="666">
        <v>0</v>
      </c>
      <c r="M1099" s="666">
        <v>0</v>
      </c>
      <c r="N1099" s="665">
        <v>2</v>
      </c>
      <c r="O1099" s="748">
        <v>1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21</v>
      </c>
      <c r="B1100" s="665" t="s">
        <v>528</v>
      </c>
      <c r="C1100" s="665" t="s">
        <v>3366</v>
      </c>
      <c r="D1100" s="746" t="s">
        <v>4909</v>
      </c>
      <c r="E1100" s="747" t="s">
        <v>3391</v>
      </c>
      <c r="F1100" s="665" t="s">
        <v>3361</v>
      </c>
      <c r="G1100" s="665" t="s">
        <v>4492</v>
      </c>
      <c r="H1100" s="665" t="s">
        <v>529</v>
      </c>
      <c r="I1100" s="665" t="s">
        <v>4493</v>
      </c>
      <c r="J1100" s="665" t="s">
        <v>2392</v>
      </c>
      <c r="K1100" s="665" t="s">
        <v>1324</v>
      </c>
      <c r="L1100" s="666">
        <v>0</v>
      </c>
      <c r="M1100" s="666">
        <v>0</v>
      </c>
      <c r="N1100" s="665">
        <v>1</v>
      </c>
      <c r="O1100" s="748">
        <v>1</v>
      </c>
      <c r="P1100" s="666">
        <v>0</v>
      </c>
      <c r="Q1100" s="681"/>
      <c r="R1100" s="665">
        <v>1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21</v>
      </c>
      <c r="B1101" s="665" t="s">
        <v>528</v>
      </c>
      <c r="C1101" s="665" t="s">
        <v>3366</v>
      </c>
      <c r="D1101" s="746" t="s">
        <v>4909</v>
      </c>
      <c r="E1101" s="747" t="s">
        <v>3391</v>
      </c>
      <c r="F1101" s="665" t="s">
        <v>3361</v>
      </c>
      <c r="G1101" s="665" t="s">
        <v>4494</v>
      </c>
      <c r="H1101" s="665" t="s">
        <v>529</v>
      </c>
      <c r="I1101" s="665" t="s">
        <v>4495</v>
      </c>
      <c r="J1101" s="665" t="s">
        <v>4496</v>
      </c>
      <c r="K1101" s="665" t="s">
        <v>4497</v>
      </c>
      <c r="L1101" s="666">
        <v>77.37</v>
      </c>
      <c r="M1101" s="666">
        <v>77.37</v>
      </c>
      <c r="N1101" s="665">
        <v>1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21</v>
      </c>
      <c r="B1102" s="665" t="s">
        <v>528</v>
      </c>
      <c r="C1102" s="665" t="s">
        <v>3366</v>
      </c>
      <c r="D1102" s="746" t="s">
        <v>4909</v>
      </c>
      <c r="E1102" s="747" t="s">
        <v>3391</v>
      </c>
      <c r="F1102" s="665" t="s">
        <v>3361</v>
      </c>
      <c r="G1102" s="665" t="s">
        <v>3676</v>
      </c>
      <c r="H1102" s="665" t="s">
        <v>1606</v>
      </c>
      <c r="I1102" s="665" t="s">
        <v>1723</v>
      </c>
      <c r="J1102" s="665" t="s">
        <v>1724</v>
      </c>
      <c r="K1102" s="665" t="s">
        <v>1696</v>
      </c>
      <c r="L1102" s="666">
        <v>65.989999999999995</v>
      </c>
      <c r="M1102" s="666">
        <v>329.95</v>
      </c>
      <c r="N1102" s="665">
        <v>5</v>
      </c>
      <c r="O1102" s="748">
        <v>2</v>
      </c>
      <c r="P1102" s="666">
        <v>263.95999999999998</v>
      </c>
      <c r="Q1102" s="681">
        <v>0.79999999999999993</v>
      </c>
      <c r="R1102" s="665">
        <v>4</v>
      </c>
      <c r="S1102" s="681">
        <v>0.8</v>
      </c>
      <c r="T1102" s="748">
        <v>1.5</v>
      </c>
      <c r="U1102" s="704">
        <v>0.75</v>
      </c>
    </row>
    <row r="1103" spans="1:21" ht="14.4" customHeight="1" x14ac:dyDescent="0.3">
      <c r="A1103" s="664">
        <v>21</v>
      </c>
      <c r="B1103" s="665" t="s">
        <v>528</v>
      </c>
      <c r="C1103" s="665" t="s">
        <v>3366</v>
      </c>
      <c r="D1103" s="746" t="s">
        <v>4909</v>
      </c>
      <c r="E1103" s="747" t="s">
        <v>3391</v>
      </c>
      <c r="F1103" s="665" t="s">
        <v>3361</v>
      </c>
      <c r="G1103" s="665" t="s">
        <v>3470</v>
      </c>
      <c r="H1103" s="665" t="s">
        <v>529</v>
      </c>
      <c r="I1103" s="665" t="s">
        <v>696</v>
      </c>
      <c r="J1103" s="665" t="s">
        <v>697</v>
      </c>
      <c r="K1103" s="665" t="s">
        <v>4048</v>
      </c>
      <c r="L1103" s="666">
        <v>91.11</v>
      </c>
      <c r="M1103" s="666">
        <v>273.33</v>
      </c>
      <c r="N1103" s="665">
        <v>3</v>
      </c>
      <c r="O1103" s="748">
        <v>1.5</v>
      </c>
      <c r="P1103" s="666">
        <v>182.22</v>
      </c>
      <c r="Q1103" s="681">
        <v>0.66666666666666674</v>
      </c>
      <c r="R1103" s="665">
        <v>2</v>
      </c>
      <c r="S1103" s="681">
        <v>0.66666666666666663</v>
      </c>
      <c r="T1103" s="748">
        <v>1</v>
      </c>
      <c r="U1103" s="704">
        <v>0.66666666666666663</v>
      </c>
    </row>
    <row r="1104" spans="1:21" ht="14.4" customHeight="1" x14ac:dyDescent="0.3">
      <c r="A1104" s="664">
        <v>21</v>
      </c>
      <c r="B1104" s="665" t="s">
        <v>528</v>
      </c>
      <c r="C1104" s="665" t="s">
        <v>3366</v>
      </c>
      <c r="D1104" s="746" t="s">
        <v>4909</v>
      </c>
      <c r="E1104" s="747" t="s">
        <v>3391</v>
      </c>
      <c r="F1104" s="665" t="s">
        <v>3361</v>
      </c>
      <c r="G1104" s="665" t="s">
        <v>3470</v>
      </c>
      <c r="H1104" s="665" t="s">
        <v>529</v>
      </c>
      <c r="I1104" s="665" t="s">
        <v>4049</v>
      </c>
      <c r="J1104" s="665" t="s">
        <v>697</v>
      </c>
      <c r="K1104" s="665" t="s">
        <v>4048</v>
      </c>
      <c r="L1104" s="666">
        <v>91.11</v>
      </c>
      <c r="M1104" s="666">
        <v>273.33</v>
      </c>
      <c r="N1104" s="665">
        <v>3</v>
      </c>
      <c r="O1104" s="748">
        <v>2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21</v>
      </c>
      <c r="B1105" s="665" t="s">
        <v>528</v>
      </c>
      <c r="C1105" s="665" t="s">
        <v>3366</v>
      </c>
      <c r="D1105" s="746" t="s">
        <v>4909</v>
      </c>
      <c r="E1105" s="747" t="s">
        <v>3391</v>
      </c>
      <c r="F1105" s="665" t="s">
        <v>3361</v>
      </c>
      <c r="G1105" s="665" t="s">
        <v>4498</v>
      </c>
      <c r="H1105" s="665" t="s">
        <v>529</v>
      </c>
      <c r="I1105" s="665" t="s">
        <v>4499</v>
      </c>
      <c r="J1105" s="665" t="s">
        <v>4500</v>
      </c>
      <c r="K1105" s="665" t="s">
        <v>4501</v>
      </c>
      <c r="L1105" s="666">
        <v>0</v>
      </c>
      <c r="M1105" s="666">
        <v>0</v>
      </c>
      <c r="N1105" s="665">
        <v>1</v>
      </c>
      <c r="O1105" s="748">
        <v>1</v>
      </c>
      <c r="P1105" s="666"/>
      <c r="Q1105" s="681"/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21</v>
      </c>
      <c r="B1106" s="665" t="s">
        <v>528</v>
      </c>
      <c r="C1106" s="665" t="s">
        <v>3366</v>
      </c>
      <c r="D1106" s="746" t="s">
        <v>4909</v>
      </c>
      <c r="E1106" s="747" t="s">
        <v>3391</v>
      </c>
      <c r="F1106" s="665" t="s">
        <v>3361</v>
      </c>
      <c r="G1106" s="665" t="s">
        <v>3478</v>
      </c>
      <c r="H1106" s="665" t="s">
        <v>529</v>
      </c>
      <c r="I1106" s="665" t="s">
        <v>3551</v>
      </c>
      <c r="J1106" s="665" t="s">
        <v>3552</v>
      </c>
      <c r="K1106" s="665" t="s">
        <v>3553</v>
      </c>
      <c r="L1106" s="666">
        <v>0</v>
      </c>
      <c r="M1106" s="666">
        <v>0</v>
      </c>
      <c r="N1106" s="665">
        <v>3</v>
      </c>
      <c r="O1106" s="748">
        <v>2</v>
      </c>
      <c r="P1106" s="666">
        <v>0</v>
      </c>
      <c r="Q1106" s="681"/>
      <c r="R1106" s="665">
        <v>3</v>
      </c>
      <c r="S1106" s="681">
        <v>1</v>
      </c>
      <c r="T1106" s="748">
        <v>2</v>
      </c>
      <c r="U1106" s="704">
        <v>1</v>
      </c>
    </row>
    <row r="1107" spans="1:21" ht="14.4" customHeight="1" x14ac:dyDescent="0.3">
      <c r="A1107" s="664">
        <v>21</v>
      </c>
      <c r="B1107" s="665" t="s">
        <v>528</v>
      </c>
      <c r="C1107" s="665" t="s">
        <v>3366</v>
      </c>
      <c r="D1107" s="746" t="s">
        <v>4909</v>
      </c>
      <c r="E1107" s="747" t="s">
        <v>3391</v>
      </c>
      <c r="F1107" s="665" t="s">
        <v>3361</v>
      </c>
      <c r="G1107" s="665" t="s">
        <v>3482</v>
      </c>
      <c r="H1107" s="665" t="s">
        <v>529</v>
      </c>
      <c r="I1107" s="665" t="s">
        <v>619</v>
      </c>
      <c r="J1107" s="665" t="s">
        <v>620</v>
      </c>
      <c r="K1107" s="665" t="s">
        <v>3483</v>
      </c>
      <c r="L1107" s="666">
        <v>106.54</v>
      </c>
      <c r="M1107" s="666">
        <v>106.54</v>
      </c>
      <c r="N1107" s="665">
        <v>1</v>
      </c>
      <c r="O1107" s="748">
        <v>0.5</v>
      </c>
      <c r="P1107" s="666">
        <v>106.54</v>
      </c>
      <c r="Q1107" s="681">
        <v>1</v>
      </c>
      <c r="R1107" s="665">
        <v>1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21</v>
      </c>
      <c r="B1108" s="665" t="s">
        <v>528</v>
      </c>
      <c r="C1108" s="665" t="s">
        <v>3366</v>
      </c>
      <c r="D1108" s="746" t="s">
        <v>4909</v>
      </c>
      <c r="E1108" s="747" t="s">
        <v>3391</v>
      </c>
      <c r="F1108" s="665" t="s">
        <v>3361</v>
      </c>
      <c r="G1108" s="665" t="s">
        <v>3407</v>
      </c>
      <c r="H1108" s="665" t="s">
        <v>529</v>
      </c>
      <c r="I1108" s="665" t="s">
        <v>797</v>
      </c>
      <c r="J1108" s="665" t="s">
        <v>798</v>
      </c>
      <c r="K1108" s="665" t="s">
        <v>3409</v>
      </c>
      <c r="L1108" s="666">
        <v>107.27</v>
      </c>
      <c r="M1108" s="666">
        <v>214.54</v>
      </c>
      <c r="N1108" s="665">
        <v>2</v>
      </c>
      <c r="O1108" s="748">
        <v>2</v>
      </c>
      <c r="P1108" s="666">
        <v>214.54</v>
      </c>
      <c r="Q1108" s="681">
        <v>1</v>
      </c>
      <c r="R1108" s="665">
        <v>2</v>
      </c>
      <c r="S1108" s="681">
        <v>1</v>
      </c>
      <c r="T1108" s="748">
        <v>2</v>
      </c>
      <c r="U1108" s="704">
        <v>1</v>
      </c>
    </row>
    <row r="1109" spans="1:21" ht="14.4" customHeight="1" x14ac:dyDescent="0.3">
      <c r="A1109" s="664">
        <v>21</v>
      </c>
      <c r="B1109" s="665" t="s">
        <v>528</v>
      </c>
      <c r="C1109" s="665" t="s">
        <v>3366</v>
      </c>
      <c r="D1109" s="746" t="s">
        <v>4909</v>
      </c>
      <c r="E1109" s="747" t="s">
        <v>3391</v>
      </c>
      <c r="F1109" s="665" t="s">
        <v>3361</v>
      </c>
      <c r="G1109" s="665" t="s">
        <v>3407</v>
      </c>
      <c r="H1109" s="665" t="s">
        <v>529</v>
      </c>
      <c r="I1109" s="665" t="s">
        <v>3408</v>
      </c>
      <c r="J1109" s="665" t="s">
        <v>798</v>
      </c>
      <c r="K1109" s="665" t="s">
        <v>3409</v>
      </c>
      <c r="L1109" s="666">
        <v>107.27</v>
      </c>
      <c r="M1109" s="666">
        <v>107.27</v>
      </c>
      <c r="N1109" s="665">
        <v>1</v>
      </c>
      <c r="O1109" s="748">
        <v>0.5</v>
      </c>
      <c r="P1109" s="666">
        <v>107.27</v>
      </c>
      <c r="Q1109" s="681">
        <v>1</v>
      </c>
      <c r="R1109" s="665">
        <v>1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21</v>
      </c>
      <c r="B1110" s="665" t="s">
        <v>528</v>
      </c>
      <c r="C1110" s="665" t="s">
        <v>3366</v>
      </c>
      <c r="D1110" s="746" t="s">
        <v>4909</v>
      </c>
      <c r="E1110" s="747" t="s">
        <v>3391</v>
      </c>
      <c r="F1110" s="665" t="s">
        <v>3361</v>
      </c>
      <c r="G1110" s="665" t="s">
        <v>3410</v>
      </c>
      <c r="H1110" s="665" t="s">
        <v>529</v>
      </c>
      <c r="I1110" s="665" t="s">
        <v>3485</v>
      </c>
      <c r="J1110" s="665" t="s">
        <v>705</v>
      </c>
      <c r="K1110" s="665" t="s">
        <v>3486</v>
      </c>
      <c r="L1110" s="666">
        <v>0</v>
      </c>
      <c r="M1110" s="666">
        <v>0</v>
      </c>
      <c r="N1110" s="665">
        <v>1</v>
      </c>
      <c r="O1110" s="748">
        <v>0.5</v>
      </c>
      <c r="P1110" s="666">
        <v>0</v>
      </c>
      <c r="Q1110" s="681"/>
      <c r="R1110" s="665">
        <v>1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21</v>
      </c>
      <c r="B1111" s="665" t="s">
        <v>528</v>
      </c>
      <c r="C1111" s="665" t="s">
        <v>3366</v>
      </c>
      <c r="D1111" s="746" t="s">
        <v>4909</v>
      </c>
      <c r="E1111" s="747" t="s">
        <v>3391</v>
      </c>
      <c r="F1111" s="665" t="s">
        <v>3361</v>
      </c>
      <c r="G1111" s="665" t="s">
        <v>3410</v>
      </c>
      <c r="H1111" s="665" t="s">
        <v>529</v>
      </c>
      <c r="I1111" s="665" t="s">
        <v>704</v>
      </c>
      <c r="J1111" s="665" t="s">
        <v>705</v>
      </c>
      <c r="K1111" s="665" t="s">
        <v>4315</v>
      </c>
      <c r="L1111" s="666">
        <v>55.01</v>
      </c>
      <c r="M1111" s="666">
        <v>55.01</v>
      </c>
      <c r="N1111" s="665">
        <v>1</v>
      </c>
      <c r="O1111" s="748">
        <v>0.5</v>
      </c>
      <c r="P1111" s="666">
        <v>55.01</v>
      </c>
      <c r="Q1111" s="681">
        <v>1</v>
      </c>
      <c r="R1111" s="665">
        <v>1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21</v>
      </c>
      <c r="B1112" s="665" t="s">
        <v>528</v>
      </c>
      <c r="C1112" s="665" t="s">
        <v>3366</v>
      </c>
      <c r="D1112" s="746" t="s">
        <v>4909</v>
      </c>
      <c r="E1112" s="747" t="s">
        <v>3391</v>
      </c>
      <c r="F1112" s="665" t="s">
        <v>3361</v>
      </c>
      <c r="G1112" s="665" t="s">
        <v>4383</v>
      </c>
      <c r="H1112" s="665" t="s">
        <v>529</v>
      </c>
      <c r="I1112" s="665" t="s">
        <v>1018</v>
      </c>
      <c r="J1112" s="665" t="s">
        <v>1019</v>
      </c>
      <c r="K1112" s="665" t="s">
        <v>4384</v>
      </c>
      <c r="L1112" s="666">
        <v>60.9</v>
      </c>
      <c r="M1112" s="666">
        <v>121.8</v>
      </c>
      <c r="N1112" s="665">
        <v>2</v>
      </c>
      <c r="O1112" s="748">
        <v>1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21</v>
      </c>
      <c r="B1113" s="665" t="s">
        <v>528</v>
      </c>
      <c r="C1113" s="665" t="s">
        <v>3366</v>
      </c>
      <c r="D1113" s="746" t="s">
        <v>4909</v>
      </c>
      <c r="E1113" s="747" t="s">
        <v>3391</v>
      </c>
      <c r="F1113" s="665" t="s">
        <v>3361</v>
      </c>
      <c r="G1113" s="665" t="s">
        <v>3891</v>
      </c>
      <c r="H1113" s="665" t="s">
        <v>1606</v>
      </c>
      <c r="I1113" s="665" t="s">
        <v>3892</v>
      </c>
      <c r="J1113" s="665" t="s">
        <v>3893</v>
      </c>
      <c r="K1113" s="665" t="s">
        <v>3894</v>
      </c>
      <c r="L1113" s="666">
        <v>2179.9299999999998</v>
      </c>
      <c r="M1113" s="666">
        <v>67577.829999999987</v>
      </c>
      <c r="N1113" s="665">
        <v>31</v>
      </c>
      <c r="O1113" s="748">
        <v>11</v>
      </c>
      <c r="P1113" s="666">
        <v>43598.6</v>
      </c>
      <c r="Q1113" s="681">
        <v>0.64516129032258074</v>
      </c>
      <c r="R1113" s="665">
        <v>20</v>
      </c>
      <c r="S1113" s="681">
        <v>0.64516129032258063</v>
      </c>
      <c r="T1113" s="748">
        <v>7</v>
      </c>
      <c r="U1113" s="704">
        <v>0.63636363636363635</v>
      </c>
    </row>
    <row r="1114" spans="1:21" ht="14.4" customHeight="1" x14ac:dyDescent="0.3">
      <c r="A1114" s="664">
        <v>21</v>
      </c>
      <c r="B1114" s="665" t="s">
        <v>528</v>
      </c>
      <c r="C1114" s="665" t="s">
        <v>3366</v>
      </c>
      <c r="D1114" s="746" t="s">
        <v>4909</v>
      </c>
      <c r="E1114" s="747" t="s">
        <v>3391</v>
      </c>
      <c r="F1114" s="665" t="s">
        <v>3361</v>
      </c>
      <c r="G1114" s="665" t="s">
        <v>3891</v>
      </c>
      <c r="H1114" s="665" t="s">
        <v>1606</v>
      </c>
      <c r="I1114" s="665" t="s">
        <v>4502</v>
      </c>
      <c r="J1114" s="665" t="s">
        <v>4503</v>
      </c>
      <c r="K1114" s="665" t="s">
        <v>4504</v>
      </c>
      <c r="L1114" s="666">
        <v>6539.8</v>
      </c>
      <c r="M1114" s="666">
        <v>58858.200000000004</v>
      </c>
      <c r="N1114" s="665">
        <v>9</v>
      </c>
      <c r="O1114" s="748">
        <v>3</v>
      </c>
      <c r="P1114" s="666">
        <v>58858.200000000004</v>
      </c>
      <c r="Q1114" s="681">
        <v>1</v>
      </c>
      <c r="R1114" s="665">
        <v>9</v>
      </c>
      <c r="S1114" s="681">
        <v>1</v>
      </c>
      <c r="T1114" s="748">
        <v>3</v>
      </c>
      <c r="U1114" s="704">
        <v>1</v>
      </c>
    </row>
    <row r="1115" spans="1:21" ht="14.4" customHeight="1" x14ac:dyDescent="0.3">
      <c r="A1115" s="664">
        <v>21</v>
      </c>
      <c r="B1115" s="665" t="s">
        <v>528</v>
      </c>
      <c r="C1115" s="665" t="s">
        <v>3366</v>
      </c>
      <c r="D1115" s="746" t="s">
        <v>4909</v>
      </c>
      <c r="E1115" s="747" t="s">
        <v>3391</v>
      </c>
      <c r="F1115" s="665" t="s">
        <v>3361</v>
      </c>
      <c r="G1115" s="665" t="s">
        <v>3595</v>
      </c>
      <c r="H1115" s="665" t="s">
        <v>529</v>
      </c>
      <c r="I1115" s="665" t="s">
        <v>665</v>
      </c>
      <c r="J1115" s="665" t="s">
        <v>666</v>
      </c>
      <c r="K1115" s="665" t="s">
        <v>3596</v>
      </c>
      <c r="L1115" s="666">
        <v>27.28</v>
      </c>
      <c r="M1115" s="666">
        <v>27.28</v>
      </c>
      <c r="N1115" s="665">
        <v>1</v>
      </c>
      <c r="O1115" s="748">
        <v>1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21</v>
      </c>
      <c r="B1116" s="665" t="s">
        <v>528</v>
      </c>
      <c r="C1116" s="665" t="s">
        <v>3366</v>
      </c>
      <c r="D1116" s="746" t="s">
        <v>4909</v>
      </c>
      <c r="E1116" s="747" t="s">
        <v>3391</v>
      </c>
      <c r="F1116" s="665" t="s">
        <v>3361</v>
      </c>
      <c r="G1116" s="665" t="s">
        <v>3597</v>
      </c>
      <c r="H1116" s="665" t="s">
        <v>529</v>
      </c>
      <c r="I1116" s="665" t="s">
        <v>3598</v>
      </c>
      <c r="J1116" s="665" t="s">
        <v>904</v>
      </c>
      <c r="K1116" s="665" t="s">
        <v>3599</v>
      </c>
      <c r="L1116" s="666">
        <v>0</v>
      </c>
      <c r="M1116" s="666">
        <v>0</v>
      </c>
      <c r="N1116" s="665">
        <v>1</v>
      </c>
      <c r="O1116" s="748">
        <v>0.5</v>
      </c>
      <c r="P1116" s="666">
        <v>0</v>
      </c>
      <c r="Q1116" s="681"/>
      <c r="R1116" s="665">
        <v>1</v>
      </c>
      <c r="S1116" s="681">
        <v>1</v>
      </c>
      <c r="T1116" s="748">
        <v>0.5</v>
      </c>
      <c r="U1116" s="704">
        <v>1</v>
      </c>
    </row>
    <row r="1117" spans="1:21" ht="14.4" customHeight="1" x14ac:dyDescent="0.3">
      <c r="A1117" s="664">
        <v>21</v>
      </c>
      <c r="B1117" s="665" t="s">
        <v>528</v>
      </c>
      <c r="C1117" s="665" t="s">
        <v>3366</v>
      </c>
      <c r="D1117" s="746" t="s">
        <v>4909</v>
      </c>
      <c r="E1117" s="747" t="s">
        <v>3391</v>
      </c>
      <c r="F1117" s="665" t="s">
        <v>3361</v>
      </c>
      <c r="G1117" s="665" t="s">
        <v>3597</v>
      </c>
      <c r="H1117" s="665" t="s">
        <v>529</v>
      </c>
      <c r="I1117" s="665" t="s">
        <v>1455</v>
      </c>
      <c r="J1117" s="665" t="s">
        <v>904</v>
      </c>
      <c r="K1117" s="665" t="s">
        <v>1456</v>
      </c>
      <c r="L1117" s="666">
        <v>0</v>
      </c>
      <c r="M1117" s="666">
        <v>0</v>
      </c>
      <c r="N1117" s="665">
        <v>2</v>
      </c>
      <c r="O1117" s="748">
        <v>1.5</v>
      </c>
      <c r="P1117" s="666">
        <v>0</v>
      </c>
      <c r="Q1117" s="681"/>
      <c r="R1117" s="665">
        <v>2</v>
      </c>
      <c r="S1117" s="681">
        <v>1</v>
      </c>
      <c r="T1117" s="748">
        <v>1.5</v>
      </c>
      <c r="U1117" s="704">
        <v>1</v>
      </c>
    </row>
    <row r="1118" spans="1:21" ht="14.4" customHeight="1" x14ac:dyDescent="0.3">
      <c r="A1118" s="664">
        <v>21</v>
      </c>
      <c r="B1118" s="665" t="s">
        <v>528</v>
      </c>
      <c r="C1118" s="665" t="s">
        <v>3366</v>
      </c>
      <c r="D1118" s="746" t="s">
        <v>4909</v>
      </c>
      <c r="E1118" s="747" t="s">
        <v>3391</v>
      </c>
      <c r="F1118" s="665" t="s">
        <v>3361</v>
      </c>
      <c r="G1118" s="665" t="s">
        <v>3713</v>
      </c>
      <c r="H1118" s="665" t="s">
        <v>1606</v>
      </c>
      <c r="I1118" s="665" t="s">
        <v>3897</v>
      </c>
      <c r="J1118" s="665" t="s">
        <v>3898</v>
      </c>
      <c r="K1118" s="665" t="s">
        <v>2464</v>
      </c>
      <c r="L1118" s="666">
        <v>3689.11</v>
      </c>
      <c r="M1118" s="666">
        <v>3689.11</v>
      </c>
      <c r="N1118" s="665">
        <v>1</v>
      </c>
      <c r="O1118" s="748">
        <v>1</v>
      </c>
      <c r="P1118" s="666">
        <v>3689.11</v>
      </c>
      <c r="Q1118" s="681">
        <v>1</v>
      </c>
      <c r="R1118" s="665">
        <v>1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21</v>
      </c>
      <c r="B1119" s="665" t="s">
        <v>528</v>
      </c>
      <c r="C1119" s="665" t="s">
        <v>3366</v>
      </c>
      <c r="D1119" s="746" t="s">
        <v>4909</v>
      </c>
      <c r="E1119" s="747" t="s">
        <v>3391</v>
      </c>
      <c r="F1119" s="665" t="s">
        <v>3361</v>
      </c>
      <c r="G1119" s="665" t="s">
        <v>3713</v>
      </c>
      <c r="H1119" s="665" t="s">
        <v>1606</v>
      </c>
      <c r="I1119" s="665" t="s">
        <v>4505</v>
      </c>
      <c r="J1119" s="665" t="s">
        <v>4506</v>
      </c>
      <c r="K1119" s="665" t="s">
        <v>4507</v>
      </c>
      <c r="L1119" s="666">
        <v>0</v>
      </c>
      <c r="M1119" s="666">
        <v>0</v>
      </c>
      <c r="N1119" s="665">
        <v>1</v>
      </c>
      <c r="O1119" s="748">
        <v>1</v>
      </c>
      <c r="P1119" s="666">
        <v>0</v>
      </c>
      <c r="Q1119" s="681"/>
      <c r="R1119" s="665">
        <v>1</v>
      </c>
      <c r="S1119" s="681">
        <v>1</v>
      </c>
      <c r="T1119" s="748">
        <v>1</v>
      </c>
      <c r="U1119" s="704">
        <v>1</v>
      </c>
    </row>
    <row r="1120" spans="1:21" ht="14.4" customHeight="1" x14ac:dyDescent="0.3">
      <c r="A1120" s="664">
        <v>21</v>
      </c>
      <c r="B1120" s="665" t="s">
        <v>528</v>
      </c>
      <c r="C1120" s="665" t="s">
        <v>3366</v>
      </c>
      <c r="D1120" s="746" t="s">
        <v>4909</v>
      </c>
      <c r="E1120" s="747" t="s">
        <v>3391</v>
      </c>
      <c r="F1120" s="665" t="s">
        <v>3361</v>
      </c>
      <c r="G1120" s="665" t="s">
        <v>4508</v>
      </c>
      <c r="H1120" s="665" t="s">
        <v>529</v>
      </c>
      <c r="I1120" s="665" t="s">
        <v>4509</v>
      </c>
      <c r="J1120" s="665" t="s">
        <v>4510</v>
      </c>
      <c r="K1120" s="665" t="s">
        <v>4511</v>
      </c>
      <c r="L1120" s="666">
        <v>70.05</v>
      </c>
      <c r="M1120" s="666">
        <v>70.05</v>
      </c>
      <c r="N1120" s="665">
        <v>1</v>
      </c>
      <c r="O1120" s="748">
        <v>1</v>
      </c>
      <c r="P1120" s="666"/>
      <c r="Q1120" s="681">
        <v>0</v>
      </c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21</v>
      </c>
      <c r="B1121" s="665" t="s">
        <v>528</v>
      </c>
      <c r="C1121" s="665" t="s">
        <v>3366</v>
      </c>
      <c r="D1121" s="746" t="s">
        <v>4909</v>
      </c>
      <c r="E1121" s="747" t="s">
        <v>3391</v>
      </c>
      <c r="F1121" s="665" t="s">
        <v>3361</v>
      </c>
      <c r="G1121" s="665" t="s">
        <v>3716</v>
      </c>
      <c r="H1121" s="665" t="s">
        <v>529</v>
      </c>
      <c r="I1121" s="665" t="s">
        <v>2771</v>
      </c>
      <c r="J1121" s="665" t="s">
        <v>4512</v>
      </c>
      <c r="K1121" s="665" t="s">
        <v>4513</v>
      </c>
      <c r="L1121" s="666">
        <v>49.38</v>
      </c>
      <c r="M1121" s="666">
        <v>49.38</v>
      </c>
      <c r="N1121" s="665">
        <v>1</v>
      </c>
      <c r="O1121" s="748">
        <v>1</v>
      </c>
      <c r="P1121" s="666">
        <v>49.38</v>
      </c>
      <c r="Q1121" s="681">
        <v>1</v>
      </c>
      <c r="R1121" s="665">
        <v>1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21</v>
      </c>
      <c r="B1122" s="665" t="s">
        <v>528</v>
      </c>
      <c r="C1122" s="665" t="s">
        <v>3366</v>
      </c>
      <c r="D1122" s="746" t="s">
        <v>4909</v>
      </c>
      <c r="E1122" s="747" t="s">
        <v>3391</v>
      </c>
      <c r="F1122" s="665" t="s">
        <v>3361</v>
      </c>
      <c r="G1122" s="665" t="s">
        <v>3716</v>
      </c>
      <c r="H1122" s="665" t="s">
        <v>529</v>
      </c>
      <c r="I1122" s="665" t="s">
        <v>4514</v>
      </c>
      <c r="J1122" s="665" t="s">
        <v>4512</v>
      </c>
      <c r="K1122" s="665" t="s">
        <v>4513</v>
      </c>
      <c r="L1122" s="666">
        <v>49.38</v>
      </c>
      <c r="M1122" s="666">
        <v>148.14000000000001</v>
      </c>
      <c r="N1122" s="665">
        <v>3</v>
      </c>
      <c r="O1122" s="748">
        <v>1.5</v>
      </c>
      <c r="P1122" s="666">
        <v>148.14000000000001</v>
      </c>
      <c r="Q1122" s="681">
        <v>1</v>
      </c>
      <c r="R1122" s="665">
        <v>3</v>
      </c>
      <c r="S1122" s="681">
        <v>1</v>
      </c>
      <c r="T1122" s="748">
        <v>1.5</v>
      </c>
      <c r="U1122" s="704">
        <v>1</v>
      </c>
    </row>
    <row r="1123" spans="1:21" ht="14.4" customHeight="1" x14ac:dyDescent="0.3">
      <c r="A1123" s="664">
        <v>21</v>
      </c>
      <c r="B1123" s="665" t="s">
        <v>528</v>
      </c>
      <c r="C1123" s="665" t="s">
        <v>3366</v>
      </c>
      <c r="D1123" s="746" t="s">
        <v>4909</v>
      </c>
      <c r="E1123" s="747" t="s">
        <v>3391</v>
      </c>
      <c r="F1123" s="665" t="s">
        <v>3361</v>
      </c>
      <c r="G1123" s="665" t="s">
        <v>4515</v>
      </c>
      <c r="H1123" s="665" t="s">
        <v>529</v>
      </c>
      <c r="I1123" s="665" t="s">
        <v>2802</v>
      </c>
      <c r="J1123" s="665" t="s">
        <v>2803</v>
      </c>
      <c r="K1123" s="665" t="s">
        <v>4516</v>
      </c>
      <c r="L1123" s="666">
        <v>0</v>
      </c>
      <c r="M1123" s="666">
        <v>0</v>
      </c>
      <c r="N1123" s="665">
        <v>1</v>
      </c>
      <c r="O1123" s="748">
        <v>1</v>
      </c>
      <c r="P1123" s="666">
        <v>0</v>
      </c>
      <c r="Q1123" s="681"/>
      <c r="R1123" s="665">
        <v>1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21</v>
      </c>
      <c r="B1124" s="665" t="s">
        <v>528</v>
      </c>
      <c r="C1124" s="665" t="s">
        <v>3366</v>
      </c>
      <c r="D1124" s="746" t="s">
        <v>4909</v>
      </c>
      <c r="E1124" s="747" t="s">
        <v>3391</v>
      </c>
      <c r="F1124" s="665" t="s">
        <v>3361</v>
      </c>
      <c r="G1124" s="665" t="s">
        <v>4515</v>
      </c>
      <c r="H1124" s="665" t="s">
        <v>529</v>
      </c>
      <c r="I1124" s="665" t="s">
        <v>4517</v>
      </c>
      <c r="J1124" s="665" t="s">
        <v>4518</v>
      </c>
      <c r="K1124" s="665" t="s">
        <v>4519</v>
      </c>
      <c r="L1124" s="666">
        <v>0</v>
      </c>
      <c r="M1124" s="666">
        <v>0</v>
      </c>
      <c r="N1124" s="665">
        <v>3</v>
      </c>
      <c r="O1124" s="748">
        <v>1</v>
      </c>
      <c r="P1124" s="666">
        <v>0</v>
      </c>
      <c r="Q1124" s="681"/>
      <c r="R1124" s="665">
        <v>3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21</v>
      </c>
      <c r="B1125" s="665" t="s">
        <v>528</v>
      </c>
      <c r="C1125" s="665" t="s">
        <v>3366</v>
      </c>
      <c r="D1125" s="746" t="s">
        <v>4909</v>
      </c>
      <c r="E1125" s="747" t="s">
        <v>3391</v>
      </c>
      <c r="F1125" s="665" t="s">
        <v>3361</v>
      </c>
      <c r="G1125" s="665" t="s">
        <v>3554</v>
      </c>
      <c r="H1125" s="665" t="s">
        <v>529</v>
      </c>
      <c r="I1125" s="665" t="s">
        <v>773</v>
      </c>
      <c r="J1125" s="665" t="s">
        <v>3601</v>
      </c>
      <c r="K1125" s="665" t="s">
        <v>3602</v>
      </c>
      <c r="L1125" s="666">
        <v>38.5</v>
      </c>
      <c r="M1125" s="666">
        <v>38.5</v>
      </c>
      <c r="N1125" s="665">
        <v>1</v>
      </c>
      <c r="O1125" s="748">
        <v>1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21</v>
      </c>
      <c r="B1126" s="665" t="s">
        <v>528</v>
      </c>
      <c r="C1126" s="665" t="s">
        <v>3366</v>
      </c>
      <c r="D1126" s="746" t="s">
        <v>4909</v>
      </c>
      <c r="E1126" s="747" t="s">
        <v>3391</v>
      </c>
      <c r="F1126" s="665" t="s">
        <v>3361</v>
      </c>
      <c r="G1126" s="665" t="s">
        <v>3554</v>
      </c>
      <c r="H1126" s="665" t="s">
        <v>529</v>
      </c>
      <c r="I1126" s="665" t="s">
        <v>777</v>
      </c>
      <c r="J1126" s="665" t="s">
        <v>3556</v>
      </c>
      <c r="K1126" s="665" t="s">
        <v>3557</v>
      </c>
      <c r="L1126" s="666">
        <v>73.989999999999995</v>
      </c>
      <c r="M1126" s="666">
        <v>147.97999999999999</v>
      </c>
      <c r="N1126" s="665">
        <v>2</v>
      </c>
      <c r="O1126" s="748">
        <v>1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21</v>
      </c>
      <c r="B1127" s="665" t="s">
        <v>528</v>
      </c>
      <c r="C1127" s="665" t="s">
        <v>3366</v>
      </c>
      <c r="D1127" s="746" t="s">
        <v>4909</v>
      </c>
      <c r="E1127" s="747" t="s">
        <v>3391</v>
      </c>
      <c r="F1127" s="665" t="s">
        <v>3361</v>
      </c>
      <c r="G1127" s="665" t="s">
        <v>3554</v>
      </c>
      <c r="H1127" s="665" t="s">
        <v>529</v>
      </c>
      <c r="I1127" s="665" t="s">
        <v>3600</v>
      </c>
      <c r="J1127" s="665" t="s">
        <v>3601</v>
      </c>
      <c r="K1127" s="665" t="s">
        <v>3602</v>
      </c>
      <c r="L1127" s="666">
        <v>0</v>
      </c>
      <c r="M1127" s="666">
        <v>0</v>
      </c>
      <c r="N1127" s="665">
        <v>1</v>
      </c>
      <c r="O1127" s="748">
        <v>1</v>
      </c>
      <c r="P1127" s="666"/>
      <c r="Q1127" s="681"/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21</v>
      </c>
      <c r="B1128" s="665" t="s">
        <v>528</v>
      </c>
      <c r="C1128" s="665" t="s">
        <v>3366</v>
      </c>
      <c r="D1128" s="746" t="s">
        <v>4909</v>
      </c>
      <c r="E1128" s="747" t="s">
        <v>3391</v>
      </c>
      <c r="F1128" s="665" t="s">
        <v>3361</v>
      </c>
      <c r="G1128" s="665" t="s">
        <v>3490</v>
      </c>
      <c r="H1128" s="665" t="s">
        <v>529</v>
      </c>
      <c r="I1128" s="665" t="s">
        <v>3491</v>
      </c>
      <c r="J1128" s="665" t="s">
        <v>1142</v>
      </c>
      <c r="K1128" s="665" t="s">
        <v>3492</v>
      </c>
      <c r="L1128" s="666">
        <v>111.07</v>
      </c>
      <c r="M1128" s="666">
        <v>444.28</v>
      </c>
      <c r="N1128" s="665">
        <v>4</v>
      </c>
      <c r="O1128" s="748">
        <v>1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21</v>
      </c>
      <c r="B1129" s="665" t="s">
        <v>528</v>
      </c>
      <c r="C1129" s="665" t="s">
        <v>3366</v>
      </c>
      <c r="D1129" s="746" t="s">
        <v>4909</v>
      </c>
      <c r="E1129" s="747" t="s">
        <v>3391</v>
      </c>
      <c r="F1129" s="665" t="s">
        <v>3361</v>
      </c>
      <c r="G1129" s="665" t="s">
        <v>3912</v>
      </c>
      <c r="H1129" s="665" t="s">
        <v>529</v>
      </c>
      <c r="I1129" s="665" t="s">
        <v>4520</v>
      </c>
      <c r="J1129" s="665" t="s">
        <v>3914</v>
      </c>
      <c r="K1129" s="665" t="s">
        <v>4521</v>
      </c>
      <c r="L1129" s="666">
        <v>0</v>
      </c>
      <c r="M1129" s="666">
        <v>0</v>
      </c>
      <c r="N1129" s="665">
        <v>5</v>
      </c>
      <c r="O1129" s="748">
        <v>3.5</v>
      </c>
      <c r="P1129" s="666">
        <v>0</v>
      </c>
      <c r="Q1129" s="681"/>
      <c r="R1129" s="665">
        <v>3</v>
      </c>
      <c r="S1129" s="681">
        <v>0.6</v>
      </c>
      <c r="T1129" s="748">
        <v>2</v>
      </c>
      <c r="U1129" s="704">
        <v>0.5714285714285714</v>
      </c>
    </row>
    <row r="1130" spans="1:21" ht="14.4" customHeight="1" x14ac:dyDescent="0.3">
      <c r="A1130" s="664">
        <v>21</v>
      </c>
      <c r="B1130" s="665" t="s">
        <v>528</v>
      </c>
      <c r="C1130" s="665" t="s">
        <v>3366</v>
      </c>
      <c r="D1130" s="746" t="s">
        <v>4909</v>
      </c>
      <c r="E1130" s="747" t="s">
        <v>3391</v>
      </c>
      <c r="F1130" s="665" t="s">
        <v>3361</v>
      </c>
      <c r="G1130" s="665" t="s">
        <v>4522</v>
      </c>
      <c r="H1130" s="665" t="s">
        <v>529</v>
      </c>
      <c r="I1130" s="665" t="s">
        <v>4523</v>
      </c>
      <c r="J1130" s="665" t="s">
        <v>4524</v>
      </c>
      <c r="K1130" s="665" t="s">
        <v>4525</v>
      </c>
      <c r="L1130" s="666">
        <v>2407.42</v>
      </c>
      <c r="M1130" s="666">
        <v>2407.42</v>
      </c>
      <c r="N1130" s="665">
        <v>1</v>
      </c>
      <c r="O1130" s="748">
        <v>0.5</v>
      </c>
      <c r="P1130" s="666">
        <v>2407.42</v>
      </c>
      <c r="Q1130" s="681">
        <v>1</v>
      </c>
      <c r="R1130" s="665">
        <v>1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21</v>
      </c>
      <c r="B1131" s="665" t="s">
        <v>528</v>
      </c>
      <c r="C1131" s="665" t="s">
        <v>3366</v>
      </c>
      <c r="D1131" s="746" t="s">
        <v>4909</v>
      </c>
      <c r="E1131" s="747" t="s">
        <v>3391</v>
      </c>
      <c r="F1131" s="665" t="s">
        <v>3361</v>
      </c>
      <c r="G1131" s="665" t="s">
        <v>3607</v>
      </c>
      <c r="H1131" s="665" t="s">
        <v>529</v>
      </c>
      <c r="I1131" s="665" t="s">
        <v>1997</v>
      </c>
      <c r="J1131" s="665" t="s">
        <v>1565</v>
      </c>
      <c r="K1131" s="665" t="s">
        <v>3608</v>
      </c>
      <c r="L1131" s="666">
        <v>733.55</v>
      </c>
      <c r="M1131" s="666">
        <v>2200.6499999999996</v>
      </c>
      <c r="N1131" s="665">
        <v>3</v>
      </c>
      <c r="O1131" s="748">
        <v>1.5</v>
      </c>
      <c r="P1131" s="666">
        <v>733.55</v>
      </c>
      <c r="Q1131" s="681">
        <v>0.33333333333333337</v>
      </c>
      <c r="R1131" s="665">
        <v>1</v>
      </c>
      <c r="S1131" s="681">
        <v>0.33333333333333331</v>
      </c>
      <c r="T1131" s="748">
        <v>0.5</v>
      </c>
      <c r="U1131" s="704">
        <v>0.33333333333333331</v>
      </c>
    </row>
    <row r="1132" spans="1:21" ht="14.4" customHeight="1" x14ac:dyDescent="0.3">
      <c r="A1132" s="664">
        <v>21</v>
      </c>
      <c r="B1132" s="665" t="s">
        <v>528</v>
      </c>
      <c r="C1132" s="665" t="s">
        <v>3366</v>
      </c>
      <c r="D1132" s="746" t="s">
        <v>4909</v>
      </c>
      <c r="E1132" s="747" t="s">
        <v>3391</v>
      </c>
      <c r="F1132" s="665" t="s">
        <v>3361</v>
      </c>
      <c r="G1132" s="665" t="s">
        <v>3607</v>
      </c>
      <c r="H1132" s="665" t="s">
        <v>529</v>
      </c>
      <c r="I1132" s="665" t="s">
        <v>1997</v>
      </c>
      <c r="J1132" s="665" t="s">
        <v>1565</v>
      </c>
      <c r="K1132" s="665" t="s">
        <v>3608</v>
      </c>
      <c r="L1132" s="666">
        <v>760.22</v>
      </c>
      <c r="M1132" s="666">
        <v>760.22</v>
      </c>
      <c r="N1132" s="665">
        <v>1</v>
      </c>
      <c r="O1132" s="748">
        <v>0.5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21</v>
      </c>
      <c r="B1133" s="665" t="s">
        <v>528</v>
      </c>
      <c r="C1133" s="665" t="s">
        <v>3366</v>
      </c>
      <c r="D1133" s="746" t="s">
        <v>4909</v>
      </c>
      <c r="E1133" s="747" t="s">
        <v>3391</v>
      </c>
      <c r="F1133" s="665" t="s">
        <v>3361</v>
      </c>
      <c r="G1133" s="665" t="s">
        <v>3493</v>
      </c>
      <c r="H1133" s="665" t="s">
        <v>1606</v>
      </c>
      <c r="I1133" s="665" t="s">
        <v>1731</v>
      </c>
      <c r="J1133" s="665" t="s">
        <v>1732</v>
      </c>
      <c r="K1133" s="665" t="s">
        <v>1733</v>
      </c>
      <c r="L1133" s="666">
        <v>0</v>
      </c>
      <c r="M1133" s="666">
        <v>0</v>
      </c>
      <c r="N1133" s="665">
        <v>2</v>
      </c>
      <c r="O1133" s="748">
        <v>1.5</v>
      </c>
      <c r="P1133" s="666"/>
      <c r="Q1133" s="681"/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21</v>
      </c>
      <c r="B1134" s="665" t="s">
        <v>528</v>
      </c>
      <c r="C1134" s="665" t="s">
        <v>3366</v>
      </c>
      <c r="D1134" s="746" t="s">
        <v>4909</v>
      </c>
      <c r="E1134" s="747" t="s">
        <v>3391</v>
      </c>
      <c r="F1134" s="665" t="s">
        <v>3361</v>
      </c>
      <c r="G1134" s="665" t="s">
        <v>3493</v>
      </c>
      <c r="H1134" s="665" t="s">
        <v>1606</v>
      </c>
      <c r="I1134" s="665" t="s">
        <v>4526</v>
      </c>
      <c r="J1134" s="665" t="s">
        <v>1732</v>
      </c>
      <c r="K1134" s="665" t="s">
        <v>4527</v>
      </c>
      <c r="L1134" s="666">
        <v>0</v>
      </c>
      <c r="M1134" s="666">
        <v>0</v>
      </c>
      <c r="N1134" s="665">
        <v>1</v>
      </c>
      <c r="O1134" s="748">
        <v>0.5</v>
      </c>
      <c r="P1134" s="666">
        <v>0</v>
      </c>
      <c r="Q1134" s="681"/>
      <c r="R1134" s="665">
        <v>1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21</v>
      </c>
      <c r="B1135" s="665" t="s">
        <v>528</v>
      </c>
      <c r="C1135" s="665" t="s">
        <v>3366</v>
      </c>
      <c r="D1135" s="746" t="s">
        <v>4909</v>
      </c>
      <c r="E1135" s="747" t="s">
        <v>3391</v>
      </c>
      <c r="F1135" s="665" t="s">
        <v>3361</v>
      </c>
      <c r="G1135" s="665" t="s">
        <v>3609</v>
      </c>
      <c r="H1135" s="665" t="s">
        <v>529</v>
      </c>
      <c r="I1135" s="665" t="s">
        <v>3778</v>
      </c>
      <c r="J1135" s="665" t="s">
        <v>2177</v>
      </c>
      <c r="K1135" s="665" t="s">
        <v>3779</v>
      </c>
      <c r="L1135" s="666">
        <v>0</v>
      </c>
      <c r="M1135" s="666">
        <v>0</v>
      </c>
      <c r="N1135" s="665">
        <v>6</v>
      </c>
      <c r="O1135" s="748">
        <v>4</v>
      </c>
      <c r="P1135" s="666">
        <v>0</v>
      </c>
      <c r="Q1135" s="681"/>
      <c r="R1135" s="665">
        <v>1</v>
      </c>
      <c r="S1135" s="681">
        <v>0.16666666666666666</v>
      </c>
      <c r="T1135" s="748">
        <v>0.5</v>
      </c>
      <c r="U1135" s="704">
        <v>0.125</v>
      </c>
    </row>
    <row r="1136" spans="1:21" ht="14.4" customHeight="1" x14ac:dyDescent="0.3">
      <c r="A1136" s="664">
        <v>21</v>
      </c>
      <c r="B1136" s="665" t="s">
        <v>528</v>
      </c>
      <c r="C1136" s="665" t="s">
        <v>3366</v>
      </c>
      <c r="D1136" s="746" t="s">
        <v>4909</v>
      </c>
      <c r="E1136" s="747" t="s">
        <v>3391</v>
      </c>
      <c r="F1136" s="665" t="s">
        <v>3361</v>
      </c>
      <c r="G1136" s="665" t="s">
        <v>3415</v>
      </c>
      <c r="H1136" s="665" t="s">
        <v>529</v>
      </c>
      <c r="I1136" s="665" t="s">
        <v>3915</v>
      </c>
      <c r="J1136" s="665" t="s">
        <v>3417</v>
      </c>
      <c r="K1136" s="665" t="s">
        <v>3418</v>
      </c>
      <c r="L1136" s="666">
        <v>550.39</v>
      </c>
      <c r="M1136" s="666">
        <v>59992.50999999998</v>
      </c>
      <c r="N1136" s="665">
        <v>109</v>
      </c>
      <c r="O1136" s="748">
        <v>36.5</v>
      </c>
      <c r="P1136" s="666">
        <v>41279.249999999978</v>
      </c>
      <c r="Q1136" s="681">
        <v>0.68807339449541272</v>
      </c>
      <c r="R1136" s="665">
        <v>75</v>
      </c>
      <c r="S1136" s="681">
        <v>0.68807339449541283</v>
      </c>
      <c r="T1136" s="748">
        <v>25</v>
      </c>
      <c r="U1136" s="704">
        <v>0.68493150684931503</v>
      </c>
    </row>
    <row r="1137" spans="1:21" ht="14.4" customHeight="1" x14ac:dyDescent="0.3">
      <c r="A1137" s="664">
        <v>21</v>
      </c>
      <c r="B1137" s="665" t="s">
        <v>528</v>
      </c>
      <c r="C1137" s="665" t="s">
        <v>3366</v>
      </c>
      <c r="D1137" s="746" t="s">
        <v>4909</v>
      </c>
      <c r="E1137" s="747" t="s">
        <v>3391</v>
      </c>
      <c r="F1137" s="665" t="s">
        <v>3361</v>
      </c>
      <c r="G1137" s="665" t="s">
        <v>3415</v>
      </c>
      <c r="H1137" s="665" t="s">
        <v>529</v>
      </c>
      <c r="I1137" s="665" t="s">
        <v>3416</v>
      </c>
      <c r="J1137" s="665" t="s">
        <v>3417</v>
      </c>
      <c r="K1137" s="665" t="s">
        <v>3418</v>
      </c>
      <c r="L1137" s="666">
        <v>0</v>
      </c>
      <c r="M1137" s="666">
        <v>0</v>
      </c>
      <c r="N1137" s="665">
        <v>1</v>
      </c>
      <c r="O1137" s="748">
        <v>1</v>
      </c>
      <c r="P1137" s="666">
        <v>0</v>
      </c>
      <c r="Q1137" s="681"/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21</v>
      </c>
      <c r="B1138" s="665" t="s">
        <v>528</v>
      </c>
      <c r="C1138" s="665" t="s">
        <v>3366</v>
      </c>
      <c r="D1138" s="746" t="s">
        <v>4909</v>
      </c>
      <c r="E1138" s="747" t="s">
        <v>3391</v>
      </c>
      <c r="F1138" s="665" t="s">
        <v>3361</v>
      </c>
      <c r="G1138" s="665" t="s">
        <v>3611</v>
      </c>
      <c r="H1138" s="665" t="s">
        <v>529</v>
      </c>
      <c r="I1138" s="665" t="s">
        <v>3916</v>
      </c>
      <c r="J1138" s="665" t="s">
        <v>3917</v>
      </c>
      <c r="K1138" s="665" t="s">
        <v>3918</v>
      </c>
      <c r="L1138" s="666">
        <v>256.67</v>
      </c>
      <c r="M1138" s="666">
        <v>513.34</v>
      </c>
      <c r="N1138" s="665">
        <v>2</v>
      </c>
      <c r="O1138" s="748">
        <v>2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21</v>
      </c>
      <c r="B1139" s="665" t="s">
        <v>528</v>
      </c>
      <c r="C1139" s="665" t="s">
        <v>3366</v>
      </c>
      <c r="D1139" s="746" t="s">
        <v>4909</v>
      </c>
      <c r="E1139" s="747" t="s">
        <v>3391</v>
      </c>
      <c r="F1139" s="665" t="s">
        <v>3361</v>
      </c>
      <c r="G1139" s="665" t="s">
        <v>4528</v>
      </c>
      <c r="H1139" s="665" t="s">
        <v>529</v>
      </c>
      <c r="I1139" s="665" t="s">
        <v>4529</v>
      </c>
      <c r="J1139" s="665" t="s">
        <v>4530</v>
      </c>
      <c r="K1139" s="665" t="s">
        <v>3405</v>
      </c>
      <c r="L1139" s="666">
        <v>1650.85</v>
      </c>
      <c r="M1139" s="666">
        <v>3301.7</v>
      </c>
      <c r="N1139" s="665">
        <v>2</v>
      </c>
      <c r="O1139" s="748">
        <v>1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21</v>
      </c>
      <c r="B1140" s="665" t="s">
        <v>528</v>
      </c>
      <c r="C1140" s="665" t="s">
        <v>3366</v>
      </c>
      <c r="D1140" s="746" t="s">
        <v>4909</v>
      </c>
      <c r="E1140" s="747" t="s">
        <v>3391</v>
      </c>
      <c r="F1140" s="665" t="s">
        <v>3361</v>
      </c>
      <c r="G1140" s="665" t="s">
        <v>3785</v>
      </c>
      <c r="H1140" s="665" t="s">
        <v>529</v>
      </c>
      <c r="I1140" s="665" t="s">
        <v>4263</v>
      </c>
      <c r="J1140" s="665" t="s">
        <v>4264</v>
      </c>
      <c r="K1140" s="665" t="s">
        <v>2489</v>
      </c>
      <c r="L1140" s="666">
        <v>727.03</v>
      </c>
      <c r="M1140" s="666">
        <v>727.03</v>
      </c>
      <c r="N1140" s="665">
        <v>1</v>
      </c>
      <c r="O1140" s="748">
        <v>0.5</v>
      </c>
      <c r="P1140" s="666">
        <v>727.03</v>
      </c>
      <c r="Q1140" s="681">
        <v>1</v>
      </c>
      <c r="R1140" s="665">
        <v>1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21</v>
      </c>
      <c r="B1141" s="665" t="s">
        <v>528</v>
      </c>
      <c r="C1141" s="665" t="s">
        <v>3366</v>
      </c>
      <c r="D1141" s="746" t="s">
        <v>4909</v>
      </c>
      <c r="E1141" s="747" t="s">
        <v>3391</v>
      </c>
      <c r="F1141" s="665" t="s">
        <v>3361</v>
      </c>
      <c r="G1141" s="665" t="s">
        <v>3419</v>
      </c>
      <c r="H1141" s="665" t="s">
        <v>529</v>
      </c>
      <c r="I1141" s="665" t="s">
        <v>842</v>
      </c>
      <c r="J1141" s="665" t="s">
        <v>3420</v>
      </c>
      <c r="K1141" s="665" t="s">
        <v>3421</v>
      </c>
      <c r="L1141" s="666">
        <v>53.57</v>
      </c>
      <c r="M1141" s="666">
        <v>535.70000000000005</v>
      </c>
      <c r="N1141" s="665">
        <v>10</v>
      </c>
      <c r="O1141" s="748">
        <v>6</v>
      </c>
      <c r="P1141" s="666">
        <v>267.85000000000002</v>
      </c>
      <c r="Q1141" s="681">
        <v>0.5</v>
      </c>
      <c r="R1141" s="665">
        <v>5</v>
      </c>
      <c r="S1141" s="681">
        <v>0.5</v>
      </c>
      <c r="T1141" s="748">
        <v>3</v>
      </c>
      <c r="U1141" s="704">
        <v>0.5</v>
      </c>
    </row>
    <row r="1142" spans="1:21" ht="14.4" customHeight="1" x14ac:dyDescent="0.3">
      <c r="A1142" s="664">
        <v>21</v>
      </c>
      <c r="B1142" s="665" t="s">
        <v>528</v>
      </c>
      <c r="C1142" s="665" t="s">
        <v>3366</v>
      </c>
      <c r="D1142" s="746" t="s">
        <v>4909</v>
      </c>
      <c r="E1142" s="747" t="s">
        <v>3391</v>
      </c>
      <c r="F1142" s="665" t="s">
        <v>3361</v>
      </c>
      <c r="G1142" s="665" t="s">
        <v>3505</v>
      </c>
      <c r="H1142" s="665" t="s">
        <v>529</v>
      </c>
      <c r="I1142" s="665" t="s">
        <v>3506</v>
      </c>
      <c r="J1142" s="665" t="s">
        <v>1528</v>
      </c>
      <c r="K1142" s="665" t="s">
        <v>3507</v>
      </c>
      <c r="L1142" s="666">
        <v>374.79</v>
      </c>
      <c r="M1142" s="666">
        <v>749.58</v>
      </c>
      <c r="N1142" s="665">
        <v>2</v>
      </c>
      <c r="O1142" s="748">
        <v>2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21</v>
      </c>
      <c r="B1143" s="665" t="s">
        <v>528</v>
      </c>
      <c r="C1143" s="665" t="s">
        <v>3366</v>
      </c>
      <c r="D1143" s="746" t="s">
        <v>4909</v>
      </c>
      <c r="E1143" s="747" t="s">
        <v>3391</v>
      </c>
      <c r="F1143" s="665" t="s">
        <v>3361</v>
      </c>
      <c r="G1143" s="665" t="s">
        <v>3505</v>
      </c>
      <c r="H1143" s="665" t="s">
        <v>529</v>
      </c>
      <c r="I1143" s="665" t="s">
        <v>3806</v>
      </c>
      <c r="J1143" s="665" t="s">
        <v>1528</v>
      </c>
      <c r="K1143" s="665" t="s">
        <v>3625</v>
      </c>
      <c r="L1143" s="666">
        <v>0</v>
      </c>
      <c r="M1143" s="666">
        <v>0</v>
      </c>
      <c r="N1143" s="665">
        <v>8</v>
      </c>
      <c r="O1143" s="748">
        <v>5.5</v>
      </c>
      <c r="P1143" s="666">
        <v>0</v>
      </c>
      <c r="Q1143" s="681"/>
      <c r="R1143" s="665">
        <v>1</v>
      </c>
      <c r="S1143" s="681">
        <v>0.125</v>
      </c>
      <c r="T1143" s="748">
        <v>0.5</v>
      </c>
      <c r="U1143" s="704">
        <v>9.0909090909090912E-2</v>
      </c>
    </row>
    <row r="1144" spans="1:21" ht="14.4" customHeight="1" x14ac:dyDescent="0.3">
      <c r="A1144" s="664">
        <v>21</v>
      </c>
      <c r="B1144" s="665" t="s">
        <v>528</v>
      </c>
      <c r="C1144" s="665" t="s">
        <v>3366</v>
      </c>
      <c r="D1144" s="746" t="s">
        <v>4909</v>
      </c>
      <c r="E1144" s="747" t="s">
        <v>3391</v>
      </c>
      <c r="F1144" s="665" t="s">
        <v>3361</v>
      </c>
      <c r="G1144" s="665" t="s">
        <v>3505</v>
      </c>
      <c r="H1144" s="665" t="s">
        <v>529</v>
      </c>
      <c r="I1144" s="665" t="s">
        <v>4531</v>
      </c>
      <c r="J1144" s="665" t="s">
        <v>4532</v>
      </c>
      <c r="K1144" s="665" t="s">
        <v>4533</v>
      </c>
      <c r="L1144" s="666">
        <v>0</v>
      </c>
      <c r="M1144" s="666">
        <v>0</v>
      </c>
      <c r="N1144" s="665">
        <v>1</v>
      </c>
      <c r="O1144" s="748">
        <v>0.5</v>
      </c>
      <c r="P1144" s="666">
        <v>0</v>
      </c>
      <c r="Q1144" s="681"/>
      <c r="R1144" s="665">
        <v>1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21</v>
      </c>
      <c r="B1145" s="665" t="s">
        <v>528</v>
      </c>
      <c r="C1145" s="665" t="s">
        <v>3366</v>
      </c>
      <c r="D1145" s="746" t="s">
        <v>4909</v>
      </c>
      <c r="E1145" s="747" t="s">
        <v>3391</v>
      </c>
      <c r="F1145" s="665" t="s">
        <v>3361</v>
      </c>
      <c r="G1145" s="665" t="s">
        <v>3505</v>
      </c>
      <c r="H1145" s="665" t="s">
        <v>529</v>
      </c>
      <c r="I1145" s="665" t="s">
        <v>3624</v>
      </c>
      <c r="J1145" s="665" t="s">
        <v>1528</v>
      </c>
      <c r="K1145" s="665" t="s">
        <v>3625</v>
      </c>
      <c r="L1145" s="666">
        <v>0</v>
      </c>
      <c r="M1145" s="666">
        <v>0</v>
      </c>
      <c r="N1145" s="665">
        <v>1</v>
      </c>
      <c r="O1145" s="748">
        <v>1</v>
      </c>
      <c r="P1145" s="666">
        <v>0</v>
      </c>
      <c r="Q1145" s="681"/>
      <c r="R1145" s="665">
        <v>1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21</v>
      </c>
      <c r="B1146" s="665" t="s">
        <v>528</v>
      </c>
      <c r="C1146" s="665" t="s">
        <v>3366</v>
      </c>
      <c r="D1146" s="746" t="s">
        <v>4909</v>
      </c>
      <c r="E1146" s="747" t="s">
        <v>3391</v>
      </c>
      <c r="F1146" s="665" t="s">
        <v>3361</v>
      </c>
      <c r="G1146" s="665" t="s">
        <v>3505</v>
      </c>
      <c r="H1146" s="665" t="s">
        <v>529</v>
      </c>
      <c r="I1146" s="665" t="s">
        <v>4534</v>
      </c>
      <c r="J1146" s="665" t="s">
        <v>1528</v>
      </c>
      <c r="K1146" s="665" t="s">
        <v>3625</v>
      </c>
      <c r="L1146" s="666">
        <v>0</v>
      </c>
      <c r="M1146" s="666">
        <v>0</v>
      </c>
      <c r="N1146" s="665">
        <v>3</v>
      </c>
      <c r="O1146" s="748">
        <v>3</v>
      </c>
      <c r="P1146" s="666">
        <v>0</v>
      </c>
      <c r="Q1146" s="681"/>
      <c r="R1146" s="665">
        <v>1</v>
      </c>
      <c r="S1146" s="681">
        <v>0.33333333333333331</v>
      </c>
      <c r="T1146" s="748">
        <v>1</v>
      </c>
      <c r="U1146" s="704">
        <v>0.33333333333333331</v>
      </c>
    </row>
    <row r="1147" spans="1:21" ht="14.4" customHeight="1" x14ac:dyDescent="0.3">
      <c r="A1147" s="664">
        <v>21</v>
      </c>
      <c r="B1147" s="665" t="s">
        <v>528</v>
      </c>
      <c r="C1147" s="665" t="s">
        <v>3366</v>
      </c>
      <c r="D1147" s="746" t="s">
        <v>4909</v>
      </c>
      <c r="E1147" s="747" t="s">
        <v>3391</v>
      </c>
      <c r="F1147" s="665" t="s">
        <v>3361</v>
      </c>
      <c r="G1147" s="665" t="s">
        <v>3422</v>
      </c>
      <c r="H1147" s="665" t="s">
        <v>1606</v>
      </c>
      <c r="I1147" s="665" t="s">
        <v>3562</v>
      </c>
      <c r="J1147" s="665" t="s">
        <v>3513</v>
      </c>
      <c r="K1147" s="665" t="s">
        <v>3563</v>
      </c>
      <c r="L1147" s="666">
        <v>815.1</v>
      </c>
      <c r="M1147" s="666">
        <v>1630.2</v>
      </c>
      <c r="N1147" s="665">
        <v>2</v>
      </c>
      <c r="O1147" s="748">
        <v>0.5</v>
      </c>
      <c r="P1147" s="666">
        <v>1630.2</v>
      </c>
      <c r="Q1147" s="681">
        <v>1</v>
      </c>
      <c r="R1147" s="665">
        <v>2</v>
      </c>
      <c r="S1147" s="681">
        <v>1</v>
      </c>
      <c r="T1147" s="748">
        <v>0.5</v>
      </c>
      <c r="U1147" s="704">
        <v>1</v>
      </c>
    </row>
    <row r="1148" spans="1:21" ht="14.4" customHeight="1" x14ac:dyDescent="0.3">
      <c r="A1148" s="664">
        <v>21</v>
      </c>
      <c r="B1148" s="665" t="s">
        <v>528</v>
      </c>
      <c r="C1148" s="665" t="s">
        <v>3366</v>
      </c>
      <c r="D1148" s="746" t="s">
        <v>4909</v>
      </c>
      <c r="E1148" s="747" t="s">
        <v>3391</v>
      </c>
      <c r="F1148" s="665" t="s">
        <v>3361</v>
      </c>
      <c r="G1148" s="665" t="s">
        <v>3422</v>
      </c>
      <c r="H1148" s="665" t="s">
        <v>1606</v>
      </c>
      <c r="I1148" s="665" t="s">
        <v>3626</v>
      </c>
      <c r="J1148" s="665" t="s">
        <v>1666</v>
      </c>
      <c r="K1148" s="665" t="s">
        <v>3191</v>
      </c>
      <c r="L1148" s="666">
        <v>1385.62</v>
      </c>
      <c r="M1148" s="666">
        <v>2771.24</v>
      </c>
      <c r="N1148" s="665">
        <v>2</v>
      </c>
      <c r="O1148" s="748">
        <v>1</v>
      </c>
      <c r="P1148" s="666">
        <v>2771.24</v>
      </c>
      <c r="Q1148" s="681">
        <v>1</v>
      </c>
      <c r="R1148" s="665">
        <v>2</v>
      </c>
      <c r="S1148" s="681">
        <v>1</v>
      </c>
      <c r="T1148" s="748">
        <v>1</v>
      </c>
      <c r="U1148" s="704">
        <v>1</v>
      </c>
    </row>
    <row r="1149" spans="1:21" ht="14.4" customHeight="1" x14ac:dyDescent="0.3">
      <c r="A1149" s="664">
        <v>21</v>
      </c>
      <c r="B1149" s="665" t="s">
        <v>528</v>
      </c>
      <c r="C1149" s="665" t="s">
        <v>3366</v>
      </c>
      <c r="D1149" s="746" t="s">
        <v>4909</v>
      </c>
      <c r="E1149" s="747" t="s">
        <v>3391</v>
      </c>
      <c r="F1149" s="665" t="s">
        <v>3361</v>
      </c>
      <c r="G1149" s="665" t="s">
        <v>3422</v>
      </c>
      <c r="H1149" s="665" t="s">
        <v>1606</v>
      </c>
      <c r="I1149" s="665" t="s">
        <v>1819</v>
      </c>
      <c r="J1149" s="665" t="s">
        <v>1666</v>
      </c>
      <c r="K1149" s="665" t="s">
        <v>3191</v>
      </c>
      <c r="L1149" s="666">
        <v>1385.62</v>
      </c>
      <c r="M1149" s="666">
        <v>5542.48</v>
      </c>
      <c r="N1149" s="665">
        <v>4</v>
      </c>
      <c r="O1149" s="748">
        <v>1.5</v>
      </c>
      <c r="P1149" s="666">
        <v>5542.48</v>
      </c>
      <c r="Q1149" s="681">
        <v>1</v>
      </c>
      <c r="R1149" s="665">
        <v>4</v>
      </c>
      <c r="S1149" s="681">
        <v>1</v>
      </c>
      <c r="T1149" s="748">
        <v>1.5</v>
      </c>
      <c r="U1149" s="704">
        <v>1</v>
      </c>
    </row>
    <row r="1150" spans="1:21" ht="14.4" customHeight="1" x14ac:dyDescent="0.3">
      <c r="A1150" s="664">
        <v>21</v>
      </c>
      <c r="B1150" s="665" t="s">
        <v>528</v>
      </c>
      <c r="C1150" s="665" t="s">
        <v>3366</v>
      </c>
      <c r="D1150" s="746" t="s">
        <v>4909</v>
      </c>
      <c r="E1150" s="747" t="s">
        <v>3391</v>
      </c>
      <c r="F1150" s="665" t="s">
        <v>3361</v>
      </c>
      <c r="G1150" s="665" t="s">
        <v>3425</v>
      </c>
      <c r="H1150" s="665" t="s">
        <v>529</v>
      </c>
      <c r="I1150" s="665" t="s">
        <v>2659</v>
      </c>
      <c r="J1150" s="665" t="s">
        <v>1553</v>
      </c>
      <c r="K1150" s="665" t="s">
        <v>3515</v>
      </c>
      <c r="L1150" s="666">
        <v>93.71</v>
      </c>
      <c r="M1150" s="666">
        <v>187.42</v>
      </c>
      <c r="N1150" s="665">
        <v>2</v>
      </c>
      <c r="O1150" s="748">
        <v>1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21</v>
      </c>
      <c r="B1151" s="665" t="s">
        <v>528</v>
      </c>
      <c r="C1151" s="665" t="s">
        <v>3366</v>
      </c>
      <c r="D1151" s="746" t="s">
        <v>4909</v>
      </c>
      <c r="E1151" s="747" t="s">
        <v>3391</v>
      </c>
      <c r="F1151" s="665" t="s">
        <v>3361</v>
      </c>
      <c r="G1151" s="665" t="s">
        <v>3425</v>
      </c>
      <c r="H1151" s="665" t="s">
        <v>529</v>
      </c>
      <c r="I1151" s="665" t="s">
        <v>1552</v>
      </c>
      <c r="J1151" s="665" t="s">
        <v>1553</v>
      </c>
      <c r="K1151" s="665" t="s">
        <v>1554</v>
      </c>
      <c r="L1151" s="666">
        <v>301.2</v>
      </c>
      <c r="M1151" s="666">
        <v>301.2</v>
      </c>
      <c r="N1151" s="665">
        <v>1</v>
      </c>
      <c r="O1151" s="748">
        <v>0.5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21</v>
      </c>
      <c r="B1152" s="665" t="s">
        <v>528</v>
      </c>
      <c r="C1152" s="665" t="s">
        <v>3366</v>
      </c>
      <c r="D1152" s="746" t="s">
        <v>4909</v>
      </c>
      <c r="E1152" s="747" t="s">
        <v>3391</v>
      </c>
      <c r="F1152" s="665" t="s">
        <v>3361</v>
      </c>
      <c r="G1152" s="665" t="s">
        <v>3425</v>
      </c>
      <c r="H1152" s="665" t="s">
        <v>529</v>
      </c>
      <c r="I1152" s="665" t="s">
        <v>4535</v>
      </c>
      <c r="J1152" s="665" t="s">
        <v>4536</v>
      </c>
      <c r="K1152" s="665" t="s">
        <v>4172</v>
      </c>
      <c r="L1152" s="666">
        <v>0</v>
      </c>
      <c r="M1152" s="666">
        <v>0</v>
      </c>
      <c r="N1152" s="665">
        <v>1</v>
      </c>
      <c r="O1152" s="748">
        <v>0.5</v>
      </c>
      <c r="P1152" s="666">
        <v>0</v>
      </c>
      <c r="Q1152" s="681"/>
      <c r="R1152" s="665">
        <v>1</v>
      </c>
      <c r="S1152" s="681">
        <v>1</v>
      </c>
      <c r="T1152" s="748">
        <v>0.5</v>
      </c>
      <c r="U1152" s="704">
        <v>1</v>
      </c>
    </row>
    <row r="1153" spans="1:21" ht="14.4" customHeight="1" x14ac:dyDescent="0.3">
      <c r="A1153" s="664">
        <v>21</v>
      </c>
      <c r="B1153" s="665" t="s">
        <v>528</v>
      </c>
      <c r="C1153" s="665" t="s">
        <v>3366</v>
      </c>
      <c r="D1153" s="746" t="s">
        <v>4909</v>
      </c>
      <c r="E1153" s="747" t="s">
        <v>3391</v>
      </c>
      <c r="F1153" s="665" t="s">
        <v>3361</v>
      </c>
      <c r="G1153" s="665" t="s">
        <v>3425</v>
      </c>
      <c r="H1153" s="665" t="s">
        <v>529</v>
      </c>
      <c r="I1153" s="665" t="s">
        <v>3516</v>
      </c>
      <c r="J1153" s="665" t="s">
        <v>1553</v>
      </c>
      <c r="K1153" s="665" t="s">
        <v>3515</v>
      </c>
      <c r="L1153" s="666">
        <v>57.64</v>
      </c>
      <c r="M1153" s="666">
        <v>57.64</v>
      </c>
      <c r="N1153" s="665">
        <v>1</v>
      </c>
      <c r="O1153" s="748">
        <v>0.5</v>
      </c>
      <c r="P1153" s="666">
        <v>57.64</v>
      </c>
      <c r="Q1153" s="681">
        <v>1</v>
      </c>
      <c r="R1153" s="665">
        <v>1</v>
      </c>
      <c r="S1153" s="681">
        <v>1</v>
      </c>
      <c r="T1153" s="748">
        <v>0.5</v>
      </c>
      <c r="U1153" s="704">
        <v>1</v>
      </c>
    </row>
    <row r="1154" spans="1:21" ht="14.4" customHeight="1" x14ac:dyDescent="0.3">
      <c r="A1154" s="664">
        <v>21</v>
      </c>
      <c r="B1154" s="665" t="s">
        <v>528</v>
      </c>
      <c r="C1154" s="665" t="s">
        <v>3366</v>
      </c>
      <c r="D1154" s="746" t="s">
        <v>4909</v>
      </c>
      <c r="E1154" s="747" t="s">
        <v>3391</v>
      </c>
      <c r="F1154" s="665" t="s">
        <v>3361</v>
      </c>
      <c r="G1154" s="665" t="s">
        <v>3425</v>
      </c>
      <c r="H1154" s="665" t="s">
        <v>529</v>
      </c>
      <c r="I1154" s="665" t="s">
        <v>3632</v>
      </c>
      <c r="J1154" s="665" t="s">
        <v>1553</v>
      </c>
      <c r="K1154" s="665" t="s">
        <v>1554</v>
      </c>
      <c r="L1154" s="666">
        <v>185.26</v>
      </c>
      <c r="M1154" s="666">
        <v>370.52</v>
      </c>
      <c r="N1154" s="665">
        <v>2</v>
      </c>
      <c r="O1154" s="748">
        <v>1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21</v>
      </c>
      <c r="B1155" s="665" t="s">
        <v>528</v>
      </c>
      <c r="C1155" s="665" t="s">
        <v>3366</v>
      </c>
      <c r="D1155" s="746" t="s">
        <v>4909</v>
      </c>
      <c r="E1155" s="747" t="s">
        <v>3391</v>
      </c>
      <c r="F1155" s="665" t="s">
        <v>3361</v>
      </c>
      <c r="G1155" s="665" t="s">
        <v>3425</v>
      </c>
      <c r="H1155" s="665" t="s">
        <v>529</v>
      </c>
      <c r="I1155" s="665" t="s">
        <v>1601</v>
      </c>
      <c r="J1155" s="665" t="s">
        <v>1553</v>
      </c>
      <c r="K1155" s="665" t="s">
        <v>1554</v>
      </c>
      <c r="L1155" s="666">
        <v>301.2</v>
      </c>
      <c r="M1155" s="666">
        <v>602.4</v>
      </c>
      <c r="N1155" s="665">
        <v>2</v>
      </c>
      <c r="O1155" s="748">
        <v>2</v>
      </c>
      <c r="P1155" s="666">
        <v>301.2</v>
      </c>
      <c r="Q1155" s="681">
        <v>0.5</v>
      </c>
      <c r="R1155" s="665">
        <v>1</v>
      </c>
      <c r="S1155" s="681">
        <v>0.5</v>
      </c>
      <c r="T1155" s="748">
        <v>1</v>
      </c>
      <c r="U1155" s="704">
        <v>0.5</v>
      </c>
    </row>
    <row r="1156" spans="1:21" ht="14.4" customHeight="1" x14ac:dyDescent="0.3">
      <c r="A1156" s="664">
        <v>21</v>
      </c>
      <c r="B1156" s="665" t="s">
        <v>528</v>
      </c>
      <c r="C1156" s="665" t="s">
        <v>3366</v>
      </c>
      <c r="D1156" s="746" t="s">
        <v>4909</v>
      </c>
      <c r="E1156" s="747" t="s">
        <v>3391</v>
      </c>
      <c r="F1156" s="665" t="s">
        <v>3361</v>
      </c>
      <c r="G1156" s="665" t="s">
        <v>3426</v>
      </c>
      <c r="H1156" s="665" t="s">
        <v>529</v>
      </c>
      <c r="I1156" s="665" t="s">
        <v>4173</v>
      </c>
      <c r="J1156" s="665" t="s">
        <v>3667</v>
      </c>
      <c r="K1156" s="665" t="s">
        <v>4174</v>
      </c>
      <c r="L1156" s="666">
        <v>0</v>
      </c>
      <c r="M1156" s="666">
        <v>0</v>
      </c>
      <c r="N1156" s="665">
        <v>1</v>
      </c>
      <c r="O1156" s="748">
        <v>1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21</v>
      </c>
      <c r="B1157" s="665" t="s">
        <v>528</v>
      </c>
      <c r="C1157" s="665" t="s">
        <v>3366</v>
      </c>
      <c r="D1157" s="746" t="s">
        <v>4909</v>
      </c>
      <c r="E1157" s="747" t="s">
        <v>3391</v>
      </c>
      <c r="F1157" s="665" t="s">
        <v>3361</v>
      </c>
      <c r="G1157" s="665" t="s">
        <v>3426</v>
      </c>
      <c r="H1157" s="665" t="s">
        <v>1606</v>
      </c>
      <c r="I1157" s="665" t="s">
        <v>3666</v>
      </c>
      <c r="J1157" s="665" t="s">
        <v>3667</v>
      </c>
      <c r="K1157" s="665" t="s">
        <v>3668</v>
      </c>
      <c r="L1157" s="666">
        <v>668.54</v>
      </c>
      <c r="M1157" s="666">
        <v>668.54</v>
      </c>
      <c r="N1157" s="665">
        <v>1</v>
      </c>
      <c r="O1157" s="748">
        <v>1</v>
      </c>
      <c r="P1157" s="666">
        <v>668.54</v>
      </c>
      <c r="Q1157" s="681">
        <v>1</v>
      </c>
      <c r="R1157" s="665">
        <v>1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21</v>
      </c>
      <c r="B1158" s="665" t="s">
        <v>528</v>
      </c>
      <c r="C1158" s="665" t="s">
        <v>3366</v>
      </c>
      <c r="D1158" s="746" t="s">
        <v>4909</v>
      </c>
      <c r="E1158" s="747" t="s">
        <v>3391</v>
      </c>
      <c r="F1158" s="665" t="s">
        <v>3361</v>
      </c>
      <c r="G1158" s="665" t="s">
        <v>3426</v>
      </c>
      <c r="H1158" s="665" t="s">
        <v>1606</v>
      </c>
      <c r="I1158" s="665" t="s">
        <v>3427</v>
      </c>
      <c r="J1158" s="665" t="s">
        <v>3428</v>
      </c>
      <c r="K1158" s="665" t="s">
        <v>3429</v>
      </c>
      <c r="L1158" s="666">
        <v>668.54</v>
      </c>
      <c r="M1158" s="666">
        <v>9359.56</v>
      </c>
      <c r="N1158" s="665">
        <v>14</v>
      </c>
      <c r="O1158" s="748">
        <v>13.5</v>
      </c>
      <c r="P1158" s="666">
        <v>7353.94</v>
      </c>
      <c r="Q1158" s="681">
        <v>0.7857142857142857</v>
      </c>
      <c r="R1158" s="665">
        <v>11</v>
      </c>
      <c r="S1158" s="681">
        <v>0.7857142857142857</v>
      </c>
      <c r="T1158" s="748">
        <v>11</v>
      </c>
      <c r="U1158" s="704">
        <v>0.81481481481481477</v>
      </c>
    </row>
    <row r="1159" spans="1:21" ht="14.4" customHeight="1" x14ac:dyDescent="0.3">
      <c r="A1159" s="664">
        <v>21</v>
      </c>
      <c r="B1159" s="665" t="s">
        <v>528</v>
      </c>
      <c r="C1159" s="665" t="s">
        <v>3366</v>
      </c>
      <c r="D1159" s="746" t="s">
        <v>4909</v>
      </c>
      <c r="E1159" s="747" t="s">
        <v>3391</v>
      </c>
      <c r="F1159" s="665" t="s">
        <v>3361</v>
      </c>
      <c r="G1159" s="665" t="s">
        <v>3426</v>
      </c>
      <c r="H1159" s="665" t="s">
        <v>529</v>
      </c>
      <c r="I1159" s="665" t="s">
        <v>3518</v>
      </c>
      <c r="J1159" s="665" t="s">
        <v>3428</v>
      </c>
      <c r="K1159" s="665" t="s">
        <v>3519</v>
      </c>
      <c r="L1159" s="666">
        <v>0</v>
      </c>
      <c r="M1159" s="666">
        <v>0</v>
      </c>
      <c r="N1159" s="665">
        <v>1</v>
      </c>
      <c r="O1159" s="748">
        <v>1</v>
      </c>
      <c r="P1159" s="666">
        <v>0</v>
      </c>
      <c r="Q1159" s="681"/>
      <c r="R1159" s="665">
        <v>1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21</v>
      </c>
      <c r="B1160" s="665" t="s">
        <v>528</v>
      </c>
      <c r="C1160" s="665" t="s">
        <v>3366</v>
      </c>
      <c r="D1160" s="746" t="s">
        <v>4909</v>
      </c>
      <c r="E1160" s="747" t="s">
        <v>3391</v>
      </c>
      <c r="F1160" s="665" t="s">
        <v>3361</v>
      </c>
      <c r="G1160" s="665" t="s">
        <v>3520</v>
      </c>
      <c r="H1160" s="665" t="s">
        <v>529</v>
      </c>
      <c r="I1160" s="665" t="s">
        <v>684</v>
      </c>
      <c r="J1160" s="665" t="s">
        <v>685</v>
      </c>
      <c r="K1160" s="665" t="s">
        <v>3635</v>
      </c>
      <c r="L1160" s="666">
        <v>0</v>
      </c>
      <c r="M1160" s="666">
        <v>0</v>
      </c>
      <c r="N1160" s="665">
        <v>1</v>
      </c>
      <c r="O1160" s="748">
        <v>0.5</v>
      </c>
      <c r="P1160" s="666">
        <v>0</v>
      </c>
      <c r="Q1160" s="681"/>
      <c r="R1160" s="665">
        <v>1</v>
      </c>
      <c r="S1160" s="681">
        <v>1</v>
      </c>
      <c r="T1160" s="748">
        <v>0.5</v>
      </c>
      <c r="U1160" s="704">
        <v>1</v>
      </c>
    </row>
    <row r="1161" spans="1:21" ht="14.4" customHeight="1" x14ac:dyDescent="0.3">
      <c r="A1161" s="664">
        <v>21</v>
      </c>
      <c r="B1161" s="665" t="s">
        <v>528</v>
      </c>
      <c r="C1161" s="665" t="s">
        <v>3366</v>
      </c>
      <c r="D1161" s="746" t="s">
        <v>4909</v>
      </c>
      <c r="E1161" s="747" t="s">
        <v>3391</v>
      </c>
      <c r="F1161" s="665" t="s">
        <v>3361</v>
      </c>
      <c r="G1161" s="665" t="s">
        <v>3636</v>
      </c>
      <c r="H1161" s="665" t="s">
        <v>529</v>
      </c>
      <c r="I1161" s="665" t="s">
        <v>1162</v>
      </c>
      <c r="J1161" s="665" t="s">
        <v>1163</v>
      </c>
      <c r="K1161" s="665" t="s">
        <v>1164</v>
      </c>
      <c r="L1161" s="666">
        <v>454.27</v>
      </c>
      <c r="M1161" s="666">
        <v>454.27</v>
      </c>
      <c r="N1161" s="665">
        <v>1</v>
      </c>
      <c r="O1161" s="748">
        <v>0.5</v>
      </c>
      <c r="P1161" s="666">
        <v>454.27</v>
      </c>
      <c r="Q1161" s="681">
        <v>1</v>
      </c>
      <c r="R1161" s="665">
        <v>1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21</v>
      </c>
      <c r="B1162" s="665" t="s">
        <v>528</v>
      </c>
      <c r="C1162" s="665" t="s">
        <v>3366</v>
      </c>
      <c r="D1162" s="746" t="s">
        <v>4909</v>
      </c>
      <c r="E1162" s="747" t="s">
        <v>3391</v>
      </c>
      <c r="F1162" s="665" t="s">
        <v>3361</v>
      </c>
      <c r="G1162" s="665" t="s">
        <v>3643</v>
      </c>
      <c r="H1162" s="665" t="s">
        <v>1606</v>
      </c>
      <c r="I1162" s="665" t="s">
        <v>3644</v>
      </c>
      <c r="J1162" s="665" t="s">
        <v>1831</v>
      </c>
      <c r="K1162" s="665" t="s">
        <v>3645</v>
      </c>
      <c r="L1162" s="666">
        <v>28.81</v>
      </c>
      <c r="M1162" s="666">
        <v>57.62</v>
      </c>
      <c r="N1162" s="665">
        <v>2</v>
      </c>
      <c r="O1162" s="748">
        <v>2</v>
      </c>
      <c r="P1162" s="666">
        <v>28.81</v>
      </c>
      <c r="Q1162" s="681">
        <v>0.5</v>
      </c>
      <c r="R1162" s="665">
        <v>1</v>
      </c>
      <c r="S1162" s="681">
        <v>0.5</v>
      </c>
      <c r="T1162" s="748">
        <v>1</v>
      </c>
      <c r="U1162" s="704">
        <v>0.5</v>
      </c>
    </row>
    <row r="1163" spans="1:21" ht="14.4" customHeight="1" x14ac:dyDescent="0.3">
      <c r="A1163" s="664">
        <v>21</v>
      </c>
      <c r="B1163" s="665" t="s">
        <v>528</v>
      </c>
      <c r="C1163" s="665" t="s">
        <v>3366</v>
      </c>
      <c r="D1163" s="746" t="s">
        <v>4909</v>
      </c>
      <c r="E1163" s="747" t="s">
        <v>3391</v>
      </c>
      <c r="F1163" s="665" t="s">
        <v>3361</v>
      </c>
      <c r="G1163" s="665" t="s">
        <v>3643</v>
      </c>
      <c r="H1163" s="665" t="s">
        <v>1606</v>
      </c>
      <c r="I1163" s="665" t="s">
        <v>4537</v>
      </c>
      <c r="J1163" s="665" t="s">
        <v>1831</v>
      </c>
      <c r="K1163" s="665" t="s">
        <v>4538</v>
      </c>
      <c r="L1163" s="666">
        <v>0</v>
      </c>
      <c r="M1163" s="666">
        <v>0</v>
      </c>
      <c r="N1163" s="665">
        <v>1</v>
      </c>
      <c r="O1163" s="748">
        <v>1</v>
      </c>
      <c r="P1163" s="666"/>
      <c r="Q1163" s="681"/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21</v>
      </c>
      <c r="B1164" s="665" t="s">
        <v>528</v>
      </c>
      <c r="C1164" s="665" t="s">
        <v>3366</v>
      </c>
      <c r="D1164" s="746" t="s">
        <v>4909</v>
      </c>
      <c r="E1164" s="747" t="s">
        <v>3391</v>
      </c>
      <c r="F1164" s="665" t="s">
        <v>3361</v>
      </c>
      <c r="G1164" s="665" t="s">
        <v>4297</v>
      </c>
      <c r="H1164" s="665" t="s">
        <v>529</v>
      </c>
      <c r="I1164" s="665" t="s">
        <v>942</v>
      </c>
      <c r="J1164" s="665" t="s">
        <v>943</v>
      </c>
      <c r="K1164" s="665" t="s">
        <v>944</v>
      </c>
      <c r="L1164" s="666">
        <v>0</v>
      </c>
      <c r="M1164" s="666">
        <v>0</v>
      </c>
      <c r="N1164" s="665">
        <v>1</v>
      </c>
      <c r="O1164" s="748">
        <v>1</v>
      </c>
      <c r="P1164" s="666"/>
      <c r="Q1164" s="681"/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21</v>
      </c>
      <c r="B1165" s="665" t="s">
        <v>528</v>
      </c>
      <c r="C1165" s="665" t="s">
        <v>3366</v>
      </c>
      <c r="D1165" s="746" t="s">
        <v>4909</v>
      </c>
      <c r="E1165" s="747" t="s">
        <v>3391</v>
      </c>
      <c r="F1165" s="665" t="s">
        <v>3361</v>
      </c>
      <c r="G1165" s="665" t="s">
        <v>4539</v>
      </c>
      <c r="H1165" s="665" t="s">
        <v>529</v>
      </c>
      <c r="I1165" s="665" t="s">
        <v>4540</v>
      </c>
      <c r="J1165" s="665" t="s">
        <v>747</v>
      </c>
      <c r="K1165" s="665" t="s">
        <v>4541</v>
      </c>
      <c r="L1165" s="666">
        <v>0</v>
      </c>
      <c r="M1165" s="666">
        <v>0</v>
      </c>
      <c r="N1165" s="665">
        <v>1</v>
      </c>
      <c r="O1165" s="748">
        <v>1</v>
      </c>
      <c r="P1165" s="666"/>
      <c r="Q1165" s="681"/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21</v>
      </c>
      <c r="B1166" s="665" t="s">
        <v>528</v>
      </c>
      <c r="C1166" s="665" t="s">
        <v>3366</v>
      </c>
      <c r="D1166" s="746" t="s">
        <v>4909</v>
      </c>
      <c r="E1166" s="747" t="s">
        <v>3391</v>
      </c>
      <c r="F1166" s="665" t="s">
        <v>3361</v>
      </c>
      <c r="G1166" s="665" t="s">
        <v>3523</v>
      </c>
      <c r="H1166" s="665" t="s">
        <v>529</v>
      </c>
      <c r="I1166" s="665" t="s">
        <v>1432</v>
      </c>
      <c r="J1166" s="665" t="s">
        <v>1433</v>
      </c>
      <c r="K1166" s="665" t="s">
        <v>1324</v>
      </c>
      <c r="L1166" s="666">
        <v>108.44</v>
      </c>
      <c r="M1166" s="666">
        <v>108.44</v>
      </c>
      <c r="N1166" s="665">
        <v>1</v>
      </c>
      <c r="O1166" s="748">
        <v>1</v>
      </c>
      <c r="P1166" s="666">
        <v>108.44</v>
      </c>
      <c r="Q1166" s="681">
        <v>1</v>
      </c>
      <c r="R1166" s="665">
        <v>1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21</v>
      </c>
      <c r="B1167" s="665" t="s">
        <v>528</v>
      </c>
      <c r="C1167" s="665" t="s">
        <v>3366</v>
      </c>
      <c r="D1167" s="746" t="s">
        <v>4909</v>
      </c>
      <c r="E1167" s="747" t="s">
        <v>3391</v>
      </c>
      <c r="F1167" s="665" t="s">
        <v>3361</v>
      </c>
      <c r="G1167" s="665" t="s">
        <v>3523</v>
      </c>
      <c r="H1167" s="665" t="s">
        <v>529</v>
      </c>
      <c r="I1167" s="665" t="s">
        <v>3524</v>
      </c>
      <c r="J1167" s="665" t="s">
        <v>1433</v>
      </c>
      <c r="K1167" s="665" t="s">
        <v>1176</v>
      </c>
      <c r="L1167" s="666">
        <v>54.23</v>
      </c>
      <c r="M1167" s="666">
        <v>325.38</v>
      </c>
      <c r="N1167" s="665">
        <v>6</v>
      </c>
      <c r="O1167" s="748">
        <v>3.5</v>
      </c>
      <c r="P1167" s="666">
        <v>162.69</v>
      </c>
      <c r="Q1167" s="681">
        <v>0.5</v>
      </c>
      <c r="R1167" s="665">
        <v>3</v>
      </c>
      <c r="S1167" s="681">
        <v>0.5</v>
      </c>
      <c r="T1167" s="748">
        <v>1.5</v>
      </c>
      <c r="U1167" s="704">
        <v>0.42857142857142855</v>
      </c>
    </row>
    <row r="1168" spans="1:21" ht="14.4" customHeight="1" x14ac:dyDescent="0.3">
      <c r="A1168" s="664">
        <v>21</v>
      </c>
      <c r="B1168" s="665" t="s">
        <v>528</v>
      </c>
      <c r="C1168" s="665" t="s">
        <v>3366</v>
      </c>
      <c r="D1168" s="746" t="s">
        <v>4909</v>
      </c>
      <c r="E1168" s="747" t="s">
        <v>3391</v>
      </c>
      <c r="F1168" s="665" t="s">
        <v>3361</v>
      </c>
      <c r="G1168" s="665" t="s">
        <v>3822</v>
      </c>
      <c r="H1168" s="665" t="s">
        <v>1606</v>
      </c>
      <c r="I1168" s="665" t="s">
        <v>3938</v>
      </c>
      <c r="J1168" s="665" t="s">
        <v>1879</v>
      </c>
      <c r="K1168" s="665" t="s">
        <v>1880</v>
      </c>
      <c r="L1168" s="666">
        <v>194.26</v>
      </c>
      <c r="M1168" s="666">
        <v>582.78</v>
      </c>
      <c r="N1168" s="665">
        <v>3</v>
      </c>
      <c r="O1168" s="748">
        <v>1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21</v>
      </c>
      <c r="B1169" s="665" t="s">
        <v>528</v>
      </c>
      <c r="C1169" s="665" t="s">
        <v>3366</v>
      </c>
      <c r="D1169" s="746" t="s">
        <v>4909</v>
      </c>
      <c r="E1169" s="747" t="s">
        <v>3391</v>
      </c>
      <c r="F1169" s="665" t="s">
        <v>3361</v>
      </c>
      <c r="G1169" s="665" t="s">
        <v>3822</v>
      </c>
      <c r="H1169" s="665" t="s">
        <v>1606</v>
      </c>
      <c r="I1169" s="665" t="s">
        <v>4542</v>
      </c>
      <c r="J1169" s="665" t="s">
        <v>1858</v>
      </c>
      <c r="K1169" s="665" t="s">
        <v>4543</v>
      </c>
      <c r="L1169" s="666">
        <v>72.95</v>
      </c>
      <c r="M1169" s="666">
        <v>1094.25</v>
      </c>
      <c r="N1169" s="665">
        <v>15</v>
      </c>
      <c r="O1169" s="748">
        <v>1</v>
      </c>
      <c r="P1169" s="666">
        <v>1094.25</v>
      </c>
      <c r="Q1169" s="681">
        <v>1</v>
      </c>
      <c r="R1169" s="665">
        <v>15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21</v>
      </c>
      <c r="B1170" s="665" t="s">
        <v>528</v>
      </c>
      <c r="C1170" s="665" t="s">
        <v>3366</v>
      </c>
      <c r="D1170" s="746" t="s">
        <v>4909</v>
      </c>
      <c r="E1170" s="747" t="s">
        <v>3391</v>
      </c>
      <c r="F1170" s="665" t="s">
        <v>3361</v>
      </c>
      <c r="G1170" s="665" t="s">
        <v>3822</v>
      </c>
      <c r="H1170" s="665" t="s">
        <v>1606</v>
      </c>
      <c r="I1170" s="665" t="s">
        <v>3939</v>
      </c>
      <c r="J1170" s="665" t="s">
        <v>1876</v>
      </c>
      <c r="K1170" s="665" t="s">
        <v>1836</v>
      </c>
      <c r="L1170" s="666">
        <v>21.96</v>
      </c>
      <c r="M1170" s="666">
        <v>263.52</v>
      </c>
      <c r="N1170" s="665">
        <v>12</v>
      </c>
      <c r="O1170" s="748">
        <v>1</v>
      </c>
      <c r="P1170" s="666">
        <v>263.52</v>
      </c>
      <c r="Q1170" s="681">
        <v>1</v>
      </c>
      <c r="R1170" s="665">
        <v>12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21</v>
      </c>
      <c r="B1171" s="665" t="s">
        <v>528</v>
      </c>
      <c r="C1171" s="665" t="s">
        <v>3366</v>
      </c>
      <c r="D1171" s="746" t="s">
        <v>4909</v>
      </c>
      <c r="E1171" s="747" t="s">
        <v>3391</v>
      </c>
      <c r="F1171" s="665" t="s">
        <v>3361</v>
      </c>
      <c r="G1171" s="665" t="s">
        <v>3822</v>
      </c>
      <c r="H1171" s="665" t="s">
        <v>1606</v>
      </c>
      <c r="I1171" s="665" t="s">
        <v>1842</v>
      </c>
      <c r="J1171" s="665" t="s">
        <v>1843</v>
      </c>
      <c r="K1171" s="665" t="s">
        <v>1844</v>
      </c>
      <c r="L1171" s="666">
        <v>127.34</v>
      </c>
      <c r="M1171" s="666">
        <v>1018.72</v>
      </c>
      <c r="N1171" s="665">
        <v>8</v>
      </c>
      <c r="O1171" s="748">
        <v>1</v>
      </c>
      <c r="P1171" s="666">
        <v>1018.72</v>
      </c>
      <c r="Q1171" s="681">
        <v>1</v>
      </c>
      <c r="R1171" s="665">
        <v>8</v>
      </c>
      <c r="S1171" s="681">
        <v>1</v>
      </c>
      <c r="T1171" s="748">
        <v>1</v>
      </c>
      <c r="U1171" s="704">
        <v>1</v>
      </c>
    </row>
    <row r="1172" spans="1:21" ht="14.4" customHeight="1" x14ac:dyDescent="0.3">
      <c r="A1172" s="664">
        <v>21</v>
      </c>
      <c r="B1172" s="665" t="s">
        <v>528</v>
      </c>
      <c r="C1172" s="665" t="s">
        <v>3366</v>
      </c>
      <c r="D1172" s="746" t="s">
        <v>4909</v>
      </c>
      <c r="E1172" s="747" t="s">
        <v>3391</v>
      </c>
      <c r="F1172" s="665" t="s">
        <v>3361</v>
      </c>
      <c r="G1172" s="665" t="s">
        <v>3822</v>
      </c>
      <c r="H1172" s="665" t="s">
        <v>1606</v>
      </c>
      <c r="I1172" s="665" t="s">
        <v>1845</v>
      </c>
      <c r="J1172" s="665" t="s">
        <v>1846</v>
      </c>
      <c r="K1172" s="665" t="s">
        <v>1844</v>
      </c>
      <c r="L1172" s="666">
        <v>127.34</v>
      </c>
      <c r="M1172" s="666">
        <v>1273.4000000000001</v>
      </c>
      <c r="N1172" s="665">
        <v>10</v>
      </c>
      <c r="O1172" s="748">
        <v>2</v>
      </c>
      <c r="P1172" s="666">
        <v>1273.4000000000001</v>
      </c>
      <c r="Q1172" s="681">
        <v>1</v>
      </c>
      <c r="R1172" s="665">
        <v>10</v>
      </c>
      <c r="S1172" s="681">
        <v>1</v>
      </c>
      <c r="T1172" s="748">
        <v>2</v>
      </c>
      <c r="U1172" s="704">
        <v>1</v>
      </c>
    </row>
    <row r="1173" spans="1:21" ht="14.4" customHeight="1" x14ac:dyDescent="0.3">
      <c r="A1173" s="664">
        <v>21</v>
      </c>
      <c r="B1173" s="665" t="s">
        <v>528</v>
      </c>
      <c r="C1173" s="665" t="s">
        <v>3366</v>
      </c>
      <c r="D1173" s="746" t="s">
        <v>4909</v>
      </c>
      <c r="E1173" s="747" t="s">
        <v>3391</v>
      </c>
      <c r="F1173" s="665" t="s">
        <v>3361</v>
      </c>
      <c r="G1173" s="665" t="s">
        <v>3822</v>
      </c>
      <c r="H1173" s="665" t="s">
        <v>1606</v>
      </c>
      <c r="I1173" s="665" t="s">
        <v>1863</v>
      </c>
      <c r="J1173" s="665" t="s">
        <v>1864</v>
      </c>
      <c r="K1173" s="665" t="s">
        <v>1862</v>
      </c>
      <c r="L1173" s="666">
        <v>84.89</v>
      </c>
      <c r="M1173" s="666">
        <v>848.9</v>
      </c>
      <c r="N1173" s="665">
        <v>10</v>
      </c>
      <c r="O1173" s="748">
        <v>1</v>
      </c>
      <c r="P1173" s="666">
        <v>848.9</v>
      </c>
      <c r="Q1173" s="681">
        <v>1</v>
      </c>
      <c r="R1173" s="665">
        <v>10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21</v>
      </c>
      <c r="B1174" s="665" t="s">
        <v>528</v>
      </c>
      <c r="C1174" s="665" t="s">
        <v>3366</v>
      </c>
      <c r="D1174" s="746" t="s">
        <v>4909</v>
      </c>
      <c r="E1174" s="747" t="s">
        <v>3391</v>
      </c>
      <c r="F1174" s="665" t="s">
        <v>3361</v>
      </c>
      <c r="G1174" s="665" t="s">
        <v>3822</v>
      </c>
      <c r="H1174" s="665" t="s">
        <v>1606</v>
      </c>
      <c r="I1174" s="665" t="s">
        <v>4175</v>
      </c>
      <c r="J1174" s="665" t="s">
        <v>4176</v>
      </c>
      <c r="K1174" s="665" t="s">
        <v>1844</v>
      </c>
      <c r="L1174" s="666">
        <v>176.47</v>
      </c>
      <c r="M1174" s="666">
        <v>3882.34</v>
      </c>
      <c r="N1174" s="665">
        <v>22</v>
      </c>
      <c r="O1174" s="748">
        <v>3.5</v>
      </c>
      <c r="P1174" s="666">
        <v>2117.64</v>
      </c>
      <c r="Q1174" s="681">
        <v>0.54545454545454541</v>
      </c>
      <c r="R1174" s="665">
        <v>12</v>
      </c>
      <c r="S1174" s="681">
        <v>0.54545454545454541</v>
      </c>
      <c r="T1174" s="748">
        <v>2.5</v>
      </c>
      <c r="U1174" s="704">
        <v>0.7142857142857143</v>
      </c>
    </row>
    <row r="1175" spans="1:21" ht="14.4" customHeight="1" x14ac:dyDescent="0.3">
      <c r="A1175" s="664">
        <v>21</v>
      </c>
      <c r="B1175" s="665" t="s">
        <v>528</v>
      </c>
      <c r="C1175" s="665" t="s">
        <v>3366</v>
      </c>
      <c r="D1175" s="746" t="s">
        <v>4909</v>
      </c>
      <c r="E1175" s="747" t="s">
        <v>3391</v>
      </c>
      <c r="F1175" s="665" t="s">
        <v>3361</v>
      </c>
      <c r="G1175" s="665" t="s">
        <v>3822</v>
      </c>
      <c r="H1175" s="665" t="s">
        <v>1606</v>
      </c>
      <c r="I1175" s="665" t="s">
        <v>1847</v>
      </c>
      <c r="J1175" s="665" t="s">
        <v>1848</v>
      </c>
      <c r="K1175" s="665" t="s">
        <v>1844</v>
      </c>
      <c r="L1175" s="666">
        <v>127.34</v>
      </c>
      <c r="M1175" s="666">
        <v>2674.1400000000003</v>
      </c>
      <c r="N1175" s="665">
        <v>21</v>
      </c>
      <c r="O1175" s="748">
        <v>3</v>
      </c>
      <c r="P1175" s="666">
        <v>2037.44</v>
      </c>
      <c r="Q1175" s="681">
        <v>0.76190476190476186</v>
      </c>
      <c r="R1175" s="665">
        <v>16</v>
      </c>
      <c r="S1175" s="681">
        <v>0.76190476190476186</v>
      </c>
      <c r="T1175" s="748">
        <v>2</v>
      </c>
      <c r="U1175" s="704">
        <v>0.66666666666666663</v>
      </c>
    </row>
    <row r="1176" spans="1:21" ht="14.4" customHeight="1" x14ac:dyDescent="0.3">
      <c r="A1176" s="664">
        <v>21</v>
      </c>
      <c r="B1176" s="665" t="s">
        <v>528</v>
      </c>
      <c r="C1176" s="665" t="s">
        <v>3366</v>
      </c>
      <c r="D1176" s="746" t="s">
        <v>4909</v>
      </c>
      <c r="E1176" s="747" t="s">
        <v>3391</v>
      </c>
      <c r="F1176" s="665" t="s">
        <v>3361</v>
      </c>
      <c r="G1176" s="665" t="s">
        <v>3822</v>
      </c>
      <c r="H1176" s="665" t="s">
        <v>1606</v>
      </c>
      <c r="I1176" s="665" t="s">
        <v>4177</v>
      </c>
      <c r="J1176" s="665" t="s">
        <v>4178</v>
      </c>
      <c r="K1176" s="665" t="s">
        <v>1844</v>
      </c>
      <c r="L1176" s="666">
        <v>176.47</v>
      </c>
      <c r="M1176" s="666">
        <v>4058.81</v>
      </c>
      <c r="N1176" s="665">
        <v>23</v>
      </c>
      <c r="O1176" s="748">
        <v>4</v>
      </c>
      <c r="P1176" s="666">
        <v>2117.64</v>
      </c>
      <c r="Q1176" s="681">
        <v>0.52173913043478259</v>
      </c>
      <c r="R1176" s="665">
        <v>12</v>
      </c>
      <c r="S1176" s="681">
        <v>0.52173913043478259</v>
      </c>
      <c r="T1176" s="748">
        <v>2</v>
      </c>
      <c r="U1176" s="704">
        <v>0.5</v>
      </c>
    </row>
    <row r="1177" spans="1:21" ht="14.4" customHeight="1" x14ac:dyDescent="0.3">
      <c r="A1177" s="664">
        <v>21</v>
      </c>
      <c r="B1177" s="665" t="s">
        <v>528</v>
      </c>
      <c r="C1177" s="665" t="s">
        <v>3366</v>
      </c>
      <c r="D1177" s="746" t="s">
        <v>4909</v>
      </c>
      <c r="E1177" s="747" t="s">
        <v>3391</v>
      </c>
      <c r="F1177" s="665" t="s">
        <v>3361</v>
      </c>
      <c r="G1177" s="665" t="s">
        <v>3822</v>
      </c>
      <c r="H1177" s="665" t="s">
        <v>1606</v>
      </c>
      <c r="I1177" s="665" t="s">
        <v>4544</v>
      </c>
      <c r="J1177" s="665" t="s">
        <v>4545</v>
      </c>
      <c r="K1177" s="665" t="s">
        <v>1844</v>
      </c>
      <c r="L1177" s="666">
        <v>176.47</v>
      </c>
      <c r="M1177" s="666">
        <v>1764.6999999999998</v>
      </c>
      <c r="N1177" s="665">
        <v>10</v>
      </c>
      <c r="O1177" s="748">
        <v>1.5</v>
      </c>
      <c r="P1177" s="666">
        <v>529.41</v>
      </c>
      <c r="Q1177" s="681">
        <v>0.3</v>
      </c>
      <c r="R1177" s="665">
        <v>3</v>
      </c>
      <c r="S1177" s="681">
        <v>0.3</v>
      </c>
      <c r="T1177" s="748">
        <v>0.5</v>
      </c>
      <c r="U1177" s="704">
        <v>0.33333333333333331</v>
      </c>
    </row>
    <row r="1178" spans="1:21" ht="14.4" customHeight="1" x14ac:dyDescent="0.3">
      <c r="A1178" s="664">
        <v>21</v>
      </c>
      <c r="B1178" s="665" t="s">
        <v>528</v>
      </c>
      <c r="C1178" s="665" t="s">
        <v>3366</v>
      </c>
      <c r="D1178" s="746" t="s">
        <v>4909</v>
      </c>
      <c r="E1178" s="747" t="s">
        <v>3391</v>
      </c>
      <c r="F1178" s="665" t="s">
        <v>3361</v>
      </c>
      <c r="G1178" s="665" t="s">
        <v>3822</v>
      </c>
      <c r="H1178" s="665" t="s">
        <v>1606</v>
      </c>
      <c r="I1178" s="665" t="s">
        <v>3942</v>
      </c>
      <c r="J1178" s="665" t="s">
        <v>2726</v>
      </c>
      <c r="K1178" s="665" t="s">
        <v>3943</v>
      </c>
      <c r="L1178" s="666">
        <v>1451.04</v>
      </c>
      <c r="M1178" s="666">
        <v>79807.200000000012</v>
      </c>
      <c r="N1178" s="665">
        <v>55</v>
      </c>
      <c r="O1178" s="748">
        <v>7</v>
      </c>
      <c r="P1178" s="666">
        <v>42080.160000000003</v>
      </c>
      <c r="Q1178" s="681">
        <v>0.52727272727272723</v>
      </c>
      <c r="R1178" s="665">
        <v>29</v>
      </c>
      <c r="S1178" s="681">
        <v>0.52727272727272723</v>
      </c>
      <c r="T1178" s="748">
        <v>3</v>
      </c>
      <c r="U1178" s="704">
        <v>0.42857142857142855</v>
      </c>
    </row>
    <row r="1179" spans="1:21" ht="14.4" customHeight="1" x14ac:dyDescent="0.3">
      <c r="A1179" s="664">
        <v>21</v>
      </c>
      <c r="B1179" s="665" t="s">
        <v>528</v>
      </c>
      <c r="C1179" s="665" t="s">
        <v>3366</v>
      </c>
      <c r="D1179" s="746" t="s">
        <v>4909</v>
      </c>
      <c r="E1179" s="747" t="s">
        <v>3391</v>
      </c>
      <c r="F1179" s="665" t="s">
        <v>3361</v>
      </c>
      <c r="G1179" s="665" t="s">
        <v>3822</v>
      </c>
      <c r="H1179" s="665" t="s">
        <v>1606</v>
      </c>
      <c r="I1179" s="665" t="s">
        <v>1878</v>
      </c>
      <c r="J1179" s="665" t="s">
        <v>3262</v>
      </c>
      <c r="K1179" s="665" t="s">
        <v>1880</v>
      </c>
      <c r="L1179" s="666">
        <v>194.26</v>
      </c>
      <c r="M1179" s="666">
        <v>27973.439999999999</v>
      </c>
      <c r="N1179" s="665">
        <v>144</v>
      </c>
      <c r="O1179" s="748">
        <v>22.5</v>
      </c>
      <c r="P1179" s="666">
        <v>17289.14</v>
      </c>
      <c r="Q1179" s="681">
        <v>0.61805555555555558</v>
      </c>
      <c r="R1179" s="665">
        <v>89</v>
      </c>
      <c r="S1179" s="681">
        <v>0.61805555555555558</v>
      </c>
      <c r="T1179" s="748">
        <v>13.5</v>
      </c>
      <c r="U1179" s="704">
        <v>0.6</v>
      </c>
    </row>
    <row r="1180" spans="1:21" ht="14.4" customHeight="1" x14ac:dyDescent="0.3">
      <c r="A1180" s="664">
        <v>21</v>
      </c>
      <c r="B1180" s="665" t="s">
        <v>528</v>
      </c>
      <c r="C1180" s="665" t="s">
        <v>3366</v>
      </c>
      <c r="D1180" s="746" t="s">
        <v>4909</v>
      </c>
      <c r="E1180" s="747" t="s">
        <v>3391</v>
      </c>
      <c r="F1180" s="665" t="s">
        <v>3361</v>
      </c>
      <c r="G1180" s="665" t="s">
        <v>3822</v>
      </c>
      <c r="H1180" s="665" t="s">
        <v>1606</v>
      </c>
      <c r="I1180" s="665" t="s">
        <v>3944</v>
      </c>
      <c r="J1180" s="665" t="s">
        <v>3945</v>
      </c>
      <c r="K1180" s="665" t="s">
        <v>1877</v>
      </c>
      <c r="L1180" s="666">
        <v>238.89</v>
      </c>
      <c r="M1180" s="666">
        <v>716.67</v>
      </c>
      <c r="N1180" s="665">
        <v>3</v>
      </c>
      <c r="O1180" s="748">
        <v>0.5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21</v>
      </c>
      <c r="B1181" s="665" t="s">
        <v>528</v>
      </c>
      <c r="C1181" s="665" t="s">
        <v>3366</v>
      </c>
      <c r="D1181" s="746" t="s">
        <v>4909</v>
      </c>
      <c r="E1181" s="747" t="s">
        <v>3391</v>
      </c>
      <c r="F1181" s="665" t="s">
        <v>3361</v>
      </c>
      <c r="G1181" s="665" t="s">
        <v>3822</v>
      </c>
      <c r="H1181" s="665" t="s">
        <v>1606</v>
      </c>
      <c r="I1181" s="665" t="s">
        <v>2730</v>
      </c>
      <c r="J1181" s="665" t="s">
        <v>2731</v>
      </c>
      <c r="K1181" s="665" t="s">
        <v>1877</v>
      </c>
      <c r="L1181" s="666">
        <v>238.89</v>
      </c>
      <c r="M1181" s="666">
        <v>716.67</v>
      </c>
      <c r="N1181" s="665">
        <v>3</v>
      </c>
      <c r="O1181" s="748">
        <v>0.5</v>
      </c>
      <c r="P1181" s="666"/>
      <c r="Q1181" s="681">
        <v>0</v>
      </c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21</v>
      </c>
      <c r="B1182" s="665" t="s">
        <v>528</v>
      </c>
      <c r="C1182" s="665" t="s">
        <v>3366</v>
      </c>
      <c r="D1182" s="746" t="s">
        <v>4909</v>
      </c>
      <c r="E1182" s="747" t="s">
        <v>3391</v>
      </c>
      <c r="F1182" s="665" t="s">
        <v>3361</v>
      </c>
      <c r="G1182" s="665" t="s">
        <v>3572</v>
      </c>
      <c r="H1182" s="665" t="s">
        <v>529</v>
      </c>
      <c r="I1182" s="665" t="s">
        <v>600</v>
      </c>
      <c r="J1182" s="665" t="s">
        <v>3685</v>
      </c>
      <c r="K1182" s="665" t="s">
        <v>3686</v>
      </c>
      <c r="L1182" s="666">
        <v>24.78</v>
      </c>
      <c r="M1182" s="666">
        <v>49.56</v>
      </c>
      <c r="N1182" s="665">
        <v>2</v>
      </c>
      <c r="O1182" s="748">
        <v>1.5</v>
      </c>
      <c r="P1182" s="666">
        <v>49.56</v>
      </c>
      <c r="Q1182" s="681">
        <v>1</v>
      </c>
      <c r="R1182" s="665">
        <v>2</v>
      </c>
      <c r="S1182" s="681">
        <v>1</v>
      </c>
      <c r="T1182" s="748">
        <v>1.5</v>
      </c>
      <c r="U1182" s="704">
        <v>1</v>
      </c>
    </row>
    <row r="1183" spans="1:21" ht="14.4" customHeight="1" x14ac:dyDescent="0.3">
      <c r="A1183" s="664">
        <v>21</v>
      </c>
      <c r="B1183" s="665" t="s">
        <v>528</v>
      </c>
      <c r="C1183" s="665" t="s">
        <v>3366</v>
      </c>
      <c r="D1183" s="746" t="s">
        <v>4909</v>
      </c>
      <c r="E1183" s="747" t="s">
        <v>3391</v>
      </c>
      <c r="F1183" s="665" t="s">
        <v>3361</v>
      </c>
      <c r="G1183" s="665" t="s">
        <v>3967</v>
      </c>
      <c r="H1183" s="665" t="s">
        <v>529</v>
      </c>
      <c r="I1183" s="665" t="s">
        <v>4546</v>
      </c>
      <c r="J1183" s="665" t="s">
        <v>4547</v>
      </c>
      <c r="K1183" s="665" t="s">
        <v>4548</v>
      </c>
      <c r="L1183" s="666">
        <v>0</v>
      </c>
      <c r="M1183" s="666">
        <v>0</v>
      </c>
      <c r="N1183" s="665">
        <v>1</v>
      </c>
      <c r="O1183" s="748">
        <v>1</v>
      </c>
      <c r="P1183" s="666"/>
      <c r="Q1183" s="681"/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21</v>
      </c>
      <c r="B1184" s="665" t="s">
        <v>528</v>
      </c>
      <c r="C1184" s="665" t="s">
        <v>3366</v>
      </c>
      <c r="D1184" s="746" t="s">
        <v>4909</v>
      </c>
      <c r="E1184" s="747" t="s">
        <v>3391</v>
      </c>
      <c r="F1184" s="665" t="s">
        <v>3361</v>
      </c>
      <c r="G1184" s="665" t="s">
        <v>3971</v>
      </c>
      <c r="H1184" s="665" t="s">
        <v>529</v>
      </c>
      <c r="I1184" s="665" t="s">
        <v>3972</v>
      </c>
      <c r="J1184" s="665" t="s">
        <v>1310</v>
      </c>
      <c r="K1184" s="665" t="s">
        <v>3973</v>
      </c>
      <c r="L1184" s="666">
        <v>0</v>
      </c>
      <c r="M1184" s="666">
        <v>0</v>
      </c>
      <c r="N1184" s="665">
        <v>1</v>
      </c>
      <c r="O1184" s="748">
        <v>0.5</v>
      </c>
      <c r="P1184" s="666">
        <v>0</v>
      </c>
      <c r="Q1184" s="681"/>
      <c r="R1184" s="665">
        <v>1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21</v>
      </c>
      <c r="B1185" s="665" t="s">
        <v>528</v>
      </c>
      <c r="C1185" s="665" t="s">
        <v>3366</v>
      </c>
      <c r="D1185" s="746" t="s">
        <v>4909</v>
      </c>
      <c r="E1185" s="747" t="s">
        <v>3391</v>
      </c>
      <c r="F1185" s="665" t="s">
        <v>3361</v>
      </c>
      <c r="G1185" s="665" t="s">
        <v>3650</v>
      </c>
      <c r="H1185" s="665" t="s">
        <v>529</v>
      </c>
      <c r="I1185" s="665" t="s">
        <v>4448</v>
      </c>
      <c r="J1185" s="665" t="s">
        <v>3652</v>
      </c>
      <c r="K1185" s="665" t="s">
        <v>4449</v>
      </c>
      <c r="L1185" s="666">
        <v>139.63999999999999</v>
      </c>
      <c r="M1185" s="666">
        <v>139.63999999999999</v>
      </c>
      <c r="N1185" s="665">
        <v>1</v>
      </c>
      <c r="O1185" s="748">
        <v>1</v>
      </c>
      <c r="P1185" s="666">
        <v>139.63999999999999</v>
      </c>
      <c r="Q1185" s="681">
        <v>1</v>
      </c>
      <c r="R1185" s="665">
        <v>1</v>
      </c>
      <c r="S1185" s="681">
        <v>1</v>
      </c>
      <c r="T1185" s="748">
        <v>1</v>
      </c>
      <c r="U1185" s="704">
        <v>1</v>
      </c>
    </row>
    <row r="1186" spans="1:21" ht="14.4" customHeight="1" x14ac:dyDescent="0.3">
      <c r="A1186" s="664">
        <v>21</v>
      </c>
      <c r="B1186" s="665" t="s">
        <v>528</v>
      </c>
      <c r="C1186" s="665" t="s">
        <v>3366</v>
      </c>
      <c r="D1186" s="746" t="s">
        <v>4909</v>
      </c>
      <c r="E1186" s="747" t="s">
        <v>3391</v>
      </c>
      <c r="F1186" s="665" t="s">
        <v>3361</v>
      </c>
      <c r="G1186" s="665" t="s">
        <v>3525</v>
      </c>
      <c r="H1186" s="665" t="s">
        <v>529</v>
      </c>
      <c r="I1186" s="665" t="s">
        <v>758</v>
      </c>
      <c r="J1186" s="665" t="s">
        <v>3526</v>
      </c>
      <c r="K1186" s="665" t="s">
        <v>3527</v>
      </c>
      <c r="L1186" s="666">
        <v>0</v>
      </c>
      <c r="M1186" s="666">
        <v>0</v>
      </c>
      <c r="N1186" s="665">
        <v>32</v>
      </c>
      <c r="O1186" s="748">
        <v>18.5</v>
      </c>
      <c r="P1186" s="666">
        <v>0</v>
      </c>
      <c r="Q1186" s="681"/>
      <c r="R1186" s="665">
        <v>20</v>
      </c>
      <c r="S1186" s="681">
        <v>0.625</v>
      </c>
      <c r="T1186" s="748">
        <v>11.5</v>
      </c>
      <c r="U1186" s="704">
        <v>0.6216216216216216</v>
      </c>
    </row>
    <row r="1187" spans="1:21" ht="14.4" customHeight="1" x14ac:dyDescent="0.3">
      <c r="A1187" s="664">
        <v>21</v>
      </c>
      <c r="B1187" s="665" t="s">
        <v>528</v>
      </c>
      <c r="C1187" s="665" t="s">
        <v>3366</v>
      </c>
      <c r="D1187" s="746" t="s">
        <v>4909</v>
      </c>
      <c r="E1187" s="747" t="s">
        <v>3391</v>
      </c>
      <c r="F1187" s="665" t="s">
        <v>3361</v>
      </c>
      <c r="G1187" s="665" t="s">
        <v>4549</v>
      </c>
      <c r="H1187" s="665" t="s">
        <v>529</v>
      </c>
      <c r="I1187" s="665" t="s">
        <v>4550</v>
      </c>
      <c r="J1187" s="665" t="s">
        <v>4551</v>
      </c>
      <c r="K1187" s="665" t="s">
        <v>4552</v>
      </c>
      <c r="L1187" s="666">
        <v>96.81</v>
      </c>
      <c r="M1187" s="666">
        <v>96.81</v>
      </c>
      <c r="N1187" s="665">
        <v>1</v>
      </c>
      <c r="O1187" s="748">
        <v>0.5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21</v>
      </c>
      <c r="B1188" s="665" t="s">
        <v>528</v>
      </c>
      <c r="C1188" s="665" t="s">
        <v>3366</v>
      </c>
      <c r="D1188" s="746" t="s">
        <v>4909</v>
      </c>
      <c r="E1188" s="747" t="s">
        <v>3391</v>
      </c>
      <c r="F1188" s="665" t="s">
        <v>3361</v>
      </c>
      <c r="G1188" s="665" t="s">
        <v>3978</v>
      </c>
      <c r="H1188" s="665" t="s">
        <v>1606</v>
      </c>
      <c r="I1188" s="665" t="s">
        <v>3982</v>
      </c>
      <c r="J1188" s="665" t="s">
        <v>3980</v>
      </c>
      <c r="K1188" s="665" t="s">
        <v>3814</v>
      </c>
      <c r="L1188" s="666">
        <v>492.3</v>
      </c>
      <c r="M1188" s="666">
        <v>5907.6</v>
      </c>
      <c r="N1188" s="665">
        <v>12</v>
      </c>
      <c r="O1188" s="748">
        <v>12</v>
      </c>
      <c r="P1188" s="666">
        <v>2953.8</v>
      </c>
      <c r="Q1188" s="681">
        <v>0.5</v>
      </c>
      <c r="R1188" s="665">
        <v>6</v>
      </c>
      <c r="S1188" s="681">
        <v>0.5</v>
      </c>
      <c r="T1188" s="748">
        <v>6</v>
      </c>
      <c r="U1188" s="704">
        <v>0.5</v>
      </c>
    </row>
    <row r="1189" spans="1:21" ht="14.4" customHeight="1" x14ac:dyDescent="0.3">
      <c r="A1189" s="664">
        <v>21</v>
      </c>
      <c r="B1189" s="665" t="s">
        <v>528</v>
      </c>
      <c r="C1189" s="665" t="s">
        <v>3366</v>
      </c>
      <c r="D1189" s="746" t="s">
        <v>4909</v>
      </c>
      <c r="E1189" s="747" t="s">
        <v>3391</v>
      </c>
      <c r="F1189" s="665" t="s">
        <v>3361</v>
      </c>
      <c r="G1189" s="665" t="s">
        <v>3531</v>
      </c>
      <c r="H1189" s="665" t="s">
        <v>529</v>
      </c>
      <c r="I1189" s="665" t="s">
        <v>688</v>
      </c>
      <c r="J1189" s="665" t="s">
        <v>689</v>
      </c>
      <c r="K1189" s="665" t="s">
        <v>3691</v>
      </c>
      <c r="L1189" s="666">
        <v>55.16</v>
      </c>
      <c r="M1189" s="666">
        <v>55.16</v>
      </c>
      <c r="N1189" s="665">
        <v>1</v>
      </c>
      <c r="O1189" s="748">
        <v>1</v>
      </c>
      <c r="P1189" s="666">
        <v>55.16</v>
      </c>
      <c r="Q1189" s="681">
        <v>1</v>
      </c>
      <c r="R1189" s="665">
        <v>1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21</v>
      </c>
      <c r="B1190" s="665" t="s">
        <v>528</v>
      </c>
      <c r="C1190" s="665" t="s">
        <v>3366</v>
      </c>
      <c r="D1190" s="746" t="s">
        <v>4909</v>
      </c>
      <c r="E1190" s="747" t="s">
        <v>3391</v>
      </c>
      <c r="F1190" s="665" t="s">
        <v>3361</v>
      </c>
      <c r="G1190" s="665" t="s">
        <v>3535</v>
      </c>
      <c r="H1190" s="665" t="s">
        <v>1606</v>
      </c>
      <c r="I1190" s="665" t="s">
        <v>1623</v>
      </c>
      <c r="J1190" s="665" t="s">
        <v>1624</v>
      </c>
      <c r="K1190" s="665" t="s">
        <v>1625</v>
      </c>
      <c r="L1190" s="666">
        <v>31.32</v>
      </c>
      <c r="M1190" s="666">
        <v>93.960000000000008</v>
      </c>
      <c r="N1190" s="665">
        <v>3</v>
      </c>
      <c r="O1190" s="748">
        <v>2</v>
      </c>
      <c r="P1190" s="666">
        <v>93.960000000000008</v>
      </c>
      <c r="Q1190" s="681">
        <v>1</v>
      </c>
      <c r="R1190" s="665">
        <v>3</v>
      </c>
      <c r="S1190" s="681">
        <v>1</v>
      </c>
      <c r="T1190" s="748">
        <v>2</v>
      </c>
      <c r="U1190" s="704">
        <v>1</v>
      </c>
    </row>
    <row r="1191" spans="1:21" ht="14.4" customHeight="1" x14ac:dyDescent="0.3">
      <c r="A1191" s="664">
        <v>21</v>
      </c>
      <c r="B1191" s="665" t="s">
        <v>528</v>
      </c>
      <c r="C1191" s="665" t="s">
        <v>3366</v>
      </c>
      <c r="D1191" s="746" t="s">
        <v>4909</v>
      </c>
      <c r="E1191" s="747" t="s">
        <v>3391</v>
      </c>
      <c r="F1191" s="665" t="s">
        <v>3361</v>
      </c>
      <c r="G1191" s="665" t="s">
        <v>3535</v>
      </c>
      <c r="H1191" s="665" t="s">
        <v>1606</v>
      </c>
      <c r="I1191" s="665" t="s">
        <v>2568</v>
      </c>
      <c r="J1191" s="665" t="s">
        <v>2569</v>
      </c>
      <c r="K1191" s="665" t="s">
        <v>3310</v>
      </c>
      <c r="L1191" s="666">
        <v>140.94999999999999</v>
      </c>
      <c r="M1191" s="666">
        <v>281.89999999999998</v>
      </c>
      <c r="N1191" s="665">
        <v>2</v>
      </c>
      <c r="O1191" s="748">
        <v>1</v>
      </c>
      <c r="P1191" s="666">
        <v>281.89999999999998</v>
      </c>
      <c r="Q1191" s="681">
        <v>1</v>
      </c>
      <c r="R1191" s="665">
        <v>2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21</v>
      </c>
      <c r="B1192" s="665" t="s">
        <v>528</v>
      </c>
      <c r="C1192" s="665" t="s">
        <v>3366</v>
      </c>
      <c r="D1192" s="746" t="s">
        <v>4909</v>
      </c>
      <c r="E1192" s="747" t="s">
        <v>3391</v>
      </c>
      <c r="F1192" s="665" t="s">
        <v>3361</v>
      </c>
      <c r="G1192" s="665" t="s">
        <v>3536</v>
      </c>
      <c r="H1192" s="665" t="s">
        <v>529</v>
      </c>
      <c r="I1192" s="665" t="s">
        <v>1047</v>
      </c>
      <c r="J1192" s="665" t="s">
        <v>986</v>
      </c>
      <c r="K1192" s="665" t="s">
        <v>3537</v>
      </c>
      <c r="L1192" s="666">
        <v>33.549999999999997</v>
      </c>
      <c r="M1192" s="666">
        <v>33.549999999999997</v>
      </c>
      <c r="N1192" s="665">
        <v>1</v>
      </c>
      <c r="O1192" s="748">
        <v>0.5</v>
      </c>
      <c r="P1192" s="666"/>
      <c r="Q1192" s="681">
        <v>0</v>
      </c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21</v>
      </c>
      <c r="B1193" s="665" t="s">
        <v>528</v>
      </c>
      <c r="C1193" s="665" t="s">
        <v>3366</v>
      </c>
      <c r="D1193" s="746" t="s">
        <v>4909</v>
      </c>
      <c r="E1193" s="747" t="s">
        <v>3391</v>
      </c>
      <c r="F1193" s="665" t="s">
        <v>3361</v>
      </c>
      <c r="G1193" s="665" t="s">
        <v>3536</v>
      </c>
      <c r="H1193" s="665" t="s">
        <v>529</v>
      </c>
      <c r="I1193" s="665" t="s">
        <v>4026</v>
      </c>
      <c r="J1193" s="665" t="s">
        <v>3723</v>
      </c>
      <c r="K1193" s="665" t="s">
        <v>698</v>
      </c>
      <c r="L1193" s="666">
        <v>100.62</v>
      </c>
      <c r="M1193" s="666">
        <v>100.62</v>
      </c>
      <c r="N1193" s="665">
        <v>1</v>
      </c>
      <c r="O1193" s="748">
        <v>0.5</v>
      </c>
      <c r="P1193" s="666">
        <v>100.62</v>
      </c>
      <c r="Q1193" s="681">
        <v>1</v>
      </c>
      <c r="R1193" s="665">
        <v>1</v>
      </c>
      <c r="S1193" s="681">
        <v>1</v>
      </c>
      <c r="T1193" s="748">
        <v>0.5</v>
      </c>
      <c r="U1193" s="704">
        <v>1</v>
      </c>
    </row>
    <row r="1194" spans="1:21" ht="14.4" customHeight="1" x14ac:dyDescent="0.3">
      <c r="A1194" s="664">
        <v>21</v>
      </c>
      <c r="B1194" s="665" t="s">
        <v>528</v>
      </c>
      <c r="C1194" s="665" t="s">
        <v>3366</v>
      </c>
      <c r="D1194" s="746" t="s">
        <v>4909</v>
      </c>
      <c r="E1194" s="747" t="s">
        <v>3391</v>
      </c>
      <c r="F1194" s="665" t="s">
        <v>3361</v>
      </c>
      <c r="G1194" s="665" t="s">
        <v>3536</v>
      </c>
      <c r="H1194" s="665" t="s">
        <v>529</v>
      </c>
      <c r="I1194" s="665" t="s">
        <v>4553</v>
      </c>
      <c r="J1194" s="665" t="s">
        <v>986</v>
      </c>
      <c r="K1194" s="665" t="s">
        <v>4554</v>
      </c>
      <c r="L1194" s="666">
        <v>0</v>
      </c>
      <c r="M1194" s="666">
        <v>0</v>
      </c>
      <c r="N1194" s="665">
        <v>2</v>
      </c>
      <c r="O1194" s="748">
        <v>2</v>
      </c>
      <c r="P1194" s="666"/>
      <c r="Q1194" s="681"/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21</v>
      </c>
      <c r="B1195" s="665" t="s">
        <v>528</v>
      </c>
      <c r="C1195" s="665" t="s">
        <v>3366</v>
      </c>
      <c r="D1195" s="746" t="s">
        <v>4909</v>
      </c>
      <c r="E1195" s="747" t="s">
        <v>3391</v>
      </c>
      <c r="F1195" s="665" t="s">
        <v>3361</v>
      </c>
      <c r="G1195" s="665" t="s">
        <v>3724</v>
      </c>
      <c r="H1195" s="665" t="s">
        <v>529</v>
      </c>
      <c r="I1195" s="665" t="s">
        <v>3725</v>
      </c>
      <c r="J1195" s="665" t="s">
        <v>3726</v>
      </c>
      <c r="K1195" s="665" t="s">
        <v>3727</v>
      </c>
      <c r="L1195" s="666">
        <v>87.86</v>
      </c>
      <c r="M1195" s="666">
        <v>87.86</v>
      </c>
      <c r="N1195" s="665">
        <v>1</v>
      </c>
      <c r="O1195" s="748">
        <v>1</v>
      </c>
      <c r="P1195" s="666">
        <v>87.86</v>
      </c>
      <c r="Q1195" s="681">
        <v>1</v>
      </c>
      <c r="R1195" s="665">
        <v>1</v>
      </c>
      <c r="S1195" s="681">
        <v>1</v>
      </c>
      <c r="T1195" s="748">
        <v>1</v>
      </c>
      <c r="U1195" s="704">
        <v>1</v>
      </c>
    </row>
    <row r="1196" spans="1:21" ht="14.4" customHeight="1" x14ac:dyDescent="0.3">
      <c r="A1196" s="664">
        <v>21</v>
      </c>
      <c r="B1196" s="665" t="s">
        <v>528</v>
      </c>
      <c r="C1196" s="665" t="s">
        <v>3366</v>
      </c>
      <c r="D1196" s="746" t="s">
        <v>4909</v>
      </c>
      <c r="E1196" s="747" t="s">
        <v>3391</v>
      </c>
      <c r="F1196" s="665" t="s">
        <v>3361</v>
      </c>
      <c r="G1196" s="665" t="s">
        <v>3662</v>
      </c>
      <c r="H1196" s="665" t="s">
        <v>529</v>
      </c>
      <c r="I1196" s="665" t="s">
        <v>2273</v>
      </c>
      <c r="J1196" s="665" t="s">
        <v>3833</v>
      </c>
      <c r="K1196" s="665" t="s">
        <v>2069</v>
      </c>
      <c r="L1196" s="666">
        <v>0</v>
      </c>
      <c r="M1196" s="666">
        <v>0</v>
      </c>
      <c r="N1196" s="665">
        <v>3</v>
      </c>
      <c r="O1196" s="748">
        <v>1.5</v>
      </c>
      <c r="P1196" s="666">
        <v>0</v>
      </c>
      <c r="Q1196" s="681"/>
      <c r="R1196" s="665">
        <v>1</v>
      </c>
      <c r="S1196" s="681">
        <v>0.33333333333333331</v>
      </c>
      <c r="T1196" s="748">
        <v>0.5</v>
      </c>
      <c r="U1196" s="704">
        <v>0.33333333333333331</v>
      </c>
    </row>
    <row r="1197" spans="1:21" ht="14.4" customHeight="1" x14ac:dyDescent="0.3">
      <c r="A1197" s="664">
        <v>21</v>
      </c>
      <c r="B1197" s="665" t="s">
        <v>528</v>
      </c>
      <c r="C1197" s="665" t="s">
        <v>3366</v>
      </c>
      <c r="D1197" s="746" t="s">
        <v>4909</v>
      </c>
      <c r="E1197" s="747" t="s">
        <v>3391</v>
      </c>
      <c r="F1197" s="665" t="s">
        <v>3361</v>
      </c>
      <c r="G1197" s="665" t="s">
        <v>3432</v>
      </c>
      <c r="H1197" s="665" t="s">
        <v>529</v>
      </c>
      <c r="I1197" s="665" t="s">
        <v>3995</v>
      </c>
      <c r="J1197" s="665" t="s">
        <v>3836</v>
      </c>
      <c r="K1197" s="665" t="s">
        <v>1462</v>
      </c>
      <c r="L1197" s="666">
        <v>0</v>
      </c>
      <c r="M1197" s="666">
        <v>0</v>
      </c>
      <c r="N1197" s="665">
        <v>1</v>
      </c>
      <c r="O1197" s="748">
        <v>0.5</v>
      </c>
      <c r="P1197" s="666"/>
      <c r="Q1197" s="681"/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21</v>
      </c>
      <c r="B1198" s="665" t="s">
        <v>528</v>
      </c>
      <c r="C1198" s="665" t="s">
        <v>3366</v>
      </c>
      <c r="D1198" s="746" t="s">
        <v>4909</v>
      </c>
      <c r="E1198" s="747" t="s">
        <v>3391</v>
      </c>
      <c r="F1198" s="665" t="s">
        <v>3361</v>
      </c>
      <c r="G1198" s="665" t="s">
        <v>3432</v>
      </c>
      <c r="H1198" s="665" t="s">
        <v>529</v>
      </c>
      <c r="I1198" s="665" t="s">
        <v>1460</v>
      </c>
      <c r="J1198" s="665" t="s">
        <v>1461</v>
      </c>
      <c r="K1198" s="665" t="s">
        <v>1462</v>
      </c>
      <c r="L1198" s="666">
        <v>0</v>
      </c>
      <c r="M1198" s="666">
        <v>0</v>
      </c>
      <c r="N1198" s="665">
        <v>3</v>
      </c>
      <c r="O1198" s="748">
        <v>2.5</v>
      </c>
      <c r="P1198" s="666">
        <v>0</v>
      </c>
      <c r="Q1198" s="681"/>
      <c r="R1198" s="665">
        <v>3</v>
      </c>
      <c r="S1198" s="681">
        <v>1</v>
      </c>
      <c r="T1198" s="748">
        <v>2.5</v>
      </c>
      <c r="U1198" s="704">
        <v>1</v>
      </c>
    </row>
    <row r="1199" spans="1:21" ht="14.4" customHeight="1" x14ac:dyDescent="0.3">
      <c r="A1199" s="664">
        <v>21</v>
      </c>
      <c r="B1199" s="665" t="s">
        <v>528</v>
      </c>
      <c r="C1199" s="665" t="s">
        <v>3366</v>
      </c>
      <c r="D1199" s="746" t="s">
        <v>4909</v>
      </c>
      <c r="E1199" s="747" t="s">
        <v>3391</v>
      </c>
      <c r="F1199" s="665" t="s">
        <v>3361</v>
      </c>
      <c r="G1199" s="665" t="s">
        <v>3432</v>
      </c>
      <c r="H1199" s="665" t="s">
        <v>529</v>
      </c>
      <c r="I1199" s="665" t="s">
        <v>3837</v>
      </c>
      <c r="J1199" s="665" t="s">
        <v>1461</v>
      </c>
      <c r="K1199" s="665" t="s">
        <v>3838</v>
      </c>
      <c r="L1199" s="666">
        <v>0</v>
      </c>
      <c r="M1199" s="666">
        <v>0</v>
      </c>
      <c r="N1199" s="665">
        <v>4</v>
      </c>
      <c r="O1199" s="748">
        <v>3.5</v>
      </c>
      <c r="P1199" s="666">
        <v>0</v>
      </c>
      <c r="Q1199" s="681"/>
      <c r="R1199" s="665">
        <v>4</v>
      </c>
      <c r="S1199" s="681">
        <v>1</v>
      </c>
      <c r="T1199" s="748">
        <v>3.5</v>
      </c>
      <c r="U1199" s="704">
        <v>1</v>
      </c>
    </row>
    <row r="1200" spans="1:21" ht="14.4" customHeight="1" x14ac:dyDescent="0.3">
      <c r="A1200" s="664">
        <v>21</v>
      </c>
      <c r="B1200" s="665" t="s">
        <v>528</v>
      </c>
      <c r="C1200" s="665" t="s">
        <v>3366</v>
      </c>
      <c r="D1200" s="746" t="s">
        <v>4909</v>
      </c>
      <c r="E1200" s="747" t="s">
        <v>3391</v>
      </c>
      <c r="F1200" s="665" t="s">
        <v>3361</v>
      </c>
      <c r="G1200" s="665" t="s">
        <v>4555</v>
      </c>
      <c r="H1200" s="665" t="s">
        <v>529</v>
      </c>
      <c r="I1200" s="665" t="s">
        <v>4556</v>
      </c>
      <c r="J1200" s="665" t="s">
        <v>4557</v>
      </c>
      <c r="K1200" s="665" t="s">
        <v>4558</v>
      </c>
      <c r="L1200" s="666">
        <v>0</v>
      </c>
      <c r="M1200" s="666">
        <v>0</v>
      </c>
      <c r="N1200" s="665">
        <v>1</v>
      </c>
      <c r="O1200" s="748">
        <v>0.5</v>
      </c>
      <c r="P1200" s="666">
        <v>0</v>
      </c>
      <c r="Q1200" s="681"/>
      <c r="R1200" s="665">
        <v>1</v>
      </c>
      <c r="S1200" s="681">
        <v>1</v>
      </c>
      <c r="T1200" s="748">
        <v>0.5</v>
      </c>
      <c r="U1200" s="704">
        <v>1</v>
      </c>
    </row>
    <row r="1201" spans="1:21" ht="14.4" customHeight="1" x14ac:dyDescent="0.3">
      <c r="A1201" s="664">
        <v>21</v>
      </c>
      <c r="B1201" s="665" t="s">
        <v>528</v>
      </c>
      <c r="C1201" s="665" t="s">
        <v>3366</v>
      </c>
      <c r="D1201" s="746" t="s">
        <v>4909</v>
      </c>
      <c r="E1201" s="747" t="s">
        <v>3391</v>
      </c>
      <c r="F1201" s="665" t="s">
        <v>3362</v>
      </c>
      <c r="G1201" s="665" t="s">
        <v>3544</v>
      </c>
      <c r="H1201" s="665" t="s">
        <v>529</v>
      </c>
      <c r="I1201" s="665" t="s">
        <v>3545</v>
      </c>
      <c r="J1201" s="665" t="s">
        <v>3546</v>
      </c>
      <c r="K1201" s="665"/>
      <c r="L1201" s="666">
        <v>0</v>
      </c>
      <c r="M1201" s="666">
        <v>0</v>
      </c>
      <c r="N1201" s="665">
        <v>6</v>
      </c>
      <c r="O1201" s="748">
        <v>6</v>
      </c>
      <c r="P1201" s="666">
        <v>0</v>
      </c>
      <c r="Q1201" s="681"/>
      <c r="R1201" s="665">
        <v>4</v>
      </c>
      <c r="S1201" s="681">
        <v>0.66666666666666663</v>
      </c>
      <c r="T1201" s="748">
        <v>4</v>
      </c>
      <c r="U1201" s="704">
        <v>0.66666666666666663</v>
      </c>
    </row>
    <row r="1202" spans="1:21" ht="14.4" customHeight="1" x14ac:dyDescent="0.3">
      <c r="A1202" s="664">
        <v>21</v>
      </c>
      <c r="B1202" s="665" t="s">
        <v>528</v>
      </c>
      <c r="C1202" s="665" t="s">
        <v>3366</v>
      </c>
      <c r="D1202" s="746" t="s">
        <v>4909</v>
      </c>
      <c r="E1202" s="747" t="s">
        <v>3391</v>
      </c>
      <c r="F1202" s="665" t="s">
        <v>3363</v>
      </c>
      <c r="G1202" s="665" t="s">
        <v>3544</v>
      </c>
      <c r="H1202" s="665" t="s">
        <v>529</v>
      </c>
      <c r="I1202" s="665" t="s">
        <v>3895</v>
      </c>
      <c r="J1202" s="665" t="s">
        <v>3546</v>
      </c>
      <c r="K1202" s="665"/>
      <c r="L1202" s="666">
        <v>0</v>
      </c>
      <c r="M1202" s="666">
        <v>0</v>
      </c>
      <c r="N1202" s="665">
        <v>2</v>
      </c>
      <c r="O1202" s="748">
        <v>1</v>
      </c>
      <c r="P1202" s="666">
        <v>0</v>
      </c>
      <c r="Q1202" s="681"/>
      <c r="R1202" s="665">
        <v>2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21</v>
      </c>
      <c r="B1203" s="665" t="s">
        <v>528</v>
      </c>
      <c r="C1203" s="665" t="s">
        <v>3366</v>
      </c>
      <c r="D1203" s="746" t="s">
        <v>4909</v>
      </c>
      <c r="E1203" s="747" t="s">
        <v>3391</v>
      </c>
      <c r="F1203" s="665" t="s">
        <v>3363</v>
      </c>
      <c r="G1203" s="665" t="s">
        <v>3996</v>
      </c>
      <c r="H1203" s="665" t="s">
        <v>529</v>
      </c>
      <c r="I1203" s="665" t="s">
        <v>3997</v>
      </c>
      <c r="J1203" s="665" t="s">
        <v>3998</v>
      </c>
      <c r="K1203" s="665" t="s">
        <v>3999</v>
      </c>
      <c r="L1203" s="666">
        <v>1800</v>
      </c>
      <c r="M1203" s="666">
        <v>12600</v>
      </c>
      <c r="N1203" s="665">
        <v>7</v>
      </c>
      <c r="O1203" s="748">
        <v>6</v>
      </c>
      <c r="P1203" s="666">
        <v>1800</v>
      </c>
      <c r="Q1203" s="681">
        <v>0.14285714285714285</v>
      </c>
      <c r="R1203" s="665">
        <v>1</v>
      </c>
      <c r="S1203" s="681">
        <v>0.14285714285714285</v>
      </c>
      <c r="T1203" s="748">
        <v>1</v>
      </c>
      <c r="U1203" s="704">
        <v>0.16666666666666666</v>
      </c>
    </row>
    <row r="1204" spans="1:21" ht="14.4" customHeight="1" x14ac:dyDescent="0.3">
      <c r="A1204" s="664">
        <v>21</v>
      </c>
      <c r="B1204" s="665" t="s">
        <v>528</v>
      </c>
      <c r="C1204" s="665" t="s">
        <v>3366</v>
      </c>
      <c r="D1204" s="746" t="s">
        <v>4909</v>
      </c>
      <c r="E1204" s="747" t="s">
        <v>3392</v>
      </c>
      <c r="F1204" s="665" t="s">
        <v>3361</v>
      </c>
      <c r="G1204" s="665" t="s">
        <v>3442</v>
      </c>
      <c r="H1204" s="665" t="s">
        <v>1606</v>
      </c>
      <c r="I1204" s="665" t="s">
        <v>1680</v>
      </c>
      <c r="J1204" s="665" t="s">
        <v>3249</v>
      </c>
      <c r="K1204" s="665" t="s">
        <v>3250</v>
      </c>
      <c r="L1204" s="666">
        <v>4.7</v>
      </c>
      <c r="M1204" s="666">
        <v>9.4</v>
      </c>
      <c r="N1204" s="665">
        <v>2</v>
      </c>
      <c r="O1204" s="748">
        <v>2</v>
      </c>
      <c r="P1204" s="666">
        <v>4.7</v>
      </c>
      <c r="Q1204" s="681">
        <v>0.5</v>
      </c>
      <c r="R1204" s="665">
        <v>1</v>
      </c>
      <c r="S1204" s="681">
        <v>0.5</v>
      </c>
      <c r="T1204" s="748">
        <v>1</v>
      </c>
      <c r="U1204" s="704">
        <v>0.5</v>
      </c>
    </row>
    <row r="1205" spans="1:21" ht="14.4" customHeight="1" x14ac:dyDescent="0.3">
      <c r="A1205" s="664">
        <v>21</v>
      </c>
      <c r="B1205" s="665" t="s">
        <v>528</v>
      </c>
      <c r="C1205" s="665" t="s">
        <v>3366</v>
      </c>
      <c r="D1205" s="746" t="s">
        <v>4909</v>
      </c>
      <c r="E1205" s="747" t="s">
        <v>3392</v>
      </c>
      <c r="F1205" s="665" t="s">
        <v>3361</v>
      </c>
      <c r="G1205" s="665" t="s">
        <v>3442</v>
      </c>
      <c r="H1205" s="665" t="s">
        <v>1606</v>
      </c>
      <c r="I1205" s="665" t="s">
        <v>1760</v>
      </c>
      <c r="J1205" s="665" t="s">
        <v>3251</v>
      </c>
      <c r="K1205" s="665" t="s">
        <v>3252</v>
      </c>
      <c r="L1205" s="666">
        <v>9.4</v>
      </c>
      <c r="M1205" s="666">
        <v>18.8</v>
      </c>
      <c r="N1205" s="665">
        <v>2</v>
      </c>
      <c r="O1205" s="748">
        <v>1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21</v>
      </c>
      <c r="B1206" s="665" t="s">
        <v>528</v>
      </c>
      <c r="C1206" s="665" t="s">
        <v>3366</v>
      </c>
      <c r="D1206" s="746" t="s">
        <v>4909</v>
      </c>
      <c r="E1206" s="747" t="s">
        <v>3392</v>
      </c>
      <c r="F1206" s="665" t="s">
        <v>3361</v>
      </c>
      <c r="G1206" s="665" t="s">
        <v>3447</v>
      </c>
      <c r="H1206" s="665" t="s">
        <v>1606</v>
      </c>
      <c r="I1206" s="665" t="s">
        <v>1935</v>
      </c>
      <c r="J1206" s="665" t="s">
        <v>1814</v>
      </c>
      <c r="K1206" s="665" t="s">
        <v>2737</v>
      </c>
      <c r="L1206" s="666">
        <v>154.36000000000001</v>
      </c>
      <c r="M1206" s="666">
        <v>308.72000000000003</v>
      </c>
      <c r="N1206" s="665">
        <v>2</v>
      </c>
      <c r="O1206" s="748">
        <v>2</v>
      </c>
      <c r="P1206" s="666">
        <v>308.72000000000003</v>
      </c>
      <c r="Q1206" s="681">
        <v>1</v>
      </c>
      <c r="R1206" s="665">
        <v>2</v>
      </c>
      <c r="S1206" s="681">
        <v>1</v>
      </c>
      <c r="T1206" s="748">
        <v>2</v>
      </c>
      <c r="U1206" s="704">
        <v>1</v>
      </c>
    </row>
    <row r="1207" spans="1:21" ht="14.4" customHeight="1" x14ac:dyDescent="0.3">
      <c r="A1207" s="664">
        <v>21</v>
      </c>
      <c r="B1207" s="665" t="s">
        <v>528</v>
      </c>
      <c r="C1207" s="665" t="s">
        <v>3366</v>
      </c>
      <c r="D1207" s="746" t="s">
        <v>4909</v>
      </c>
      <c r="E1207" s="747" t="s">
        <v>3392</v>
      </c>
      <c r="F1207" s="665" t="s">
        <v>3361</v>
      </c>
      <c r="G1207" s="665" t="s">
        <v>3860</v>
      </c>
      <c r="H1207" s="665" t="s">
        <v>529</v>
      </c>
      <c r="I1207" s="665" t="s">
        <v>4002</v>
      </c>
      <c r="J1207" s="665" t="s">
        <v>4003</v>
      </c>
      <c r="K1207" s="665" t="s">
        <v>4004</v>
      </c>
      <c r="L1207" s="666">
        <v>513.70000000000005</v>
      </c>
      <c r="M1207" s="666">
        <v>1541.1000000000001</v>
      </c>
      <c r="N1207" s="665">
        <v>3</v>
      </c>
      <c r="O1207" s="748">
        <v>1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21</v>
      </c>
      <c r="B1208" s="665" t="s">
        <v>528</v>
      </c>
      <c r="C1208" s="665" t="s">
        <v>3366</v>
      </c>
      <c r="D1208" s="746" t="s">
        <v>4909</v>
      </c>
      <c r="E1208" s="747" t="s">
        <v>3392</v>
      </c>
      <c r="F1208" s="665" t="s">
        <v>3361</v>
      </c>
      <c r="G1208" s="665" t="s">
        <v>3448</v>
      </c>
      <c r="H1208" s="665" t="s">
        <v>529</v>
      </c>
      <c r="I1208" s="665" t="s">
        <v>3449</v>
      </c>
      <c r="J1208" s="665" t="s">
        <v>3450</v>
      </c>
      <c r="K1208" s="665" t="s">
        <v>3451</v>
      </c>
      <c r="L1208" s="666">
        <v>1540.82</v>
      </c>
      <c r="M1208" s="666">
        <v>32357.219999999998</v>
      </c>
      <c r="N1208" s="665">
        <v>21</v>
      </c>
      <c r="O1208" s="748">
        <v>5.5</v>
      </c>
      <c r="P1208" s="666">
        <v>27734.76</v>
      </c>
      <c r="Q1208" s="681">
        <v>0.85714285714285721</v>
      </c>
      <c r="R1208" s="665">
        <v>18</v>
      </c>
      <c r="S1208" s="681">
        <v>0.8571428571428571</v>
      </c>
      <c r="T1208" s="748">
        <v>4.5</v>
      </c>
      <c r="U1208" s="704">
        <v>0.81818181818181823</v>
      </c>
    </row>
    <row r="1209" spans="1:21" ht="14.4" customHeight="1" x14ac:dyDescent="0.3">
      <c r="A1209" s="664">
        <v>21</v>
      </c>
      <c r="B1209" s="665" t="s">
        <v>528</v>
      </c>
      <c r="C1209" s="665" t="s">
        <v>3366</v>
      </c>
      <c r="D1209" s="746" t="s">
        <v>4909</v>
      </c>
      <c r="E1209" s="747" t="s">
        <v>3392</v>
      </c>
      <c r="F1209" s="665" t="s">
        <v>3361</v>
      </c>
      <c r="G1209" s="665" t="s">
        <v>4043</v>
      </c>
      <c r="H1209" s="665" t="s">
        <v>1606</v>
      </c>
      <c r="I1209" s="665" t="s">
        <v>4118</v>
      </c>
      <c r="J1209" s="665" t="s">
        <v>4119</v>
      </c>
      <c r="K1209" s="665" t="s">
        <v>4120</v>
      </c>
      <c r="L1209" s="666">
        <v>392.42</v>
      </c>
      <c r="M1209" s="666">
        <v>392.42</v>
      </c>
      <c r="N1209" s="665">
        <v>1</v>
      </c>
      <c r="O1209" s="748">
        <v>1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21</v>
      </c>
      <c r="B1210" s="665" t="s">
        <v>528</v>
      </c>
      <c r="C1210" s="665" t="s">
        <v>3366</v>
      </c>
      <c r="D1210" s="746" t="s">
        <v>4909</v>
      </c>
      <c r="E1210" s="747" t="s">
        <v>3392</v>
      </c>
      <c r="F1210" s="665" t="s">
        <v>3361</v>
      </c>
      <c r="G1210" s="665" t="s">
        <v>3867</v>
      </c>
      <c r="H1210" s="665" t="s">
        <v>1606</v>
      </c>
      <c r="I1210" s="665" t="s">
        <v>4121</v>
      </c>
      <c r="J1210" s="665" t="s">
        <v>4122</v>
      </c>
      <c r="K1210" s="665" t="s">
        <v>3580</v>
      </c>
      <c r="L1210" s="666">
        <v>206.88</v>
      </c>
      <c r="M1210" s="666">
        <v>1241.28</v>
      </c>
      <c r="N1210" s="665">
        <v>6</v>
      </c>
      <c r="O1210" s="748">
        <v>2</v>
      </c>
      <c r="P1210" s="666">
        <v>620.64</v>
      </c>
      <c r="Q1210" s="681">
        <v>0.5</v>
      </c>
      <c r="R1210" s="665">
        <v>3</v>
      </c>
      <c r="S1210" s="681">
        <v>0.5</v>
      </c>
      <c r="T1210" s="748">
        <v>1</v>
      </c>
      <c r="U1210" s="704">
        <v>0.5</v>
      </c>
    </row>
    <row r="1211" spans="1:21" ht="14.4" customHeight="1" x14ac:dyDescent="0.3">
      <c r="A1211" s="664">
        <v>21</v>
      </c>
      <c r="B1211" s="665" t="s">
        <v>528</v>
      </c>
      <c r="C1211" s="665" t="s">
        <v>3366</v>
      </c>
      <c r="D1211" s="746" t="s">
        <v>4909</v>
      </c>
      <c r="E1211" s="747" t="s">
        <v>3392</v>
      </c>
      <c r="F1211" s="665" t="s">
        <v>3361</v>
      </c>
      <c r="G1211" s="665" t="s">
        <v>4559</v>
      </c>
      <c r="H1211" s="665" t="s">
        <v>529</v>
      </c>
      <c r="I1211" s="665" t="s">
        <v>4560</v>
      </c>
      <c r="J1211" s="665" t="s">
        <v>4561</v>
      </c>
      <c r="K1211" s="665" t="s">
        <v>4562</v>
      </c>
      <c r="L1211" s="666">
        <v>214.39</v>
      </c>
      <c r="M1211" s="666">
        <v>214.39</v>
      </c>
      <c r="N1211" s="665">
        <v>1</v>
      </c>
      <c r="O1211" s="748">
        <v>1</v>
      </c>
      <c r="P1211" s="666"/>
      <c r="Q1211" s="681">
        <v>0</v>
      </c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21</v>
      </c>
      <c r="B1212" s="665" t="s">
        <v>528</v>
      </c>
      <c r="C1212" s="665" t="s">
        <v>3366</v>
      </c>
      <c r="D1212" s="746" t="s">
        <v>4909</v>
      </c>
      <c r="E1212" s="747" t="s">
        <v>3392</v>
      </c>
      <c r="F1212" s="665" t="s">
        <v>3361</v>
      </c>
      <c r="G1212" s="665" t="s">
        <v>3669</v>
      </c>
      <c r="H1212" s="665" t="s">
        <v>1606</v>
      </c>
      <c r="I1212" s="665" t="s">
        <v>1639</v>
      </c>
      <c r="J1212" s="665" t="s">
        <v>1640</v>
      </c>
      <c r="K1212" s="665" t="s">
        <v>560</v>
      </c>
      <c r="L1212" s="666">
        <v>35.11</v>
      </c>
      <c r="M1212" s="666">
        <v>105.33</v>
      </c>
      <c r="N1212" s="665">
        <v>3</v>
      </c>
      <c r="O1212" s="748">
        <v>0.5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21</v>
      </c>
      <c r="B1213" s="665" t="s">
        <v>528</v>
      </c>
      <c r="C1213" s="665" t="s">
        <v>3366</v>
      </c>
      <c r="D1213" s="746" t="s">
        <v>4909</v>
      </c>
      <c r="E1213" s="747" t="s">
        <v>3392</v>
      </c>
      <c r="F1213" s="665" t="s">
        <v>3361</v>
      </c>
      <c r="G1213" s="665" t="s">
        <v>3457</v>
      </c>
      <c r="H1213" s="665" t="s">
        <v>529</v>
      </c>
      <c r="I1213" s="665" t="s">
        <v>825</v>
      </c>
      <c r="J1213" s="665" t="s">
        <v>3670</v>
      </c>
      <c r="K1213" s="665" t="s">
        <v>3671</v>
      </c>
      <c r="L1213" s="666">
        <v>0</v>
      </c>
      <c r="M1213" s="666">
        <v>0</v>
      </c>
      <c r="N1213" s="665">
        <v>3</v>
      </c>
      <c r="O1213" s="748">
        <v>0.5</v>
      </c>
      <c r="P1213" s="666"/>
      <c r="Q1213" s="681"/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21</v>
      </c>
      <c r="B1214" s="665" t="s">
        <v>528</v>
      </c>
      <c r="C1214" s="665" t="s">
        <v>3366</v>
      </c>
      <c r="D1214" s="746" t="s">
        <v>4909</v>
      </c>
      <c r="E1214" s="747" t="s">
        <v>3392</v>
      </c>
      <c r="F1214" s="665" t="s">
        <v>3361</v>
      </c>
      <c r="G1214" s="665" t="s">
        <v>3457</v>
      </c>
      <c r="H1214" s="665" t="s">
        <v>529</v>
      </c>
      <c r="I1214" s="665" t="s">
        <v>829</v>
      </c>
      <c r="J1214" s="665" t="s">
        <v>3459</v>
      </c>
      <c r="K1214" s="665" t="s">
        <v>2613</v>
      </c>
      <c r="L1214" s="666">
        <v>0</v>
      </c>
      <c r="M1214" s="666">
        <v>0</v>
      </c>
      <c r="N1214" s="665">
        <v>3</v>
      </c>
      <c r="O1214" s="748">
        <v>2.5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21</v>
      </c>
      <c r="B1215" s="665" t="s">
        <v>528</v>
      </c>
      <c r="C1215" s="665" t="s">
        <v>3366</v>
      </c>
      <c r="D1215" s="746" t="s">
        <v>4909</v>
      </c>
      <c r="E1215" s="747" t="s">
        <v>3392</v>
      </c>
      <c r="F1215" s="665" t="s">
        <v>3361</v>
      </c>
      <c r="G1215" s="665" t="s">
        <v>4563</v>
      </c>
      <c r="H1215" s="665" t="s">
        <v>1606</v>
      </c>
      <c r="I1215" s="665" t="s">
        <v>4564</v>
      </c>
      <c r="J1215" s="665" t="s">
        <v>4565</v>
      </c>
      <c r="K1215" s="665" t="s">
        <v>3889</v>
      </c>
      <c r="L1215" s="666">
        <v>1131.06</v>
      </c>
      <c r="M1215" s="666">
        <v>5655.2999999999993</v>
      </c>
      <c r="N1215" s="665">
        <v>5</v>
      </c>
      <c r="O1215" s="748">
        <v>2</v>
      </c>
      <c r="P1215" s="666">
        <v>5655.2999999999993</v>
      </c>
      <c r="Q1215" s="681">
        <v>1</v>
      </c>
      <c r="R1215" s="665">
        <v>5</v>
      </c>
      <c r="S1215" s="681">
        <v>1</v>
      </c>
      <c r="T1215" s="748">
        <v>2</v>
      </c>
      <c r="U1215" s="704">
        <v>1</v>
      </c>
    </row>
    <row r="1216" spans="1:21" ht="14.4" customHeight="1" x14ac:dyDescent="0.3">
      <c r="A1216" s="664">
        <v>21</v>
      </c>
      <c r="B1216" s="665" t="s">
        <v>528</v>
      </c>
      <c r="C1216" s="665" t="s">
        <v>3366</v>
      </c>
      <c r="D1216" s="746" t="s">
        <v>4909</v>
      </c>
      <c r="E1216" s="747" t="s">
        <v>3392</v>
      </c>
      <c r="F1216" s="665" t="s">
        <v>3361</v>
      </c>
      <c r="G1216" s="665" t="s">
        <v>4123</v>
      </c>
      <c r="H1216" s="665" t="s">
        <v>1606</v>
      </c>
      <c r="I1216" s="665" t="s">
        <v>1669</v>
      </c>
      <c r="J1216" s="665" t="s">
        <v>1670</v>
      </c>
      <c r="K1216" s="665" t="s">
        <v>1696</v>
      </c>
      <c r="L1216" s="666">
        <v>69.16</v>
      </c>
      <c r="M1216" s="666">
        <v>207.48</v>
      </c>
      <c r="N1216" s="665">
        <v>3</v>
      </c>
      <c r="O1216" s="748">
        <v>2.5</v>
      </c>
      <c r="P1216" s="666">
        <v>207.48</v>
      </c>
      <c r="Q1216" s="681">
        <v>1</v>
      </c>
      <c r="R1216" s="665">
        <v>3</v>
      </c>
      <c r="S1216" s="681">
        <v>1</v>
      </c>
      <c r="T1216" s="748">
        <v>2.5</v>
      </c>
      <c r="U1216" s="704">
        <v>1</v>
      </c>
    </row>
    <row r="1217" spans="1:21" ht="14.4" customHeight="1" x14ac:dyDescent="0.3">
      <c r="A1217" s="664">
        <v>21</v>
      </c>
      <c r="B1217" s="665" t="s">
        <v>528</v>
      </c>
      <c r="C1217" s="665" t="s">
        <v>3366</v>
      </c>
      <c r="D1217" s="746" t="s">
        <v>4909</v>
      </c>
      <c r="E1217" s="747" t="s">
        <v>3392</v>
      </c>
      <c r="F1217" s="665" t="s">
        <v>3361</v>
      </c>
      <c r="G1217" s="665" t="s">
        <v>3676</v>
      </c>
      <c r="H1217" s="665" t="s">
        <v>1606</v>
      </c>
      <c r="I1217" s="665" t="s">
        <v>1723</v>
      </c>
      <c r="J1217" s="665" t="s">
        <v>1724</v>
      </c>
      <c r="K1217" s="665" t="s">
        <v>1696</v>
      </c>
      <c r="L1217" s="666">
        <v>65.989999999999995</v>
      </c>
      <c r="M1217" s="666">
        <v>263.95999999999998</v>
      </c>
      <c r="N1217" s="665">
        <v>4</v>
      </c>
      <c r="O1217" s="748">
        <v>1.5</v>
      </c>
      <c r="P1217" s="666"/>
      <c r="Q1217" s="681">
        <v>0</v>
      </c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21</v>
      </c>
      <c r="B1218" s="665" t="s">
        <v>528</v>
      </c>
      <c r="C1218" s="665" t="s">
        <v>3366</v>
      </c>
      <c r="D1218" s="746" t="s">
        <v>4909</v>
      </c>
      <c r="E1218" s="747" t="s">
        <v>3392</v>
      </c>
      <c r="F1218" s="665" t="s">
        <v>3361</v>
      </c>
      <c r="G1218" s="665" t="s">
        <v>4566</v>
      </c>
      <c r="H1218" s="665" t="s">
        <v>529</v>
      </c>
      <c r="I1218" s="665" t="s">
        <v>4567</v>
      </c>
      <c r="J1218" s="665" t="s">
        <v>4568</v>
      </c>
      <c r="K1218" s="665" t="s">
        <v>4569</v>
      </c>
      <c r="L1218" s="666">
        <v>0</v>
      </c>
      <c r="M1218" s="666">
        <v>0</v>
      </c>
      <c r="N1218" s="665">
        <v>10</v>
      </c>
      <c r="O1218" s="748">
        <v>0.5</v>
      </c>
      <c r="P1218" s="666">
        <v>0</v>
      </c>
      <c r="Q1218" s="681"/>
      <c r="R1218" s="665">
        <v>10</v>
      </c>
      <c r="S1218" s="681">
        <v>1</v>
      </c>
      <c r="T1218" s="748">
        <v>0.5</v>
      </c>
      <c r="U1218" s="704">
        <v>1</v>
      </c>
    </row>
    <row r="1219" spans="1:21" ht="14.4" customHeight="1" x14ac:dyDescent="0.3">
      <c r="A1219" s="664">
        <v>21</v>
      </c>
      <c r="B1219" s="665" t="s">
        <v>528</v>
      </c>
      <c r="C1219" s="665" t="s">
        <v>3366</v>
      </c>
      <c r="D1219" s="746" t="s">
        <v>4909</v>
      </c>
      <c r="E1219" s="747" t="s">
        <v>3392</v>
      </c>
      <c r="F1219" s="665" t="s">
        <v>3361</v>
      </c>
      <c r="G1219" s="665" t="s">
        <v>3406</v>
      </c>
      <c r="H1219" s="665" t="s">
        <v>529</v>
      </c>
      <c r="I1219" s="665" t="s">
        <v>1112</v>
      </c>
      <c r="J1219" s="665" t="s">
        <v>1113</v>
      </c>
      <c r="K1219" s="665" t="s">
        <v>1114</v>
      </c>
      <c r="L1219" s="666">
        <v>344</v>
      </c>
      <c r="M1219" s="666">
        <v>1720</v>
      </c>
      <c r="N1219" s="665">
        <v>5</v>
      </c>
      <c r="O1219" s="748">
        <v>1.5</v>
      </c>
      <c r="P1219" s="666">
        <v>1720</v>
      </c>
      <c r="Q1219" s="681">
        <v>1</v>
      </c>
      <c r="R1219" s="665">
        <v>5</v>
      </c>
      <c r="S1219" s="681">
        <v>1</v>
      </c>
      <c r="T1219" s="748">
        <v>1.5</v>
      </c>
      <c r="U1219" s="704">
        <v>1</v>
      </c>
    </row>
    <row r="1220" spans="1:21" ht="14.4" customHeight="1" x14ac:dyDescent="0.3">
      <c r="A1220" s="664">
        <v>21</v>
      </c>
      <c r="B1220" s="665" t="s">
        <v>528</v>
      </c>
      <c r="C1220" s="665" t="s">
        <v>3366</v>
      </c>
      <c r="D1220" s="746" t="s">
        <v>4909</v>
      </c>
      <c r="E1220" s="747" t="s">
        <v>3392</v>
      </c>
      <c r="F1220" s="665" t="s">
        <v>3361</v>
      </c>
      <c r="G1220" s="665" t="s">
        <v>3406</v>
      </c>
      <c r="H1220" s="665" t="s">
        <v>529</v>
      </c>
      <c r="I1220" s="665" t="s">
        <v>3462</v>
      </c>
      <c r="J1220" s="665" t="s">
        <v>1113</v>
      </c>
      <c r="K1220" s="665" t="s">
        <v>1715</v>
      </c>
      <c r="L1220" s="666">
        <v>0</v>
      </c>
      <c r="M1220" s="666">
        <v>0</v>
      </c>
      <c r="N1220" s="665">
        <v>6</v>
      </c>
      <c r="O1220" s="748">
        <v>1.5</v>
      </c>
      <c r="P1220" s="666">
        <v>0</v>
      </c>
      <c r="Q1220" s="681"/>
      <c r="R1220" s="665">
        <v>6</v>
      </c>
      <c r="S1220" s="681">
        <v>1</v>
      </c>
      <c r="T1220" s="748">
        <v>1.5</v>
      </c>
      <c r="U1220" s="704">
        <v>1</v>
      </c>
    </row>
    <row r="1221" spans="1:21" ht="14.4" customHeight="1" x14ac:dyDescent="0.3">
      <c r="A1221" s="664">
        <v>21</v>
      </c>
      <c r="B1221" s="665" t="s">
        <v>528</v>
      </c>
      <c r="C1221" s="665" t="s">
        <v>3366</v>
      </c>
      <c r="D1221" s="746" t="s">
        <v>4909</v>
      </c>
      <c r="E1221" s="747" t="s">
        <v>3392</v>
      </c>
      <c r="F1221" s="665" t="s">
        <v>3361</v>
      </c>
      <c r="G1221" s="665" t="s">
        <v>3871</v>
      </c>
      <c r="H1221" s="665" t="s">
        <v>529</v>
      </c>
      <c r="I1221" s="665" t="s">
        <v>970</v>
      </c>
      <c r="J1221" s="665" t="s">
        <v>971</v>
      </c>
      <c r="K1221" s="665" t="s">
        <v>2505</v>
      </c>
      <c r="L1221" s="666">
        <v>42.05</v>
      </c>
      <c r="M1221" s="666">
        <v>42.05</v>
      </c>
      <c r="N1221" s="665">
        <v>1</v>
      </c>
      <c r="O1221" s="748">
        <v>1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21</v>
      </c>
      <c r="B1222" s="665" t="s">
        <v>528</v>
      </c>
      <c r="C1222" s="665" t="s">
        <v>3366</v>
      </c>
      <c r="D1222" s="746" t="s">
        <v>4909</v>
      </c>
      <c r="E1222" s="747" t="s">
        <v>3392</v>
      </c>
      <c r="F1222" s="665" t="s">
        <v>3361</v>
      </c>
      <c r="G1222" s="665" t="s">
        <v>4347</v>
      </c>
      <c r="H1222" s="665" t="s">
        <v>529</v>
      </c>
      <c r="I1222" s="665" t="s">
        <v>4348</v>
      </c>
      <c r="J1222" s="665" t="s">
        <v>4349</v>
      </c>
      <c r="K1222" s="665" t="s">
        <v>4350</v>
      </c>
      <c r="L1222" s="666">
        <v>0</v>
      </c>
      <c r="M1222" s="666">
        <v>0</v>
      </c>
      <c r="N1222" s="665">
        <v>2</v>
      </c>
      <c r="O1222" s="748">
        <v>1</v>
      </c>
      <c r="P1222" s="666">
        <v>0</v>
      </c>
      <c r="Q1222" s="681"/>
      <c r="R1222" s="665">
        <v>2</v>
      </c>
      <c r="S1222" s="681">
        <v>1</v>
      </c>
      <c r="T1222" s="748">
        <v>1</v>
      </c>
      <c r="U1222" s="704">
        <v>1</v>
      </c>
    </row>
    <row r="1223" spans="1:21" ht="14.4" customHeight="1" x14ac:dyDescent="0.3">
      <c r="A1223" s="664">
        <v>21</v>
      </c>
      <c r="B1223" s="665" t="s">
        <v>528</v>
      </c>
      <c r="C1223" s="665" t="s">
        <v>3366</v>
      </c>
      <c r="D1223" s="746" t="s">
        <v>4909</v>
      </c>
      <c r="E1223" s="747" t="s">
        <v>3392</v>
      </c>
      <c r="F1223" s="665" t="s">
        <v>3361</v>
      </c>
      <c r="G1223" s="665" t="s">
        <v>4046</v>
      </c>
      <c r="H1223" s="665" t="s">
        <v>529</v>
      </c>
      <c r="I1223" s="665" t="s">
        <v>4351</v>
      </c>
      <c r="J1223" s="665" t="s">
        <v>1238</v>
      </c>
      <c r="K1223" s="665" t="s">
        <v>4352</v>
      </c>
      <c r="L1223" s="666">
        <v>0</v>
      </c>
      <c r="M1223" s="666">
        <v>0</v>
      </c>
      <c r="N1223" s="665">
        <v>2</v>
      </c>
      <c r="O1223" s="748">
        <v>1.5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21</v>
      </c>
      <c r="B1224" s="665" t="s">
        <v>528</v>
      </c>
      <c r="C1224" s="665" t="s">
        <v>3366</v>
      </c>
      <c r="D1224" s="746" t="s">
        <v>4909</v>
      </c>
      <c r="E1224" s="747" t="s">
        <v>3392</v>
      </c>
      <c r="F1224" s="665" t="s">
        <v>3361</v>
      </c>
      <c r="G1224" s="665" t="s">
        <v>3549</v>
      </c>
      <c r="H1224" s="665" t="s">
        <v>529</v>
      </c>
      <c r="I1224" s="665" t="s">
        <v>3875</v>
      </c>
      <c r="J1224" s="665" t="s">
        <v>3876</v>
      </c>
      <c r="K1224" s="665" t="s">
        <v>3877</v>
      </c>
      <c r="L1224" s="666">
        <v>73.069999999999993</v>
      </c>
      <c r="M1224" s="666">
        <v>73.069999999999993</v>
      </c>
      <c r="N1224" s="665">
        <v>1</v>
      </c>
      <c r="O1224" s="748">
        <v>0.5</v>
      </c>
      <c r="P1224" s="666">
        <v>73.069999999999993</v>
      </c>
      <c r="Q1224" s="681">
        <v>1</v>
      </c>
      <c r="R1224" s="665">
        <v>1</v>
      </c>
      <c r="S1224" s="681">
        <v>1</v>
      </c>
      <c r="T1224" s="748">
        <v>0.5</v>
      </c>
      <c r="U1224" s="704">
        <v>1</v>
      </c>
    </row>
    <row r="1225" spans="1:21" ht="14.4" customHeight="1" x14ac:dyDescent="0.3">
      <c r="A1225" s="664">
        <v>21</v>
      </c>
      <c r="B1225" s="665" t="s">
        <v>528</v>
      </c>
      <c r="C1225" s="665" t="s">
        <v>3366</v>
      </c>
      <c r="D1225" s="746" t="s">
        <v>4909</v>
      </c>
      <c r="E1225" s="747" t="s">
        <v>3392</v>
      </c>
      <c r="F1225" s="665" t="s">
        <v>3361</v>
      </c>
      <c r="G1225" s="665" t="s">
        <v>3470</v>
      </c>
      <c r="H1225" s="665" t="s">
        <v>529</v>
      </c>
      <c r="I1225" s="665" t="s">
        <v>4353</v>
      </c>
      <c r="J1225" s="665" t="s">
        <v>697</v>
      </c>
      <c r="K1225" s="665" t="s">
        <v>2464</v>
      </c>
      <c r="L1225" s="666">
        <v>0</v>
      </c>
      <c r="M1225" s="666">
        <v>0</v>
      </c>
      <c r="N1225" s="665">
        <v>3</v>
      </c>
      <c r="O1225" s="748">
        <v>1.5</v>
      </c>
      <c r="P1225" s="666">
        <v>0</v>
      </c>
      <c r="Q1225" s="681"/>
      <c r="R1225" s="665">
        <v>2</v>
      </c>
      <c r="S1225" s="681">
        <v>0.66666666666666663</v>
      </c>
      <c r="T1225" s="748">
        <v>1</v>
      </c>
      <c r="U1225" s="704">
        <v>0.66666666666666663</v>
      </c>
    </row>
    <row r="1226" spans="1:21" ht="14.4" customHeight="1" x14ac:dyDescent="0.3">
      <c r="A1226" s="664">
        <v>21</v>
      </c>
      <c r="B1226" s="665" t="s">
        <v>528</v>
      </c>
      <c r="C1226" s="665" t="s">
        <v>3366</v>
      </c>
      <c r="D1226" s="746" t="s">
        <v>4909</v>
      </c>
      <c r="E1226" s="747" t="s">
        <v>3392</v>
      </c>
      <c r="F1226" s="665" t="s">
        <v>3361</v>
      </c>
      <c r="G1226" s="665" t="s">
        <v>3677</v>
      </c>
      <c r="H1226" s="665" t="s">
        <v>529</v>
      </c>
      <c r="I1226" s="665" t="s">
        <v>1093</v>
      </c>
      <c r="J1226" s="665" t="s">
        <v>3678</v>
      </c>
      <c r="K1226" s="665" t="s">
        <v>3679</v>
      </c>
      <c r="L1226" s="666">
        <v>24.68</v>
      </c>
      <c r="M1226" s="666">
        <v>148.07999999999998</v>
      </c>
      <c r="N1226" s="665">
        <v>6</v>
      </c>
      <c r="O1226" s="748">
        <v>1</v>
      </c>
      <c r="P1226" s="666">
        <v>49.36</v>
      </c>
      <c r="Q1226" s="681">
        <v>0.33333333333333337</v>
      </c>
      <c r="R1226" s="665">
        <v>2</v>
      </c>
      <c r="S1226" s="681">
        <v>0.33333333333333331</v>
      </c>
      <c r="T1226" s="748">
        <v>0.5</v>
      </c>
      <c r="U1226" s="704">
        <v>0.5</v>
      </c>
    </row>
    <row r="1227" spans="1:21" ht="14.4" customHeight="1" x14ac:dyDescent="0.3">
      <c r="A1227" s="664">
        <v>21</v>
      </c>
      <c r="B1227" s="665" t="s">
        <v>528</v>
      </c>
      <c r="C1227" s="665" t="s">
        <v>3366</v>
      </c>
      <c r="D1227" s="746" t="s">
        <v>4909</v>
      </c>
      <c r="E1227" s="747" t="s">
        <v>3392</v>
      </c>
      <c r="F1227" s="665" t="s">
        <v>3361</v>
      </c>
      <c r="G1227" s="665" t="s">
        <v>3878</v>
      </c>
      <c r="H1227" s="665" t="s">
        <v>529</v>
      </c>
      <c r="I1227" s="665" t="s">
        <v>4134</v>
      </c>
      <c r="J1227" s="665" t="s">
        <v>4135</v>
      </c>
      <c r="K1227" s="665" t="s">
        <v>3727</v>
      </c>
      <c r="L1227" s="666">
        <v>0</v>
      </c>
      <c r="M1227" s="666">
        <v>0</v>
      </c>
      <c r="N1227" s="665">
        <v>1</v>
      </c>
      <c r="O1227" s="748">
        <v>1</v>
      </c>
      <c r="P1227" s="666">
        <v>0</v>
      </c>
      <c r="Q1227" s="681"/>
      <c r="R1227" s="665">
        <v>1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21</v>
      </c>
      <c r="B1228" s="665" t="s">
        <v>528</v>
      </c>
      <c r="C1228" s="665" t="s">
        <v>3366</v>
      </c>
      <c r="D1228" s="746" t="s">
        <v>4909</v>
      </c>
      <c r="E1228" s="747" t="s">
        <v>3392</v>
      </c>
      <c r="F1228" s="665" t="s">
        <v>3361</v>
      </c>
      <c r="G1228" s="665" t="s">
        <v>4570</v>
      </c>
      <c r="H1228" s="665" t="s">
        <v>529</v>
      </c>
      <c r="I1228" s="665" t="s">
        <v>4571</v>
      </c>
      <c r="J1228" s="665" t="s">
        <v>2202</v>
      </c>
      <c r="K1228" s="665" t="s">
        <v>4572</v>
      </c>
      <c r="L1228" s="666">
        <v>243.53</v>
      </c>
      <c r="M1228" s="666">
        <v>243.53</v>
      </c>
      <c r="N1228" s="665">
        <v>1</v>
      </c>
      <c r="O1228" s="748">
        <v>0.5</v>
      </c>
      <c r="P1228" s="666">
        <v>243.53</v>
      </c>
      <c r="Q1228" s="681">
        <v>1</v>
      </c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21</v>
      </c>
      <c r="B1229" s="665" t="s">
        <v>528</v>
      </c>
      <c r="C1229" s="665" t="s">
        <v>3366</v>
      </c>
      <c r="D1229" s="746" t="s">
        <v>4909</v>
      </c>
      <c r="E1229" s="747" t="s">
        <v>3392</v>
      </c>
      <c r="F1229" s="665" t="s">
        <v>3361</v>
      </c>
      <c r="G1229" s="665" t="s">
        <v>4573</v>
      </c>
      <c r="H1229" s="665" t="s">
        <v>529</v>
      </c>
      <c r="I1229" s="665" t="s">
        <v>4574</v>
      </c>
      <c r="J1229" s="665" t="s">
        <v>4575</v>
      </c>
      <c r="K1229" s="665" t="s">
        <v>3814</v>
      </c>
      <c r="L1229" s="666">
        <v>0</v>
      </c>
      <c r="M1229" s="666">
        <v>0</v>
      </c>
      <c r="N1229" s="665">
        <v>1</v>
      </c>
      <c r="O1229" s="748">
        <v>0.5</v>
      </c>
      <c r="P1229" s="666">
        <v>0</v>
      </c>
      <c r="Q1229" s="681"/>
      <c r="R1229" s="665">
        <v>1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21</v>
      </c>
      <c r="B1230" s="665" t="s">
        <v>528</v>
      </c>
      <c r="C1230" s="665" t="s">
        <v>3366</v>
      </c>
      <c r="D1230" s="746" t="s">
        <v>4909</v>
      </c>
      <c r="E1230" s="747" t="s">
        <v>3392</v>
      </c>
      <c r="F1230" s="665" t="s">
        <v>3361</v>
      </c>
      <c r="G1230" s="665" t="s">
        <v>4573</v>
      </c>
      <c r="H1230" s="665" t="s">
        <v>529</v>
      </c>
      <c r="I1230" s="665" t="s">
        <v>4576</v>
      </c>
      <c r="J1230" s="665" t="s">
        <v>4575</v>
      </c>
      <c r="K1230" s="665" t="s">
        <v>3981</v>
      </c>
      <c r="L1230" s="666">
        <v>18.55</v>
      </c>
      <c r="M1230" s="666">
        <v>55.650000000000006</v>
      </c>
      <c r="N1230" s="665">
        <v>3</v>
      </c>
      <c r="O1230" s="748">
        <v>0.5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21</v>
      </c>
      <c r="B1231" s="665" t="s">
        <v>528</v>
      </c>
      <c r="C1231" s="665" t="s">
        <v>3366</v>
      </c>
      <c r="D1231" s="746" t="s">
        <v>4909</v>
      </c>
      <c r="E1231" s="747" t="s">
        <v>3392</v>
      </c>
      <c r="F1231" s="665" t="s">
        <v>3361</v>
      </c>
      <c r="G1231" s="665" t="s">
        <v>3750</v>
      </c>
      <c r="H1231" s="665" t="s">
        <v>529</v>
      </c>
      <c r="I1231" s="665" t="s">
        <v>3751</v>
      </c>
      <c r="J1231" s="665" t="s">
        <v>1076</v>
      </c>
      <c r="K1231" s="665" t="s">
        <v>3752</v>
      </c>
      <c r="L1231" s="666">
        <v>0</v>
      </c>
      <c r="M1231" s="666">
        <v>0</v>
      </c>
      <c r="N1231" s="665">
        <v>1</v>
      </c>
      <c r="O1231" s="748">
        <v>1</v>
      </c>
      <c r="P1231" s="666">
        <v>0</v>
      </c>
      <c r="Q1231" s="681"/>
      <c r="R1231" s="665">
        <v>1</v>
      </c>
      <c r="S1231" s="681">
        <v>1</v>
      </c>
      <c r="T1231" s="748">
        <v>1</v>
      </c>
      <c r="U1231" s="704">
        <v>1</v>
      </c>
    </row>
    <row r="1232" spans="1:21" ht="14.4" customHeight="1" x14ac:dyDescent="0.3">
      <c r="A1232" s="664">
        <v>21</v>
      </c>
      <c r="B1232" s="665" t="s">
        <v>528</v>
      </c>
      <c r="C1232" s="665" t="s">
        <v>3366</v>
      </c>
      <c r="D1232" s="746" t="s">
        <v>4909</v>
      </c>
      <c r="E1232" s="747" t="s">
        <v>3392</v>
      </c>
      <c r="F1232" s="665" t="s">
        <v>3361</v>
      </c>
      <c r="G1232" s="665" t="s">
        <v>3472</v>
      </c>
      <c r="H1232" s="665" t="s">
        <v>1606</v>
      </c>
      <c r="I1232" s="665" t="s">
        <v>3473</v>
      </c>
      <c r="J1232" s="665" t="s">
        <v>3474</v>
      </c>
      <c r="K1232" s="665" t="s">
        <v>1696</v>
      </c>
      <c r="L1232" s="666">
        <v>132</v>
      </c>
      <c r="M1232" s="666">
        <v>396</v>
      </c>
      <c r="N1232" s="665">
        <v>3</v>
      </c>
      <c r="O1232" s="748">
        <v>0.5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21</v>
      </c>
      <c r="B1233" s="665" t="s">
        <v>528</v>
      </c>
      <c r="C1233" s="665" t="s">
        <v>3366</v>
      </c>
      <c r="D1233" s="746" t="s">
        <v>4909</v>
      </c>
      <c r="E1233" s="747" t="s">
        <v>3392</v>
      </c>
      <c r="F1233" s="665" t="s">
        <v>3361</v>
      </c>
      <c r="G1233" s="665" t="s">
        <v>3475</v>
      </c>
      <c r="H1233" s="665" t="s">
        <v>529</v>
      </c>
      <c r="I1233" s="665" t="s">
        <v>3759</v>
      </c>
      <c r="J1233" s="665" t="s">
        <v>3760</v>
      </c>
      <c r="K1233" s="665" t="s">
        <v>3761</v>
      </c>
      <c r="L1233" s="666">
        <v>232.68</v>
      </c>
      <c r="M1233" s="666">
        <v>930.72</v>
      </c>
      <c r="N1233" s="665">
        <v>4</v>
      </c>
      <c r="O1233" s="748">
        <v>1</v>
      </c>
      <c r="P1233" s="666">
        <v>930.72</v>
      </c>
      <c r="Q1233" s="681">
        <v>1</v>
      </c>
      <c r="R1233" s="665">
        <v>4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21</v>
      </c>
      <c r="B1234" s="665" t="s">
        <v>528</v>
      </c>
      <c r="C1234" s="665" t="s">
        <v>3366</v>
      </c>
      <c r="D1234" s="746" t="s">
        <v>4909</v>
      </c>
      <c r="E1234" s="747" t="s">
        <v>3392</v>
      </c>
      <c r="F1234" s="665" t="s">
        <v>3361</v>
      </c>
      <c r="G1234" s="665" t="s">
        <v>3475</v>
      </c>
      <c r="H1234" s="665" t="s">
        <v>529</v>
      </c>
      <c r="I1234" s="665" t="s">
        <v>4006</v>
      </c>
      <c r="J1234" s="665" t="s">
        <v>4007</v>
      </c>
      <c r="K1234" s="665" t="s">
        <v>4008</v>
      </c>
      <c r="L1234" s="666">
        <v>969.48</v>
      </c>
      <c r="M1234" s="666">
        <v>5816.88</v>
      </c>
      <c r="N1234" s="665">
        <v>6</v>
      </c>
      <c r="O1234" s="748">
        <v>3</v>
      </c>
      <c r="P1234" s="666">
        <v>5816.88</v>
      </c>
      <c r="Q1234" s="681">
        <v>1</v>
      </c>
      <c r="R1234" s="665">
        <v>6</v>
      </c>
      <c r="S1234" s="681">
        <v>1</v>
      </c>
      <c r="T1234" s="748">
        <v>3</v>
      </c>
      <c r="U1234" s="704">
        <v>1</v>
      </c>
    </row>
    <row r="1235" spans="1:21" ht="14.4" customHeight="1" x14ac:dyDescent="0.3">
      <c r="A1235" s="664">
        <v>21</v>
      </c>
      <c r="B1235" s="665" t="s">
        <v>528</v>
      </c>
      <c r="C1235" s="665" t="s">
        <v>3366</v>
      </c>
      <c r="D1235" s="746" t="s">
        <v>4909</v>
      </c>
      <c r="E1235" s="747" t="s">
        <v>3392</v>
      </c>
      <c r="F1235" s="665" t="s">
        <v>3361</v>
      </c>
      <c r="G1235" s="665" t="s">
        <v>3475</v>
      </c>
      <c r="H1235" s="665" t="s">
        <v>529</v>
      </c>
      <c r="I1235" s="665" t="s">
        <v>4577</v>
      </c>
      <c r="J1235" s="665" t="s">
        <v>3763</v>
      </c>
      <c r="K1235" s="665" t="s">
        <v>4578</v>
      </c>
      <c r="L1235" s="666">
        <v>1938.97</v>
      </c>
      <c r="M1235" s="666">
        <v>5816.91</v>
      </c>
      <c r="N1235" s="665">
        <v>3</v>
      </c>
      <c r="O1235" s="748">
        <v>1</v>
      </c>
      <c r="P1235" s="666">
        <v>5816.91</v>
      </c>
      <c r="Q1235" s="681">
        <v>1</v>
      </c>
      <c r="R1235" s="665">
        <v>3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21</v>
      </c>
      <c r="B1236" s="665" t="s">
        <v>528</v>
      </c>
      <c r="C1236" s="665" t="s">
        <v>3366</v>
      </c>
      <c r="D1236" s="746" t="s">
        <v>4909</v>
      </c>
      <c r="E1236" s="747" t="s">
        <v>3392</v>
      </c>
      <c r="F1236" s="665" t="s">
        <v>3361</v>
      </c>
      <c r="G1236" s="665" t="s">
        <v>3475</v>
      </c>
      <c r="H1236" s="665" t="s">
        <v>529</v>
      </c>
      <c r="I1236" s="665" t="s">
        <v>2302</v>
      </c>
      <c r="J1236" s="665" t="s">
        <v>2303</v>
      </c>
      <c r="K1236" s="665" t="s">
        <v>2304</v>
      </c>
      <c r="L1236" s="666">
        <v>5322.08</v>
      </c>
      <c r="M1236" s="666">
        <v>5322.08</v>
      </c>
      <c r="N1236" s="665">
        <v>1</v>
      </c>
      <c r="O1236" s="748">
        <v>1</v>
      </c>
      <c r="P1236" s="666">
        <v>5322.08</v>
      </c>
      <c r="Q1236" s="681">
        <v>1</v>
      </c>
      <c r="R1236" s="665">
        <v>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21</v>
      </c>
      <c r="B1237" s="665" t="s">
        <v>528</v>
      </c>
      <c r="C1237" s="665" t="s">
        <v>3366</v>
      </c>
      <c r="D1237" s="746" t="s">
        <v>4909</v>
      </c>
      <c r="E1237" s="747" t="s">
        <v>3392</v>
      </c>
      <c r="F1237" s="665" t="s">
        <v>3361</v>
      </c>
      <c r="G1237" s="665" t="s">
        <v>3475</v>
      </c>
      <c r="H1237" s="665" t="s">
        <v>529</v>
      </c>
      <c r="I1237" s="665" t="s">
        <v>4579</v>
      </c>
      <c r="J1237" s="665" t="s">
        <v>4580</v>
      </c>
      <c r="K1237" s="665" t="s">
        <v>4581</v>
      </c>
      <c r="L1237" s="666">
        <v>5322.08</v>
      </c>
      <c r="M1237" s="666">
        <v>10644.16</v>
      </c>
      <c r="N1237" s="665">
        <v>2</v>
      </c>
      <c r="O1237" s="748">
        <v>1</v>
      </c>
      <c r="P1237" s="666">
        <v>10644.16</v>
      </c>
      <c r="Q1237" s="681">
        <v>1</v>
      </c>
      <c r="R1237" s="665">
        <v>2</v>
      </c>
      <c r="S1237" s="681">
        <v>1</v>
      </c>
      <c r="T1237" s="748">
        <v>1</v>
      </c>
      <c r="U1237" s="704">
        <v>1</v>
      </c>
    </row>
    <row r="1238" spans="1:21" ht="14.4" customHeight="1" x14ac:dyDescent="0.3">
      <c r="A1238" s="664">
        <v>21</v>
      </c>
      <c r="B1238" s="665" t="s">
        <v>528</v>
      </c>
      <c r="C1238" s="665" t="s">
        <v>3366</v>
      </c>
      <c r="D1238" s="746" t="s">
        <v>4909</v>
      </c>
      <c r="E1238" s="747" t="s">
        <v>3392</v>
      </c>
      <c r="F1238" s="665" t="s">
        <v>3361</v>
      </c>
      <c r="G1238" s="665" t="s">
        <v>3475</v>
      </c>
      <c r="H1238" s="665" t="s">
        <v>529</v>
      </c>
      <c r="I1238" s="665" t="s">
        <v>1337</v>
      </c>
      <c r="J1238" s="665" t="s">
        <v>3583</v>
      </c>
      <c r="K1238" s="665" t="s">
        <v>3584</v>
      </c>
      <c r="L1238" s="666">
        <v>1938.97</v>
      </c>
      <c r="M1238" s="666">
        <v>9694.85</v>
      </c>
      <c r="N1238" s="665">
        <v>5</v>
      </c>
      <c r="O1238" s="748">
        <v>2</v>
      </c>
      <c r="P1238" s="666">
        <v>9694.85</v>
      </c>
      <c r="Q1238" s="681">
        <v>1</v>
      </c>
      <c r="R1238" s="665">
        <v>5</v>
      </c>
      <c r="S1238" s="681">
        <v>1</v>
      </c>
      <c r="T1238" s="748">
        <v>2</v>
      </c>
      <c r="U1238" s="704">
        <v>1</v>
      </c>
    </row>
    <row r="1239" spans="1:21" ht="14.4" customHeight="1" x14ac:dyDescent="0.3">
      <c r="A1239" s="664">
        <v>21</v>
      </c>
      <c r="B1239" s="665" t="s">
        <v>528</v>
      </c>
      <c r="C1239" s="665" t="s">
        <v>3366</v>
      </c>
      <c r="D1239" s="746" t="s">
        <v>4909</v>
      </c>
      <c r="E1239" s="747" t="s">
        <v>3392</v>
      </c>
      <c r="F1239" s="665" t="s">
        <v>3361</v>
      </c>
      <c r="G1239" s="665" t="s">
        <v>3475</v>
      </c>
      <c r="H1239" s="665" t="s">
        <v>529</v>
      </c>
      <c r="I1239" s="665" t="s">
        <v>996</v>
      </c>
      <c r="J1239" s="665" t="s">
        <v>3585</v>
      </c>
      <c r="K1239" s="665" t="s">
        <v>3586</v>
      </c>
      <c r="L1239" s="666">
        <v>484.75</v>
      </c>
      <c r="M1239" s="666">
        <v>1454.25</v>
      </c>
      <c r="N1239" s="665">
        <v>3</v>
      </c>
      <c r="O1239" s="748">
        <v>1</v>
      </c>
      <c r="P1239" s="666">
        <v>1454.25</v>
      </c>
      <c r="Q1239" s="681">
        <v>1</v>
      </c>
      <c r="R1239" s="665">
        <v>3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21</v>
      </c>
      <c r="B1240" s="665" t="s">
        <v>528</v>
      </c>
      <c r="C1240" s="665" t="s">
        <v>3366</v>
      </c>
      <c r="D1240" s="746" t="s">
        <v>4909</v>
      </c>
      <c r="E1240" s="747" t="s">
        <v>3392</v>
      </c>
      <c r="F1240" s="665" t="s">
        <v>3361</v>
      </c>
      <c r="G1240" s="665" t="s">
        <v>3475</v>
      </c>
      <c r="H1240" s="665" t="s">
        <v>529</v>
      </c>
      <c r="I1240" s="665" t="s">
        <v>1120</v>
      </c>
      <c r="J1240" s="665" t="s">
        <v>3476</v>
      </c>
      <c r="K1240" s="665" t="s">
        <v>3477</v>
      </c>
      <c r="L1240" s="666">
        <v>969.48</v>
      </c>
      <c r="M1240" s="666">
        <v>2908.44</v>
      </c>
      <c r="N1240" s="665">
        <v>3</v>
      </c>
      <c r="O1240" s="748">
        <v>1</v>
      </c>
      <c r="P1240" s="666">
        <v>2908.44</v>
      </c>
      <c r="Q1240" s="681">
        <v>1</v>
      </c>
      <c r="R1240" s="665">
        <v>3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21</v>
      </c>
      <c r="B1241" s="665" t="s">
        <v>528</v>
      </c>
      <c r="C1241" s="665" t="s">
        <v>3366</v>
      </c>
      <c r="D1241" s="746" t="s">
        <v>4909</v>
      </c>
      <c r="E1241" s="747" t="s">
        <v>3392</v>
      </c>
      <c r="F1241" s="665" t="s">
        <v>3361</v>
      </c>
      <c r="G1241" s="665" t="s">
        <v>3478</v>
      </c>
      <c r="H1241" s="665" t="s">
        <v>529</v>
      </c>
      <c r="I1241" s="665" t="s">
        <v>765</v>
      </c>
      <c r="J1241" s="665" t="s">
        <v>766</v>
      </c>
      <c r="K1241" s="665" t="s">
        <v>3768</v>
      </c>
      <c r="L1241" s="666">
        <v>63.7</v>
      </c>
      <c r="M1241" s="666">
        <v>63.7</v>
      </c>
      <c r="N1241" s="665">
        <v>1</v>
      </c>
      <c r="O1241" s="748">
        <v>0.5</v>
      </c>
      <c r="P1241" s="666"/>
      <c r="Q1241" s="681">
        <v>0</v>
      </c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21</v>
      </c>
      <c r="B1242" s="665" t="s">
        <v>528</v>
      </c>
      <c r="C1242" s="665" t="s">
        <v>3366</v>
      </c>
      <c r="D1242" s="746" t="s">
        <v>4909</v>
      </c>
      <c r="E1242" s="747" t="s">
        <v>3392</v>
      </c>
      <c r="F1242" s="665" t="s">
        <v>3361</v>
      </c>
      <c r="G1242" s="665" t="s">
        <v>3478</v>
      </c>
      <c r="H1242" s="665" t="s">
        <v>529</v>
      </c>
      <c r="I1242" s="665" t="s">
        <v>873</v>
      </c>
      <c r="J1242" s="665" t="s">
        <v>3552</v>
      </c>
      <c r="K1242" s="665" t="s">
        <v>3768</v>
      </c>
      <c r="L1242" s="666">
        <v>63.7</v>
      </c>
      <c r="M1242" s="666">
        <v>63.7</v>
      </c>
      <c r="N1242" s="665">
        <v>1</v>
      </c>
      <c r="O1242" s="748">
        <v>1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21</v>
      </c>
      <c r="B1243" s="665" t="s">
        <v>528</v>
      </c>
      <c r="C1243" s="665" t="s">
        <v>3366</v>
      </c>
      <c r="D1243" s="746" t="s">
        <v>4909</v>
      </c>
      <c r="E1243" s="747" t="s">
        <v>3392</v>
      </c>
      <c r="F1243" s="665" t="s">
        <v>3361</v>
      </c>
      <c r="G1243" s="665" t="s">
        <v>3484</v>
      </c>
      <c r="H1243" s="665" t="s">
        <v>1606</v>
      </c>
      <c r="I1243" s="665" t="s">
        <v>2594</v>
      </c>
      <c r="J1243" s="665" t="s">
        <v>3311</v>
      </c>
      <c r="K1243" s="665" t="s">
        <v>3313</v>
      </c>
      <c r="L1243" s="666">
        <v>537.12</v>
      </c>
      <c r="M1243" s="666">
        <v>537.12</v>
      </c>
      <c r="N1243" s="665">
        <v>1</v>
      </c>
      <c r="O1243" s="748">
        <v>0.5</v>
      </c>
      <c r="P1243" s="666">
        <v>537.12</v>
      </c>
      <c r="Q1243" s="681">
        <v>1</v>
      </c>
      <c r="R1243" s="665">
        <v>1</v>
      </c>
      <c r="S1243" s="681">
        <v>1</v>
      </c>
      <c r="T1243" s="748">
        <v>0.5</v>
      </c>
      <c r="U1243" s="704">
        <v>1</v>
      </c>
    </row>
    <row r="1244" spans="1:21" ht="14.4" customHeight="1" x14ac:dyDescent="0.3">
      <c r="A1244" s="664">
        <v>21</v>
      </c>
      <c r="B1244" s="665" t="s">
        <v>528</v>
      </c>
      <c r="C1244" s="665" t="s">
        <v>3366</v>
      </c>
      <c r="D1244" s="746" t="s">
        <v>4909</v>
      </c>
      <c r="E1244" s="747" t="s">
        <v>3392</v>
      </c>
      <c r="F1244" s="665" t="s">
        <v>3361</v>
      </c>
      <c r="G1244" s="665" t="s">
        <v>3407</v>
      </c>
      <c r="H1244" s="665" t="s">
        <v>529</v>
      </c>
      <c r="I1244" s="665" t="s">
        <v>797</v>
      </c>
      <c r="J1244" s="665" t="s">
        <v>798</v>
      </c>
      <c r="K1244" s="665" t="s">
        <v>3409</v>
      </c>
      <c r="L1244" s="666">
        <v>107.27</v>
      </c>
      <c r="M1244" s="666">
        <v>750.89</v>
      </c>
      <c r="N1244" s="665">
        <v>7</v>
      </c>
      <c r="O1244" s="748">
        <v>3</v>
      </c>
      <c r="P1244" s="666">
        <v>321.81</v>
      </c>
      <c r="Q1244" s="681">
        <v>0.4285714285714286</v>
      </c>
      <c r="R1244" s="665">
        <v>3</v>
      </c>
      <c r="S1244" s="681">
        <v>0.42857142857142855</v>
      </c>
      <c r="T1244" s="748">
        <v>1</v>
      </c>
      <c r="U1244" s="704">
        <v>0.33333333333333331</v>
      </c>
    </row>
    <row r="1245" spans="1:21" ht="14.4" customHeight="1" x14ac:dyDescent="0.3">
      <c r="A1245" s="664">
        <v>21</v>
      </c>
      <c r="B1245" s="665" t="s">
        <v>528</v>
      </c>
      <c r="C1245" s="665" t="s">
        <v>3366</v>
      </c>
      <c r="D1245" s="746" t="s">
        <v>4909</v>
      </c>
      <c r="E1245" s="747" t="s">
        <v>3392</v>
      </c>
      <c r="F1245" s="665" t="s">
        <v>3361</v>
      </c>
      <c r="G1245" s="665" t="s">
        <v>3772</v>
      </c>
      <c r="H1245" s="665" t="s">
        <v>529</v>
      </c>
      <c r="I1245" s="665" t="s">
        <v>4582</v>
      </c>
      <c r="J1245" s="665" t="s">
        <v>3773</v>
      </c>
      <c r="K1245" s="665" t="s">
        <v>4583</v>
      </c>
      <c r="L1245" s="666">
        <v>0</v>
      </c>
      <c r="M1245" s="666">
        <v>0</v>
      </c>
      <c r="N1245" s="665">
        <v>6</v>
      </c>
      <c r="O1245" s="748">
        <v>1</v>
      </c>
      <c r="P1245" s="666"/>
      <c r="Q1245" s="681"/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21</v>
      </c>
      <c r="B1246" s="665" t="s">
        <v>528</v>
      </c>
      <c r="C1246" s="665" t="s">
        <v>3366</v>
      </c>
      <c r="D1246" s="746" t="s">
        <v>4909</v>
      </c>
      <c r="E1246" s="747" t="s">
        <v>3392</v>
      </c>
      <c r="F1246" s="665" t="s">
        <v>3361</v>
      </c>
      <c r="G1246" s="665" t="s">
        <v>4383</v>
      </c>
      <c r="H1246" s="665" t="s">
        <v>529</v>
      </c>
      <c r="I1246" s="665" t="s">
        <v>1018</v>
      </c>
      <c r="J1246" s="665" t="s">
        <v>1019</v>
      </c>
      <c r="K1246" s="665" t="s">
        <v>4384</v>
      </c>
      <c r="L1246" s="666">
        <v>60.9</v>
      </c>
      <c r="M1246" s="666">
        <v>60.9</v>
      </c>
      <c r="N1246" s="665">
        <v>1</v>
      </c>
      <c r="O1246" s="748">
        <v>0.5</v>
      </c>
      <c r="P1246" s="666">
        <v>60.9</v>
      </c>
      <c r="Q1246" s="681">
        <v>1</v>
      </c>
      <c r="R1246" s="665">
        <v>1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21</v>
      </c>
      <c r="B1247" s="665" t="s">
        <v>528</v>
      </c>
      <c r="C1247" s="665" t="s">
        <v>3366</v>
      </c>
      <c r="D1247" s="746" t="s">
        <v>4909</v>
      </c>
      <c r="E1247" s="747" t="s">
        <v>3392</v>
      </c>
      <c r="F1247" s="665" t="s">
        <v>3361</v>
      </c>
      <c r="G1247" s="665" t="s">
        <v>3595</v>
      </c>
      <c r="H1247" s="665" t="s">
        <v>529</v>
      </c>
      <c r="I1247" s="665" t="s">
        <v>665</v>
      </c>
      <c r="J1247" s="665" t="s">
        <v>666</v>
      </c>
      <c r="K1247" s="665" t="s">
        <v>3596</v>
      </c>
      <c r="L1247" s="666">
        <v>27.28</v>
      </c>
      <c r="M1247" s="666">
        <v>81.84</v>
      </c>
      <c r="N1247" s="665">
        <v>3</v>
      </c>
      <c r="O1247" s="748">
        <v>0.5</v>
      </c>
      <c r="P1247" s="666">
        <v>81.84</v>
      </c>
      <c r="Q1247" s="681">
        <v>1</v>
      </c>
      <c r="R1247" s="665">
        <v>3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21</v>
      </c>
      <c r="B1248" s="665" t="s">
        <v>528</v>
      </c>
      <c r="C1248" s="665" t="s">
        <v>3366</v>
      </c>
      <c r="D1248" s="746" t="s">
        <v>4909</v>
      </c>
      <c r="E1248" s="747" t="s">
        <v>3392</v>
      </c>
      <c r="F1248" s="665" t="s">
        <v>3361</v>
      </c>
      <c r="G1248" s="665" t="s">
        <v>3899</v>
      </c>
      <c r="H1248" s="665" t="s">
        <v>529</v>
      </c>
      <c r="I1248" s="665" t="s">
        <v>3900</v>
      </c>
      <c r="J1248" s="665" t="s">
        <v>3901</v>
      </c>
      <c r="K1248" s="665" t="s">
        <v>3902</v>
      </c>
      <c r="L1248" s="666">
        <v>76.180000000000007</v>
      </c>
      <c r="M1248" s="666">
        <v>76.180000000000007</v>
      </c>
      <c r="N1248" s="665">
        <v>1</v>
      </c>
      <c r="O1248" s="748">
        <v>0.5</v>
      </c>
      <c r="P1248" s="666">
        <v>76.180000000000007</v>
      </c>
      <c r="Q1248" s="681">
        <v>1</v>
      </c>
      <c r="R1248" s="665">
        <v>1</v>
      </c>
      <c r="S1248" s="681">
        <v>1</v>
      </c>
      <c r="T1248" s="748">
        <v>0.5</v>
      </c>
      <c r="U1248" s="704">
        <v>1</v>
      </c>
    </row>
    <row r="1249" spans="1:21" ht="14.4" customHeight="1" x14ac:dyDescent="0.3">
      <c r="A1249" s="664">
        <v>21</v>
      </c>
      <c r="B1249" s="665" t="s">
        <v>528</v>
      </c>
      <c r="C1249" s="665" t="s">
        <v>3366</v>
      </c>
      <c r="D1249" s="746" t="s">
        <v>4909</v>
      </c>
      <c r="E1249" s="747" t="s">
        <v>3392</v>
      </c>
      <c r="F1249" s="665" t="s">
        <v>3361</v>
      </c>
      <c r="G1249" s="665" t="s">
        <v>3912</v>
      </c>
      <c r="H1249" s="665" t="s">
        <v>529</v>
      </c>
      <c r="I1249" s="665" t="s">
        <v>3913</v>
      </c>
      <c r="J1249" s="665" t="s">
        <v>3914</v>
      </c>
      <c r="K1249" s="665" t="s">
        <v>3580</v>
      </c>
      <c r="L1249" s="666">
        <v>2950.43</v>
      </c>
      <c r="M1249" s="666">
        <v>26553.869999999995</v>
      </c>
      <c r="N1249" s="665">
        <v>9</v>
      </c>
      <c r="O1249" s="748">
        <v>2</v>
      </c>
      <c r="P1249" s="666">
        <v>8851.2899999999991</v>
      </c>
      <c r="Q1249" s="681">
        <v>0.33333333333333337</v>
      </c>
      <c r="R1249" s="665">
        <v>3</v>
      </c>
      <c r="S1249" s="681">
        <v>0.33333333333333331</v>
      </c>
      <c r="T1249" s="748">
        <v>1</v>
      </c>
      <c r="U1249" s="704">
        <v>0.5</v>
      </c>
    </row>
    <row r="1250" spans="1:21" ht="14.4" customHeight="1" x14ac:dyDescent="0.3">
      <c r="A1250" s="664">
        <v>21</v>
      </c>
      <c r="B1250" s="665" t="s">
        <v>528</v>
      </c>
      <c r="C1250" s="665" t="s">
        <v>3366</v>
      </c>
      <c r="D1250" s="746" t="s">
        <v>4909</v>
      </c>
      <c r="E1250" s="747" t="s">
        <v>3392</v>
      </c>
      <c r="F1250" s="665" t="s">
        <v>3361</v>
      </c>
      <c r="G1250" s="665" t="s">
        <v>3912</v>
      </c>
      <c r="H1250" s="665" t="s">
        <v>529</v>
      </c>
      <c r="I1250" s="665" t="s">
        <v>4520</v>
      </c>
      <c r="J1250" s="665" t="s">
        <v>3914</v>
      </c>
      <c r="K1250" s="665" t="s">
        <v>4521</v>
      </c>
      <c r="L1250" s="666">
        <v>0</v>
      </c>
      <c r="M1250" s="666">
        <v>0</v>
      </c>
      <c r="N1250" s="665">
        <v>1</v>
      </c>
      <c r="O1250" s="748">
        <v>1</v>
      </c>
      <c r="P1250" s="666">
        <v>0</v>
      </c>
      <c r="Q1250" s="681"/>
      <c r="R1250" s="665">
        <v>1</v>
      </c>
      <c r="S1250" s="681">
        <v>1</v>
      </c>
      <c r="T1250" s="748">
        <v>1</v>
      </c>
      <c r="U1250" s="704">
        <v>1</v>
      </c>
    </row>
    <row r="1251" spans="1:21" ht="14.4" customHeight="1" x14ac:dyDescent="0.3">
      <c r="A1251" s="664">
        <v>21</v>
      </c>
      <c r="B1251" s="665" t="s">
        <v>528</v>
      </c>
      <c r="C1251" s="665" t="s">
        <v>3366</v>
      </c>
      <c r="D1251" s="746" t="s">
        <v>4909</v>
      </c>
      <c r="E1251" s="747" t="s">
        <v>3392</v>
      </c>
      <c r="F1251" s="665" t="s">
        <v>3361</v>
      </c>
      <c r="G1251" s="665" t="s">
        <v>4522</v>
      </c>
      <c r="H1251" s="665" t="s">
        <v>529</v>
      </c>
      <c r="I1251" s="665" t="s">
        <v>4584</v>
      </c>
      <c r="J1251" s="665" t="s">
        <v>4585</v>
      </c>
      <c r="K1251" s="665" t="s">
        <v>4586</v>
      </c>
      <c r="L1251" s="666">
        <v>3161.19</v>
      </c>
      <c r="M1251" s="666">
        <v>6322.38</v>
      </c>
      <c r="N1251" s="665">
        <v>2</v>
      </c>
      <c r="O1251" s="748">
        <v>0.5</v>
      </c>
      <c r="P1251" s="666">
        <v>6322.38</v>
      </c>
      <c r="Q1251" s="681">
        <v>1</v>
      </c>
      <c r="R1251" s="665">
        <v>2</v>
      </c>
      <c r="S1251" s="681">
        <v>1</v>
      </c>
      <c r="T1251" s="748">
        <v>0.5</v>
      </c>
      <c r="U1251" s="704">
        <v>1</v>
      </c>
    </row>
    <row r="1252" spans="1:21" ht="14.4" customHeight="1" x14ac:dyDescent="0.3">
      <c r="A1252" s="664">
        <v>21</v>
      </c>
      <c r="B1252" s="665" t="s">
        <v>528</v>
      </c>
      <c r="C1252" s="665" t="s">
        <v>3366</v>
      </c>
      <c r="D1252" s="746" t="s">
        <v>4909</v>
      </c>
      <c r="E1252" s="747" t="s">
        <v>3392</v>
      </c>
      <c r="F1252" s="665" t="s">
        <v>3361</v>
      </c>
      <c r="G1252" s="665" t="s">
        <v>4522</v>
      </c>
      <c r="H1252" s="665" t="s">
        <v>529</v>
      </c>
      <c r="I1252" s="665" t="s">
        <v>4587</v>
      </c>
      <c r="J1252" s="665" t="s">
        <v>4585</v>
      </c>
      <c r="K1252" s="665" t="s">
        <v>4586</v>
      </c>
      <c r="L1252" s="666">
        <v>3161.19</v>
      </c>
      <c r="M1252" s="666">
        <v>3161.19</v>
      </c>
      <c r="N1252" s="665">
        <v>1</v>
      </c>
      <c r="O1252" s="748">
        <v>0.5</v>
      </c>
      <c r="P1252" s="666">
        <v>3161.19</v>
      </c>
      <c r="Q1252" s="681">
        <v>1</v>
      </c>
      <c r="R1252" s="665">
        <v>1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21</v>
      </c>
      <c r="B1253" s="665" t="s">
        <v>528</v>
      </c>
      <c r="C1253" s="665" t="s">
        <v>3366</v>
      </c>
      <c r="D1253" s="746" t="s">
        <v>4909</v>
      </c>
      <c r="E1253" s="747" t="s">
        <v>3392</v>
      </c>
      <c r="F1253" s="665" t="s">
        <v>3361</v>
      </c>
      <c r="G1253" s="665" t="s">
        <v>3493</v>
      </c>
      <c r="H1253" s="665" t="s">
        <v>1606</v>
      </c>
      <c r="I1253" s="665" t="s">
        <v>4526</v>
      </c>
      <c r="J1253" s="665" t="s">
        <v>1732</v>
      </c>
      <c r="K1253" s="665" t="s">
        <v>4527</v>
      </c>
      <c r="L1253" s="666">
        <v>0</v>
      </c>
      <c r="M1253" s="666">
        <v>0</v>
      </c>
      <c r="N1253" s="665">
        <v>1</v>
      </c>
      <c r="O1253" s="748">
        <v>0.5</v>
      </c>
      <c r="P1253" s="666"/>
      <c r="Q1253" s="681"/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21</v>
      </c>
      <c r="B1254" s="665" t="s">
        <v>528</v>
      </c>
      <c r="C1254" s="665" t="s">
        <v>3366</v>
      </c>
      <c r="D1254" s="746" t="s">
        <v>4909</v>
      </c>
      <c r="E1254" s="747" t="s">
        <v>3392</v>
      </c>
      <c r="F1254" s="665" t="s">
        <v>3361</v>
      </c>
      <c r="G1254" s="665" t="s">
        <v>4588</v>
      </c>
      <c r="H1254" s="665" t="s">
        <v>529</v>
      </c>
      <c r="I1254" s="665" t="s">
        <v>4589</v>
      </c>
      <c r="J1254" s="665" t="s">
        <v>4590</v>
      </c>
      <c r="K1254" s="665" t="s">
        <v>4591</v>
      </c>
      <c r="L1254" s="666">
        <v>0</v>
      </c>
      <c r="M1254" s="666">
        <v>0</v>
      </c>
      <c r="N1254" s="665">
        <v>1</v>
      </c>
      <c r="O1254" s="748">
        <v>1</v>
      </c>
      <c r="P1254" s="666"/>
      <c r="Q1254" s="681"/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21</v>
      </c>
      <c r="B1255" s="665" t="s">
        <v>528</v>
      </c>
      <c r="C1255" s="665" t="s">
        <v>3366</v>
      </c>
      <c r="D1255" s="746" t="s">
        <v>4909</v>
      </c>
      <c r="E1255" s="747" t="s">
        <v>3392</v>
      </c>
      <c r="F1255" s="665" t="s">
        <v>3361</v>
      </c>
      <c r="G1255" s="665" t="s">
        <v>3415</v>
      </c>
      <c r="H1255" s="665" t="s">
        <v>529</v>
      </c>
      <c r="I1255" s="665" t="s">
        <v>3915</v>
      </c>
      <c r="J1255" s="665" t="s">
        <v>3417</v>
      </c>
      <c r="K1255" s="665" t="s">
        <v>3418</v>
      </c>
      <c r="L1255" s="666">
        <v>550.39</v>
      </c>
      <c r="M1255" s="666">
        <v>26969.11</v>
      </c>
      <c r="N1255" s="665">
        <v>49</v>
      </c>
      <c r="O1255" s="748">
        <v>15.5</v>
      </c>
      <c r="P1255" s="666">
        <v>18162.870000000003</v>
      </c>
      <c r="Q1255" s="681">
        <v>0.67346938775510212</v>
      </c>
      <c r="R1255" s="665">
        <v>33</v>
      </c>
      <c r="S1255" s="681">
        <v>0.67346938775510201</v>
      </c>
      <c r="T1255" s="748">
        <v>10</v>
      </c>
      <c r="U1255" s="704">
        <v>0.64516129032258063</v>
      </c>
    </row>
    <row r="1256" spans="1:21" ht="14.4" customHeight="1" x14ac:dyDescent="0.3">
      <c r="A1256" s="664">
        <v>21</v>
      </c>
      <c r="B1256" s="665" t="s">
        <v>528</v>
      </c>
      <c r="C1256" s="665" t="s">
        <v>3366</v>
      </c>
      <c r="D1256" s="746" t="s">
        <v>4909</v>
      </c>
      <c r="E1256" s="747" t="s">
        <v>3392</v>
      </c>
      <c r="F1256" s="665" t="s">
        <v>3361</v>
      </c>
      <c r="G1256" s="665" t="s">
        <v>4030</v>
      </c>
      <c r="H1256" s="665" t="s">
        <v>1606</v>
      </c>
      <c r="I1256" s="665" t="s">
        <v>2635</v>
      </c>
      <c r="J1256" s="665" t="s">
        <v>2609</v>
      </c>
      <c r="K1256" s="665" t="s">
        <v>571</v>
      </c>
      <c r="L1256" s="666">
        <v>207.45</v>
      </c>
      <c r="M1256" s="666">
        <v>207.45</v>
      </c>
      <c r="N1256" s="665">
        <v>1</v>
      </c>
      <c r="O1256" s="748">
        <v>0.5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21</v>
      </c>
      <c r="B1257" s="665" t="s">
        <v>528</v>
      </c>
      <c r="C1257" s="665" t="s">
        <v>3366</v>
      </c>
      <c r="D1257" s="746" t="s">
        <v>4909</v>
      </c>
      <c r="E1257" s="747" t="s">
        <v>3392</v>
      </c>
      <c r="F1257" s="665" t="s">
        <v>3361</v>
      </c>
      <c r="G1257" s="665" t="s">
        <v>3780</v>
      </c>
      <c r="H1257" s="665" t="s">
        <v>1606</v>
      </c>
      <c r="I1257" s="665" t="s">
        <v>4592</v>
      </c>
      <c r="J1257" s="665" t="s">
        <v>4593</v>
      </c>
      <c r="K1257" s="665" t="s">
        <v>4594</v>
      </c>
      <c r="L1257" s="666">
        <v>118.54</v>
      </c>
      <c r="M1257" s="666">
        <v>118.54</v>
      </c>
      <c r="N1257" s="665">
        <v>1</v>
      </c>
      <c r="O1257" s="748">
        <v>1</v>
      </c>
      <c r="P1257" s="666">
        <v>118.54</v>
      </c>
      <c r="Q1257" s="681">
        <v>1</v>
      </c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21</v>
      </c>
      <c r="B1258" s="665" t="s">
        <v>528</v>
      </c>
      <c r="C1258" s="665" t="s">
        <v>3366</v>
      </c>
      <c r="D1258" s="746" t="s">
        <v>4909</v>
      </c>
      <c r="E1258" s="747" t="s">
        <v>3392</v>
      </c>
      <c r="F1258" s="665" t="s">
        <v>3361</v>
      </c>
      <c r="G1258" s="665" t="s">
        <v>3780</v>
      </c>
      <c r="H1258" s="665" t="s">
        <v>1606</v>
      </c>
      <c r="I1258" s="665" t="s">
        <v>1738</v>
      </c>
      <c r="J1258" s="665" t="s">
        <v>3212</v>
      </c>
      <c r="K1258" s="665" t="s">
        <v>3213</v>
      </c>
      <c r="L1258" s="666">
        <v>46.07</v>
      </c>
      <c r="M1258" s="666">
        <v>46.07</v>
      </c>
      <c r="N1258" s="665">
        <v>1</v>
      </c>
      <c r="O1258" s="748">
        <v>1</v>
      </c>
      <c r="P1258" s="666">
        <v>46.07</v>
      </c>
      <c r="Q1258" s="681">
        <v>1</v>
      </c>
      <c r="R1258" s="665">
        <v>1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21</v>
      </c>
      <c r="B1259" s="665" t="s">
        <v>528</v>
      </c>
      <c r="C1259" s="665" t="s">
        <v>3366</v>
      </c>
      <c r="D1259" s="746" t="s">
        <v>4909</v>
      </c>
      <c r="E1259" s="747" t="s">
        <v>3392</v>
      </c>
      <c r="F1259" s="665" t="s">
        <v>3361</v>
      </c>
      <c r="G1259" s="665" t="s">
        <v>3780</v>
      </c>
      <c r="H1259" s="665" t="s">
        <v>1606</v>
      </c>
      <c r="I1259" s="665" t="s">
        <v>4595</v>
      </c>
      <c r="J1259" s="665" t="s">
        <v>4596</v>
      </c>
      <c r="K1259" s="665" t="s">
        <v>4594</v>
      </c>
      <c r="L1259" s="666">
        <v>118.54</v>
      </c>
      <c r="M1259" s="666">
        <v>118.54</v>
      </c>
      <c r="N1259" s="665">
        <v>1</v>
      </c>
      <c r="O1259" s="748">
        <v>0.5</v>
      </c>
      <c r="P1259" s="666"/>
      <c r="Q1259" s="681">
        <v>0</v>
      </c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21</v>
      </c>
      <c r="B1260" s="665" t="s">
        <v>528</v>
      </c>
      <c r="C1260" s="665" t="s">
        <v>3366</v>
      </c>
      <c r="D1260" s="746" t="s">
        <v>4909</v>
      </c>
      <c r="E1260" s="747" t="s">
        <v>3392</v>
      </c>
      <c r="F1260" s="665" t="s">
        <v>3361</v>
      </c>
      <c r="G1260" s="665" t="s">
        <v>4597</v>
      </c>
      <c r="H1260" s="665" t="s">
        <v>529</v>
      </c>
      <c r="I1260" s="665" t="s">
        <v>4598</v>
      </c>
      <c r="J1260" s="665" t="s">
        <v>4599</v>
      </c>
      <c r="K1260" s="665" t="s">
        <v>4600</v>
      </c>
      <c r="L1260" s="666">
        <v>140.72</v>
      </c>
      <c r="M1260" s="666">
        <v>562.88</v>
      </c>
      <c r="N1260" s="665">
        <v>4</v>
      </c>
      <c r="O1260" s="748">
        <v>0.5</v>
      </c>
      <c r="P1260" s="666">
        <v>562.88</v>
      </c>
      <c r="Q1260" s="681">
        <v>1</v>
      </c>
      <c r="R1260" s="665">
        <v>4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21</v>
      </c>
      <c r="B1261" s="665" t="s">
        <v>528</v>
      </c>
      <c r="C1261" s="665" t="s">
        <v>3366</v>
      </c>
      <c r="D1261" s="746" t="s">
        <v>4909</v>
      </c>
      <c r="E1261" s="747" t="s">
        <v>3392</v>
      </c>
      <c r="F1261" s="665" t="s">
        <v>3361</v>
      </c>
      <c r="G1261" s="665" t="s">
        <v>3785</v>
      </c>
      <c r="H1261" s="665" t="s">
        <v>529</v>
      </c>
      <c r="I1261" s="665" t="s">
        <v>4263</v>
      </c>
      <c r="J1261" s="665" t="s">
        <v>4264</v>
      </c>
      <c r="K1261" s="665" t="s">
        <v>2489</v>
      </c>
      <c r="L1261" s="666">
        <v>727.03</v>
      </c>
      <c r="M1261" s="666">
        <v>10905.45</v>
      </c>
      <c r="N1261" s="665">
        <v>15</v>
      </c>
      <c r="O1261" s="748">
        <v>5.5</v>
      </c>
      <c r="P1261" s="666">
        <v>10178.42</v>
      </c>
      <c r="Q1261" s="681">
        <v>0.93333333333333324</v>
      </c>
      <c r="R1261" s="665">
        <v>14</v>
      </c>
      <c r="S1261" s="681">
        <v>0.93333333333333335</v>
      </c>
      <c r="T1261" s="748">
        <v>4.5</v>
      </c>
      <c r="U1261" s="704">
        <v>0.81818181818181823</v>
      </c>
    </row>
    <row r="1262" spans="1:21" ht="14.4" customHeight="1" x14ac:dyDescent="0.3">
      <c r="A1262" s="664">
        <v>21</v>
      </c>
      <c r="B1262" s="665" t="s">
        <v>528</v>
      </c>
      <c r="C1262" s="665" t="s">
        <v>3366</v>
      </c>
      <c r="D1262" s="746" t="s">
        <v>4909</v>
      </c>
      <c r="E1262" s="747" t="s">
        <v>3392</v>
      </c>
      <c r="F1262" s="665" t="s">
        <v>3361</v>
      </c>
      <c r="G1262" s="665" t="s">
        <v>4156</v>
      </c>
      <c r="H1262" s="665" t="s">
        <v>529</v>
      </c>
      <c r="I1262" s="665" t="s">
        <v>4601</v>
      </c>
      <c r="J1262" s="665" t="s">
        <v>4602</v>
      </c>
      <c r="K1262" s="665" t="s">
        <v>4603</v>
      </c>
      <c r="L1262" s="666">
        <v>141.62</v>
      </c>
      <c r="M1262" s="666">
        <v>424.86</v>
      </c>
      <c r="N1262" s="665">
        <v>3</v>
      </c>
      <c r="O1262" s="748">
        <v>2</v>
      </c>
      <c r="P1262" s="666">
        <v>283.24</v>
      </c>
      <c r="Q1262" s="681">
        <v>0.66666666666666663</v>
      </c>
      <c r="R1262" s="665">
        <v>2</v>
      </c>
      <c r="S1262" s="681">
        <v>0.66666666666666663</v>
      </c>
      <c r="T1262" s="748">
        <v>1.5</v>
      </c>
      <c r="U1262" s="704">
        <v>0.75</v>
      </c>
    </row>
    <row r="1263" spans="1:21" ht="14.4" customHeight="1" x14ac:dyDescent="0.3">
      <c r="A1263" s="664">
        <v>21</v>
      </c>
      <c r="B1263" s="665" t="s">
        <v>528</v>
      </c>
      <c r="C1263" s="665" t="s">
        <v>3366</v>
      </c>
      <c r="D1263" s="746" t="s">
        <v>4909</v>
      </c>
      <c r="E1263" s="747" t="s">
        <v>3392</v>
      </c>
      <c r="F1263" s="665" t="s">
        <v>3361</v>
      </c>
      <c r="G1263" s="665" t="s">
        <v>3419</v>
      </c>
      <c r="H1263" s="665" t="s">
        <v>529</v>
      </c>
      <c r="I1263" s="665" t="s">
        <v>842</v>
      </c>
      <c r="J1263" s="665" t="s">
        <v>3420</v>
      </c>
      <c r="K1263" s="665" t="s">
        <v>3421</v>
      </c>
      <c r="L1263" s="666">
        <v>53.57</v>
      </c>
      <c r="M1263" s="666">
        <v>482.13</v>
      </c>
      <c r="N1263" s="665">
        <v>9</v>
      </c>
      <c r="O1263" s="748">
        <v>1.5</v>
      </c>
      <c r="P1263" s="666">
        <v>107.14</v>
      </c>
      <c r="Q1263" s="681">
        <v>0.22222222222222224</v>
      </c>
      <c r="R1263" s="665">
        <v>2</v>
      </c>
      <c r="S1263" s="681">
        <v>0.22222222222222221</v>
      </c>
      <c r="T1263" s="748">
        <v>0.5</v>
      </c>
      <c r="U1263" s="704">
        <v>0.33333333333333331</v>
      </c>
    </row>
    <row r="1264" spans="1:21" ht="14.4" customHeight="1" x14ac:dyDescent="0.3">
      <c r="A1264" s="664">
        <v>21</v>
      </c>
      <c r="B1264" s="665" t="s">
        <v>528</v>
      </c>
      <c r="C1264" s="665" t="s">
        <v>3366</v>
      </c>
      <c r="D1264" s="746" t="s">
        <v>4909</v>
      </c>
      <c r="E1264" s="747" t="s">
        <v>3392</v>
      </c>
      <c r="F1264" s="665" t="s">
        <v>3361</v>
      </c>
      <c r="G1264" s="665" t="s">
        <v>3620</v>
      </c>
      <c r="H1264" s="665" t="s">
        <v>1606</v>
      </c>
      <c r="I1264" s="665" t="s">
        <v>3621</v>
      </c>
      <c r="J1264" s="665" t="s">
        <v>3622</v>
      </c>
      <c r="K1264" s="665" t="s">
        <v>3623</v>
      </c>
      <c r="L1264" s="666">
        <v>0</v>
      </c>
      <c r="M1264" s="666">
        <v>0</v>
      </c>
      <c r="N1264" s="665">
        <v>5</v>
      </c>
      <c r="O1264" s="748">
        <v>1.5</v>
      </c>
      <c r="P1264" s="666">
        <v>0</v>
      </c>
      <c r="Q1264" s="681"/>
      <c r="R1264" s="665">
        <v>5</v>
      </c>
      <c r="S1264" s="681">
        <v>1</v>
      </c>
      <c r="T1264" s="748">
        <v>1.5</v>
      </c>
      <c r="U1264" s="704">
        <v>1</v>
      </c>
    </row>
    <row r="1265" spans="1:21" ht="14.4" customHeight="1" x14ac:dyDescent="0.3">
      <c r="A1265" s="664">
        <v>21</v>
      </c>
      <c r="B1265" s="665" t="s">
        <v>528</v>
      </c>
      <c r="C1265" s="665" t="s">
        <v>3366</v>
      </c>
      <c r="D1265" s="746" t="s">
        <v>4909</v>
      </c>
      <c r="E1265" s="747" t="s">
        <v>3392</v>
      </c>
      <c r="F1265" s="665" t="s">
        <v>3361</v>
      </c>
      <c r="G1265" s="665" t="s">
        <v>3620</v>
      </c>
      <c r="H1265" s="665" t="s">
        <v>1606</v>
      </c>
      <c r="I1265" s="665" t="s">
        <v>2557</v>
      </c>
      <c r="J1265" s="665" t="s">
        <v>3314</v>
      </c>
      <c r="K1265" s="665" t="s">
        <v>2459</v>
      </c>
      <c r="L1265" s="666">
        <v>0</v>
      </c>
      <c r="M1265" s="666">
        <v>0</v>
      </c>
      <c r="N1265" s="665">
        <v>2</v>
      </c>
      <c r="O1265" s="748">
        <v>1.5</v>
      </c>
      <c r="P1265" s="666">
        <v>0</v>
      </c>
      <c r="Q1265" s="681"/>
      <c r="R1265" s="665">
        <v>1</v>
      </c>
      <c r="S1265" s="681">
        <v>0.5</v>
      </c>
      <c r="T1265" s="748">
        <v>0.5</v>
      </c>
      <c r="U1265" s="704">
        <v>0.33333333333333331</v>
      </c>
    </row>
    <row r="1266" spans="1:21" ht="14.4" customHeight="1" x14ac:dyDescent="0.3">
      <c r="A1266" s="664">
        <v>21</v>
      </c>
      <c r="B1266" s="665" t="s">
        <v>528</v>
      </c>
      <c r="C1266" s="665" t="s">
        <v>3366</v>
      </c>
      <c r="D1266" s="746" t="s">
        <v>4909</v>
      </c>
      <c r="E1266" s="747" t="s">
        <v>3392</v>
      </c>
      <c r="F1266" s="665" t="s">
        <v>3361</v>
      </c>
      <c r="G1266" s="665" t="s">
        <v>3422</v>
      </c>
      <c r="H1266" s="665" t="s">
        <v>1606</v>
      </c>
      <c r="I1266" s="665" t="s">
        <v>3807</v>
      </c>
      <c r="J1266" s="665" t="s">
        <v>3513</v>
      </c>
      <c r="K1266" s="665" t="s">
        <v>3808</v>
      </c>
      <c r="L1266" s="666">
        <v>543.39</v>
      </c>
      <c r="M1266" s="666">
        <v>1630.17</v>
      </c>
      <c r="N1266" s="665">
        <v>3</v>
      </c>
      <c r="O1266" s="748">
        <v>0.5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21</v>
      </c>
      <c r="B1267" s="665" t="s">
        <v>528</v>
      </c>
      <c r="C1267" s="665" t="s">
        <v>3366</v>
      </c>
      <c r="D1267" s="746" t="s">
        <v>4909</v>
      </c>
      <c r="E1267" s="747" t="s">
        <v>3392</v>
      </c>
      <c r="F1267" s="665" t="s">
        <v>3361</v>
      </c>
      <c r="G1267" s="665" t="s">
        <v>3422</v>
      </c>
      <c r="H1267" s="665" t="s">
        <v>1606</v>
      </c>
      <c r="I1267" s="665" t="s">
        <v>3562</v>
      </c>
      <c r="J1267" s="665" t="s">
        <v>3513</v>
      </c>
      <c r="K1267" s="665" t="s">
        <v>3563</v>
      </c>
      <c r="L1267" s="666">
        <v>815.1</v>
      </c>
      <c r="M1267" s="666">
        <v>2445.3000000000002</v>
      </c>
      <c r="N1267" s="665">
        <v>3</v>
      </c>
      <c r="O1267" s="748">
        <v>0.5</v>
      </c>
      <c r="P1267" s="666">
        <v>2445.3000000000002</v>
      </c>
      <c r="Q1267" s="681">
        <v>1</v>
      </c>
      <c r="R1267" s="665">
        <v>3</v>
      </c>
      <c r="S1267" s="681">
        <v>1</v>
      </c>
      <c r="T1267" s="748">
        <v>0.5</v>
      </c>
      <c r="U1267" s="704">
        <v>1</v>
      </c>
    </row>
    <row r="1268" spans="1:21" ht="14.4" customHeight="1" x14ac:dyDescent="0.3">
      <c r="A1268" s="664">
        <v>21</v>
      </c>
      <c r="B1268" s="665" t="s">
        <v>528</v>
      </c>
      <c r="C1268" s="665" t="s">
        <v>3366</v>
      </c>
      <c r="D1268" s="746" t="s">
        <v>4909</v>
      </c>
      <c r="E1268" s="747" t="s">
        <v>3392</v>
      </c>
      <c r="F1268" s="665" t="s">
        <v>3361</v>
      </c>
      <c r="G1268" s="665" t="s">
        <v>3422</v>
      </c>
      <c r="H1268" s="665" t="s">
        <v>1606</v>
      </c>
      <c r="I1268" s="665" t="s">
        <v>3626</v>
      </c>
      <c r="J1268" s="665" t="s">
        <v>1666</v>
      </c>
      <c r="K1268" s="665" t="s">
        <v>3191</v>
      </c>
      <c r="L1268" s="666">
        <v>1385.62</v>
      </c>
      <c r="M1268" s="666">
        <v>12470.579999999998</v>
      </c>
      <c r="N1268" s="665">
        <v>9</v>
      </c>
      <c r="O1268" s="748">
        <v>1.5</v>
      </c>
      <c r="P1268" s="666">
        <v>8313.7199999999993</v>
      </c>
      <c r="Q1268" s="681">
        <v>0.66666666666666674</v>
      </c>
      <c r="R1268" s="665">
        <v>6</v>
      </c>
      <c r="S1268" s="681">
        <v>0.66666666666666663</v>
      </c>
      <c r="T1268" s="748">
        <v>1</v>
      </c>
      <c r="U1268" s="704">
        <v>0.66666666666666663</v>
      </c>
    </row>
    <row r="1269" spans="1:21" ht="14.4" customHeight="1" x14ac:dyDescent="0.3">
      <c r="A1269" s="664">
        <v>21</v>
      </c>
      <c r="B1269" s="665" t="s">
        <v>528</v>
      </c>
      <c r="C1269" s="665" t="s">
        <v>3366</v>
      </c>
      <c r="D1269" s="746" t="s">
        <v>4909</v>
      </c>
      <c r="E1269" s="747" t="s">
        <v>3392</v>
      </c>
      <c r="F1269" s="665" t="s">
        <v>3361</v>
      </c>
      <c r="G1269" s="665" t="s">
        <v>3422</v>
      </c>
      <c r="H1269" s="665" t="s">
        <v>1606</v>
      </c>
      <c r="I1269" s="665" t="s">
        <v>1665</v>
      </c>
      <c r="J1269" s="665" t="s">
        <v>1666</v>
      </c>
      <c r="K1269" s="665" t="s">
        <v>3193</v>
      </c>
      <c r="L1269" s="666">
        <v>1847.49</v>
      </c>
      <c r="M1269" s="666">
        <v>5542.47</v>
      </c>
      <c r="N1269" s="665">
        <v>3</v>
      </c>
      <c r="O1269" s="748">
        <v>1</v>
      </c>
      <c r="P1269" s="666">
        <v>5542.47</v>
      </c>
      <c r="Q1269" s="681">
        <v>1</v>
      </c>
      <c r="R1269" s="665">
        <v>3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21</v>
      </c>
      <c r="B1270" s="665" t="s">
        <v>528</v>
      </c>
      <c r="C1270" s="665" t="s">
        <v>3366</v>
      </c>
      <c r="D1270" s="746" t="s">
        <v>4909</v>
      </c>
      <c r="E1270" s="747" t="s">
        <v>3392</v>
      </c>
      <c r="F1270" s="665" t="s">
        <v>3361</v>
      </c>
      <c r="G1270" s="665" t="s">
        <v>3422</v>
      </c>
      <c r="H1270" s="665" t="s">
        <v>1606</v>
      </c>
      <c r="I1270" s="665" t="s">
        <v>1819</v>
      </c>
      <c r="J1270" s="665" t="s">
        <v>1666</v>
      </c>
      <c r="K1270" s="665" t="s">
        <v>3191</v>
      </c>
      <c r="L1270" s="666">
        <v>1385.62</v>
      </c>
      <c r="M1270" s="666">
        <v>4156.8599999999997</v>
      </c>
      <c r="N1270" s="665">
        <v>3</v>
      </c>
      <c r="O1270" s="748">
        <v>0.5</v>
      </c>
      <c r="P1270" s="666">
        <v>4156.8599999999997</v>
      </c>
      <c r="Q1270" s="681">
        <v>1</v>
      </c>
      <c r="R1270" s="665">
        <v>3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21</v>
      </c>
      <c r="B1271" s="665" t="s">
        <v>528</v>
      </c>
      <c r="C1271" s="665" t="s">
        <v>3366</v>
      </c>
      <c r="D1271" s="746" t="s">
        <v>4909</v>
      </c>
      <c r="E1271" s="747" t="s">
        <v>3392</v>
      </c>
      <c r="F1271" s="665" t="s">
        <v>3361</v>
      </c>
      <c r="G1271" s="665" t="s">
        <v>4604</v>
      </c>
      <c r="H1271" s="665" t="s">
        <v>529</v>
      </c>
      <c r="I1271" s="665" t="s">
        <v>959</v>
      </c>
      <c r="J1271" s="665" t="s">
        <v>960</v>
      </c>
      <c r="K1271" s="665" t="s">
        <v>961</v>
      </c>
      <c r="L1271" s="666">
        <v>32.76</v>
      </c>
      <c r="M1271" s="666">
        <v>98.28</v>
      </c>
      <c r="N1271" s="665">
        <v>3</v>
      </c>
      <c r="O1271" s="748">
        <v>0.5</v>
      </c>
      <c r="P1271" s="666">
        <v>98.28</v>
      </c>
      <c r="Q1271" s="681">
        <v>1</v>
      </c>
      <c r="R1271" s="665">
        <v>3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21</v>
      </c>
      <c r="B1272" s="665" t="s">
        <v>528</v>
      </c>
      <c r="C1272" s="665" t="s">
        <v>3366</v>
      </c>
      <c r="D1272" s="746" t="s">
        <v>4909</v>
      </c>
      <c r="E1272" s="747" t="s">
        <v>3392</v>
      </c>
      <c r="F1272" s="665" t="s">
        <v>3361</v>
      </c>
      <c r="G1272" s="665" t="s">
        <v>3923</v>
      </c>
      <c r="H1272" s="665" t="s">
        <v>1606</v>
      </c>
      <c r="I1272" s="665" t="s">
        <v>1608</v>
      </c>
      <c r="J1272" s="665" t="s">
        <v>1609</v>
      </c>
      <c r="K1272" s="665" t="s">
        <v>1610</v>
      </c>
      <c r="L1272" s="666">
        <v>36.54</v>
      </c>
      <c r="M1272" s="666">
        <v>255.78</v>
      </c>
      <c r="N1272" s="665">
        <v>7</v>
      </c>
      <c r="O1272" s="748">
        <v>2.5</v>
      </c>
      <c r="P1272" s="666">
        <v>109.62</v>
      </c>
      <c r="Q1272" s="681">
        <v>0.4285714285714286</v>
      </c>
      <c r="R1272" s="665">
        <v>3</v>
      </c>
      <c r="S1272" s="681">
        <v>0.42857142857142855</v>
      </c>
      <c r="T1272" s="748">
        <v>1</v>
      </c>
      <c r="U1272" s="704">
        <v>0.4</v>
      </c>
    </row>
    <row r="1273" spans="1:21" ht="14.4" customHeight="1" x14ac:dyDescent="0.3">
      <c r="A1273" s="664">
        <v>21</v>
      </c>
      <c r="B1273" s="665" t="s">
        <v>528</v>
      </c>
      <c r="C1273" s="665" t="s">
        <v>3366</v>
      </c>
      <c r="D1273" s="746" t="s">
        <v>4909</v>
      </c>
      <c r="E1273" s="747" t="s">
        <v>3392</v>
      </c>
      <c r="F1273" s="665" t="s">
        <v>3361</v>
      </c>
      <c r="G1273" s="665" t="s">
        <v>3923</v>
      </c>
      <c r="H1273" s="665" t="s">
        <v>529</v>
      </c>
      <c r="I1273" s="665" t="s">
        <v>2382</v>
      </c>
      <c r="J1273" s="665" t="s">
        <v>1609</v>
      </c>
      <c r="K1273" s="665" t="s">
        <v>4168</v>
      </c>
      <c r="L1273" s="666">
        <v>36.54</v>
      </c>
      <c r="M1273" s="666">
        <v>328.86</v>
      </c>
      <c r="N1273" s="665">
        <v>9</v>
      </c>
      <c r="O1273" s="748">
        <v>3.5</v>
      </c>
      <c r="P1273" s="666">
        <v>292.32</v>
      </c>
      <c r="Q1273" s="681">
        <v>0.88888888888888884</v>
      </c>
      <c r="R1273" s="665">
        <v>8</v>
      </c>
      <c r="S1273" s="681">
        <v>0.88888888888888884</v>
      </c>
      <c r="T1273" s="748">
        <v>2.5</v>
      </c>
      <c r="U1273" s="704">
        <v>0.7142857142857143</v>
      </c>
    </row>
    <row r="1274" spans="1:21" ht="14.4" customHeight="1" x14ac:dyDescent="0.3">
      <c r="A1274" s="664">
        <v>21</v>
      </c>
      <c r="B1274" s="665" t="s">
        <v>528</v>
      </c>
      <c r="C1274" s="665" t="s">
        <v>3366</v>
      </c>
      <c r="D1274" s="746" t="s">
        <v>4909</v>
      </c>
      <c r="E1274" s="747" t="s">
        <v>3392</v>
      </c>
      <c r="F1274" s="665" t="s">
        <v>3361</v>
      </c>
      <c r="G1274" s="665" t="s">
        <v>3424</v>
      </c>
      <c r="H1274" s="665" t="s">
        <v>529</v>
      </c>
      <c r="I1274" s="665" t="s">
        <v>2751</v>
      </c>
      <c r="J1274" s="665" t="s">
        <v>2752</v>
      </c>
      <c r="K1274" s="665" t="s">
        <v>2498</v>
      </c>
      <c r="L1274" s="666">
        <v>146.84</v>
      </c>
      <c r="M1274" s="666">
        <v>146.84</v>
      </c>
      <c r="N1274" s="665">
        <v>1</v>
      </c>
      <c r="O1274" s="748">
        <v>1</v>
      </c>
      <c r="P1274" s="666">
        <v>146.84</v>
      </c>
      <c r="Q1274" s="681">
        <v>1</v>
      </c>
      <c r="R1274" s="665">
        <v>1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21</v>
      </c>
      <c r="B1275" s="665" t="s">
        <v>528</v>
      </c>
      <c r="C1275" s="665" t="s">
        <v>3366</v>
      </c>
      <c r="D1275" s="746" t="s">
        <v>4909</v>
      </c>
      <c r="E1275" s="747" t="s">
        <v>3392</v>
      </c>
      <c r="F1275" s="665" t="s">
        <v>3361</v>
      </c>
      <c r="G1275" s="665" t="s">
        <v>3425</v>
      </c>
      <c r="H1275" s="665" t="s">
        <v>529</v>
      </c>
      <c r="I1275" s="665" t="s">
        <v>1552</v>
      </c>
      <c r="J1275" s="665" t="s">
        <v>1553</v>
      </c>
      <c r="K1275" s="665" t="s">
        <v>1554</v>
      </c>
      <c r="L1275" s="666">
        <v>301.2</v>
      </c>
      <c r="M1275" s="666">
        <v>1204.8</v>
      </c>
      <c r="N1275" s="665">
        <v>4</v>
      </c>
      <c r="O1275" s="748">
        <v>2</v>
      </c>
      <c r="P1275" s="666">
        <v>602.4</v>
      </c>
      <c r="Q1275" s="681">
        <v>0.5</v>
      </c>
      <c r="R1275" s="665">
        <v>2</v>
      </c>
      <c r="S1275" s="681">
        <v>0.5</v>
      </c>
      <c r="T1275" s="748">
        <v>1.5</v>
      </c>
      <c r="U1275" s="704">
        <v>0.75</v>
      </c>
    </row>
    <row r="1276" spans="1:21" ht="14.4" customHeight="1" x14ac:dyDescent="0.3">
      <c r="A1276" s="664">
        <v>21</v>
      </c>
      <c r="B1276" s="665" t="s">
        <v>528</v>
      </c>
      <c r="C1276" s="665" t="s">
        <v>3366</v>
      </c>
      <c r="D1276" s="746" t="s">
        <v>4909</v>
      </c>
      <c r="E1276" s="747" t="s">
        <v>3392</v>
      </c>
      <c r="F1276" s="665" t="s">
        <v>3361</v>
      </c>
      <c r="G1276" s="665" t="s">
        <v>3425</v>
      </c>
      <c r="H1276" s="665" t="s">
        <v>529</v>
      </c>
      <c r="I1276" s="665" t="s">
        <v>4605</v>
      </c>
      <c r="J1276" s="665" t="s">
        <v>4606</v>
      </c>
      <c r="K1276" s="665" t="s">
        <v>4607</v>
      </c>
      <c r="L1276" s="666">
        <v>201.73</v>
      </c>
      <c r="M1276" s="666">
        <v>605.18999999999994</v>
      </c>
      <c r="N1276" s="665">
        <v>3</v>
      </c>
      <c r="O1276" s="748">
        <v>2</v>
      </c>
      <c r="P1276" s="666">
        <v>201.73</v>
      </c>
      <c r="Q1276" s="681">
        <v>0.33333333333333337</v>
      </c>
      <c r="R1276" s="665">
        <v>1</v>
      </c>
      <c r="S1276" s="681">
        <v>0.33333333333333331</v>
      </c>
      <c r="T1276" s="748">
        <v>0.5</v>
      </c>
      <c r="U1276" s="704">
        <v>0.25</v>
      </c>
    </row>
    <row r="1277" spans="1:21" ht="14.4" customHeight="1" x14ac:dyDescent="0.3">
      <c r="A1277" s="664">
        <v>21</v>
      </c>
      <c r="B1277" s="665" t="s">
        <v>528</v>
      </c>
      <c r="C1277" s="665" t="s">
        <v>3366</v>
      </c>
      <c r="D1277" s="746" t="s">
        <v>4909</v>
      </c>
      <c r="E1277" s="747" t="s">
        <v>3392</v>
      </c>
      <c r="F1277" s="665" t="s">
        <v>3361</v>
      </c>
      <c r="G1277" s="665" t="s">
        <v>3425</v>
      </c>
      <c r="H1277" s="665" t="s">
        <v>529</v>
      </c>
      <c r="I1277" s="665" t="s">
        <v>4169</v>
      </c>
      <c r="J1277" s="665" t="s">
        <v>4170</v>
      </c>
      <c r="K1277" s="665" t="s">
        <v>3929</v>
      </c>
      <c r="L1277" s="666">
        <v>205.84</v>
      </c>
      <c r="M1277" s="666">
        <v>205.84</v>
      </c>
      <c r="N1277" s="665">
        <v>1</v>
      </c>
      <c r="O1277" s="748">
        <v>0.5</v>
      </c>
      <c r="P1277" s="666">
        <v>205.84</v>
      </c>
      <c r="Q1277" s="681">
        <v>1</v>
      </c>
      <c r="R1277" s="665">
        <v>1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21</v>
      </c>
      <c r="B1278" s="665" t="s">
        <v>528</v>
      </c>
      <c r="C1278" s="665" t="s">
        <v>3366</v>
      </c>
      <c r="D1278" s="746" t="s">
        <v>4909</v>
      </c>
      <c r="E1278" s="747" t="s">
        <v>3392</v>
      </c>
      <c r="F1278" s="665" t="s">
        <v>3361</v>
      </c>
      <c r="G1278" s="665" t="s">
        <v>3425</v>
      </c>
      <c r="H1278" s="665" t="s">
        <v>529</v>
      </c>
      <c r="I1278" s="665" t="s">
        <v>3632</v>
      </c>
      <c r="J1278" s="665" t="s">
        <v>1553</v>
      </c>
      <c r="K1278" s="665" t="s">
        <v>1554</v>
      </c>
      <c r="L1278" s="666">
        <v>185.26</v>
      </c>
      <c r="M1278" s="666">
        <v>1111.56</v>
      </c>
      <c r="N1278" s="665">
        <v>6</v>
      </c>
      <c r="O1278" s="748">
        <v>4</v>
      </c>
      <c r="P1278" s="666">
        <v>926.3</v>
      </c>
      <c r="Q1278" s="681">
        <v>0.83333333333333337</v>
      </c>
      <c r="R1278" s="665">
        <v>5</v>
      </c>
      <c r="S1278" s="681">
        <v>0.83333333333333337</v>
      </c>
      <c r="T1278" s="748">
        <v>3</v>
      </c>
      <c r="U1278" s="704">
        <v>0.75</v>
      </c>
    </row>
    <row r="1279" spans="1:21" ht="14.4" customHeight="1" x14ac:dyDescent="0.3">
      <c r="A1279" s="664">
        <v>21</v>
      </c>
      <c r="B1279" s="665" t="s">
        <v>528</v>
      </c>
      <c r="C1279" s="665" t="s">
        <v>3366</v>
      </c>
      <c r="D1279" s="746" t="s">
        <v>4909</v>
      </c>
      <c r="E1279" s="747" t="s">
        <v>3392</v>
      </c>
      <c r="F1279" s="665" t="s">
        <v>3361</v>
      </c>
      <c r="G1279" s="665" t="s">
        <v>3425</v>
      </c>
      <c r="H1279" s="665" t="s">
        <v>529</v>
      </c>
      <c r="I1279" s="665" t="s">
        <v>4608</v>
      </c>
      <c r="J1279" s="665" t="s">
        <v>3928</v>
      </c>
      <c r="K1279" s="665" t="s">
        <v>1554</v>
      </c>
      <c r="L1279" s="666">
        <v>0</v>
      </c>
      <c r="M1279" s="666">
        <v>0</v>
      </c>
      <c r="N1279" s="665">
        <v>1</v>
      </c>
      <c r="O1279" s="748">
        <v>1</v>
      </c>
      <c r="P1279" s="666">
        <v>0</v>
      </c>
      <c r="Q1279" s="681"/>
      <c r="R1279" s="665">
        <v>1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21</v>
      </c>
      <c r="B1280" s="665" t="s">
        <v>528</v>
      </c>
      <c r="C1280" s="665" t="s">
        <v>3366</v>
      </c>
      <c r="D1280" s="746" t="s">
        <v>4909</v>
      </c>
      <c r="E1280" s="747" t="s">
        <v>3392</v>
      </c>
      <c r="F1280" s="665" t="s">
        <v>3361</v>
      </c>
      <c r="G1280" s="665" t="s">
        <v>3425</v>
      </c>
      <c r="H1280" s="665" t="s">
        <v>529</v>
      </c>
      <c r="I1280" s="665" t="s">
        <v>1601</v>
      </c>
      <c r="J1280" s="665" t="s">
        <v>1553</v>
      </c>
      <c r="K1280" s="665" t="s">
        <v>1554</v>
      </c>
      <c r="L1280" s="666">
        <v>301.2</v>
      </c>
      <c r="M1280" s="666">
        <v>1807.2</v>
      </c>
      <c r="N1280" s="665">
        <v>6</v>
      </c>
      <c r="O1280" s="748">
        <v>4</v>
      </c>
      <c r="P1280" s="666">
        <v>1807.2</v>
      </c>
      <c r="Q1280" s="681">
        <v>1</v>
      </c>
      <c r="R1280" s="665">
        <v>6</v>
      </c>
      <c r="S1280" s="681">
        <v>1</v>
      </c>
      <c r="T1280" s="748">
        <v>4</v>
      </c>
      <c r="U1280" s="704">
        <v>1</v>
      </c>
    </row>
    <row r="1281" spans="1:21" ht="14.4" customHeight="1" x14ac:dyDescent="0.3">
      <c r="A1281" s="664">
        <v>21</v>
      </c>
      <c r="B1281" s="665" t="s">
        <v>528</v>
      </c>
      <c r="C1281" s="665" t="s">
        <v>3366</v>
      </c>
      <c r="D1281" s="746" t="s">
        <v>4909</v>
      </c>
      <c r="E1281" s="747" t="s">
        <v>3392</v>
      </c>
      <c r="F1281" s="665" t="s">
        <v>3361</v>
      </c>
      <c r="G1281" s="665" t="s">
        <v>3426</v>
      </c>
      <c r="H1281" s="665" t="s">
        <v>1606</v>
      </c>
      <c r="I1281" s="665" t="s">
        <v>3684</v>
      </c>
      <c r="J1281" s="665" t="s">
        <v>3428</v>
      </c>
      <c r="K1281" s="665" t="s">
        <v>3429</v>
      </c>
      <c r="L1281" s="666">
        <v>668.54</v>
      </c>
      <c r="M1281" s="666">
        <v>1337.08</v>
      </c>
      <c r="N1281" s="665">
        <v>2</v>
      </c>
      <c r="O1281" s="748">
        <v>1.5</v>
      </c>
      <c r="P1281" s="666">
        <v>1337.08</v>
      </c>
      <c r="Q1281" s="681">
        <v>1</v>
      </c>
      <c r="R1281" s="665">
        <v>2</v>
      </c>
      <c r="S1281" s="681">
        <v>1</v>
      </c>
      <c r="T1281" s="748">
        <v>1.5</v>
      </c>
      <c r="U1281" s="704">
        <v>1</v>
      </c>
    </row>
    <row r="1282" spans="1:21" ht="14.4" customHeight="1" x14ac:dyDescent="0.3">
      <c r="A1282" s="664">
        <v>21</v>
      </c>
      <c r="B1282" s="665" t="s">
        <v>528</v>
      </c>
      <c r="C1282" s="665" t="s">
        <v>3366</v>
      </c>
      <c r="D1282" s="746" t="s">
        <v>4909</v>
      </c>
      <c r="E1282" s="747" t="s">
        <v>3392</v>
      </c>
      <c r="F1282" s="665" t="s">
        <v>3361</v>
      </c>
      <c r="G1282" s="665" t="s">
        <v>3426</v>
      </c>
      <c r="H1282" s="665" t="s">
        <v>1606</v>
      </c>
      <c r="I1282" s="665" t="s">
        <v>3427</v>
      </c>
      <c r="J1282" s="665" t="s">
        <v>3428</v>
      </c>
      <c r="K1282" s="665" t="s">
        <v>3429</v>
      </c>
      <c r="L1282" s="666">
        <v>668.54</v>
      </c>
      <c r="M1282" s="666">
        <v>8022.48</v>
      </c>
      <c r="N1282" s="665">
        <v>12</v>
      </c>
      <c r="O1282" s="748">
        <v>8</v>
      </c>
      <c r="P1282" s="666">
        <v>8022.48</v>
      </c>
      <c r="Q1282" s="681">
        <v>1</v>
      </c>
      <c r="R1282" s="665">
        <v>12</v>
      </c>
      <c r="S1282" s="681">
        <v>1</v>
      </c>
      <c r="T1282" s="748">
        <v>8</v>
      </c>
      <c r="U1282" s="704">
        <v>1</v>
      </c>
    </row>
    <row r="1283" spans="1:21" ht="14.4" customHeight="1" x14ac:dyDescent="0.3">
      <c r="A1283" s="664">
        <v>21</v>
      </c>
      <c r="B1283" s="665" t="s">
        <v>528</v>
      </c>
      <c r="C1283" s="665" t="s">
        <v>3366</v>
      </c>
      <c r="D1283" s="746" t="s">
        <v>4909</v>
      </c>
      <c r="E1283" s="747" t="s">
        <v>3392</v>
      </c>
      <c r="F1283" s="665" t="s">
        <v>3361</v>
      </c>
      <c r="G1283" s="665" t="s">
        <v>3426</v>
      </c>
      <c r="H1283" s="665" t="s">
        <v>529</v>
      </c>
      <c r="I1283" s="665" t="s">
        <v>3518</v>
      </c>
      <c r="J1283" s="665" t="s">
        <v>3428</v>
      </c>
      <c r="K1283" s="665" t="s">
        <v>3519</v>
      </c>
      <c r="L1283" s="666">
        <v>0</v>
      </c>
      <c r="M1283" s="666">
        <v>0</v>
      </c>
      <c r="N1283" s="665">
        <v>1</v>
      </c>
      <c r="O1283" s="748">
        <v>1</v>
      </c>
      <c r="P1283" s="666"/>
      <c r="Q1283" s="681"/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21</v>
      </c>
      <c r="B1284" s="665" t="s">
        <v>528</v>
      </c>
      <c r="C1284" s="665" t="s">
        <v>3366</v>
      </c>
      <c r="D1284" s="746" t="s">
        <v>4909</v>
      </c>
      <c r="E1284" s="747" t="s">
        <v>3392</v>
      </c>
      <c r="F1284" s="665" t="s">
        <v>3361</v>
      </c>
      <c r="G1284" s="665" t="s">
        <v>4609</v>
      </c>
      <c r="H1284" s="665" t="s">
        <v>529</v>
      </c>
      <c r="I1284" s="665" t="s">
        <v>4610</v>
      </c>
      <c r="J1284" s="665" t="s">
        <v>4611</v>
      </c>
      <c r="K1284" s="665" t="s">
        <v>3774</v>
      </c>
      <c r="L1284" s="666">
        <v>18.809999999999999</v>
      </c>
      <c r="M1284" s="666">
        <v>37.619999999999997</v>
      </c>
      <c r="N1284" s="665">
        <v>2</v>
      </c>
      <c r="O1284" s="748">
        <v>0.5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21</v>
      </c>
      <c r="B1285" s="665" t="s">
        <v>528</v>
      </c>
      <c r="C1285" s="665" t="s">
        <v>3366</v>
      </c>
      <c r="D1285" s="746" t="s">
        <v>4909</v>
      </c>
      <c r="E1285" s="747" t="s">
        <v>3392</v>
      </c>
      <c r="F1285" s="665" t="s">
        <v>3361</v>
      </c>
      <c r="G1285" s="665" t="s">
        <v>3636</v>
      </c>
      <c r="H1285" s="665" t="s">
        <v>529</v>
      </c>
      <c r="I1285" s="665" t="s">
        <v>1588</v>
      </c>
      <c r="J1285" s="665" t="s">
        <v>1163</v>
      </c>
      <c r="K1285" s="665" t="s">
        <v>1589</v>
      </c>
      <c r="L1285" s="666">
        <v>908.53</v>
      </c>
      <c r="M1285" s="666">
        <v>13627.95</v>
      </c>
      <c r="N1285" s="665">
        <v>15</v>
      </c>
      <c r="O1285" s="748">
        <v>9</v>
      </c>
      <c r="P1285" s="666">
        <v>6359.71</v>
      </c>
      <c r="Q1285" s="681">
        <v>0.46666666666666662</v>
      </c>
      <c r="R1285" s="665">
        <v>7</v>
      </c>
      <c r="S1285" s="681">
        <v>0.46666666666666667</v>
      </c>
      <c r="T1285" s="748">
        <v>4</v>
      </c>
      <c r="U1285" s="704">
        <v>0.44444444444444442</v>
      </c>
    </row>
    <row r="1286" spans="1:21" ht="14.4" customHeight="1" x14ac:dyDescent="0.3">
      <c r="A1286" s="664">
        <v>21</v>
      </c>
      <c r="B1286" s="665" t="s">
        <v>528</v>
      </c>
      <c r="C1286" s="665" t="s">
        <v>3366</v>
      </c>
      <c r="D1286" s="746" t="s">
        <v>4909</v>
      </c>
      <c r="E1286" s="747" t="s">
        <v>3392</v>
      </c>
      <c r="F1286" s="665" t="s">
        <v>3361</v>
      </c>
      <c r="G1286" s="665" t="s">
        <v>3636</v>
      </c>
      <c r="H1286" s="665" t="s">
        <v>529</v>
      </c>
      <c r="I1286" s="665" t="s">
        <v>1603</v>
      </c>
      <c r="J1286" s="665" t="s">
        <v>1604</v>
      </c>
      <c r="K1286" s="665" t="s">
        <v>1605</v>
      </c>
      <c r="L1286" s="666">
        <v>583.70000000000005</v>
      </c>
      <c r="M1286" s="666">
        <v>583.70000000000005</v>
      </c>
      <c r="N1286" s="665">
        <v>1</v>
      </c>
      <c r="O1286" s="748">
        <v>1</v>
      </c>
      <c r="P1286" s="666">
        <v>583.70000000000005</v>
      </c>
      <c r="Q1286" s="681">
        <v>1</v>
      </c>
      <c r="R1286" s="665">
        <v>1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21</v>
      </c>
      <c r="B1287" s="665" t="s">
        <v>528</v>
      </c>
      <c r="C1287" s="665" t="s">
        <v>3366</v>
      </c>
      <c r="D1287" s="746" t="s">
        <v>4909</v>
      </c>
      <c r="E1287" s="747" t="s">
        <v>3392</v>
      </c>
      <c r="F1287" s="665" t="s">
        <v>3361</v>
      </c>
      <c r="G1287" s="665" t="s">
        <v>3636</v>
      </c>
      <c r="H1287" s="665" t="s">
        <v>529</v>
      </c>
      <c r="I1287" s="665" t="s">
        <v>1591</v>
      </c>
      <c r="J1287" s="665" t="s">
        <v>1592</v>
      </c>
      <c r="K1287" s="665" t="s">
        <v>1593</v>
      </c>
      <c r="L1287" s="666">
        <v>1677.3</v>
      </c>
      <c r="M1287" s="666">
        <v>20127.599999999999</v>
      </c>
      <c r="N1287" s="665">
        <v>12</v>
      </c>
      <c r="O1287" s="748">
        <v>5</v>
      </c>
      <c r="P1287" s="666">
        <v>11741.1</v>
      </c>
      <c r="Q1287" s="681">
        <v>0.58333333333333337</v>
      </c>
      <c r="R1287" s="665">
        <v>7</v>
      </c>
      <c r="S1287" s="681">
        <v>0.58333333333333337</v>
      </c>
      <c r="T1287" s="748">
        <v>3</v>
      </c>
      <c r="U1287" s="704">
        <v>0.6</v>
      </c>
    </row>
    <row r="1288" spans="1:21" ht="14.4" customHeight="1" x14ac:dyDescent="0.3">
      <c r="A1288" s="664">
        <v>21</v>
      </c>
      <c r="B1288" s="665" t="s">
        <v>528</v>
      </c>
      <c r="C1288" s="665" t="s">
        <v>3366</v>
      </c>
      <c r="D1288" s="746" t="s">
        <v>4909</v>
      </c>
      <c r="E1288" s="747" t="s">
        <v>3392</v>
      </c>
      <c r="F1288" s="665" t="s">
        <v>3361</v>
      </c>
      <c r="G1288" s="665" t="s">
        <v>3639</v>
      </c>
      <c r="H1288" s="665" t="s">
        <v>529</v>
      </c>
      <c r="I1288" s="665" t="s">
        <v>4612</v>
      </c>
      <c r="J1288" s="665" t="s">
        <v>4613</v>
      </c>
      <c r="K1288" s="665" t="s">
        <v>4614</v>
      </c>
      <c r="L1288" s="666">
        <v>1112.45</v>
      </c>
      <c r="M1288" s="666">
        <v>4449.8</v>
      </c>
      <c r="N1288" s="665">
        <v>4</v>
      </c>
      <c r="O1288" s="748">
        <v>3</v>
      </c>
      <c r="P1288" s="666">
        <v>4449.8</v>
      </c>
      <c r="Q1288" s="681">
        <v>1</v>
      </c>
      <c r="R1288" s="665">
        <v>4</v>
      </c>
      <c r="S1288" s="681">
        <v>1</v>
      </c>
      <c r="T1288" s="748">
        <v>3</v>
      </c>
      <c r="U1288" s="704">
        <v>1</v>
      </c>
    </row>
    <row r="1289" spans="1:21" ht="14.4" customHeight="1" x14ac:dyDescent="0.3">
      <c r="A1289" s="664">
        <v>21</v>
      </c>
      <c r="B1289" s="665" t="s">
        <v>528</v>
      </c>
      <c r="C1289" s="665" t="s">
        <v>3366</v>
      </c>
      <c r="D1289" s="746" t="s">
        <v>4909</v>
      </c>
      <c r="E1289" s="747" t="s">
        <v>3392</v>
      </c>
      <c r="F1289" s="665" t="s">
        <v>3361</v>
      </c>
      <c r="G1289" s="665" t="s">
        <v>3639</v>
      </c>
      <c r="H1289" s="665" t="s">
        <v>529</v>
      </c>
      <c r="I1289" s="665" t="s">
        <v>4615</v>
      </c>
      <c r="J1289" s="665" t="s">
        <v>3641</v>
      </c>
      <c r="K1289" s="665" t="s">
        <v>4614</v>
      </c>
      <c r="L1289" s="666">
        <v>2146.12</v>
      </c>
      <c r="M1289" s="666">
        <v>4292.24</v>
      </c>
      <c r="N1289" s="665">
        <v>2</v>
      </c>
      <c r="O1289" s="748">
        <v>1</v>
      </c>
      <c r="P1289" s="666">
        <v>4292.24</v>
      </c>
      <c r="Q1289" s="681">
        <v>1</v>
      </c>
      <c r="R1289" s="665">
        <v>2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21</v>
      </c>
      <c r="B1290" s="665" t="s">
        <v>528</v>
      </c>
      <c r="C1290" s="665" t="s">
        <v>3366</v>
      </c>
      <c r="D1290" s="746" t="s">
        <v>4909</v>
      </c>
      <c r="E1290" s="747" t="s">
        <v>3392</v>
      </c>
      <c r="F1290" s="665" t="s">
        <v>3361</v>
      </c>
      <c r="G1290" s="665" t="s">
        <v>3931</v>
      </c>
      <c r="H1290" s="665" t="s">
        <v>529</v>
      </c>
      <c r="I1290" s="665" t="s">
        <v>1557</v>
      </c>
      <c r="J1290" s="665" t="s">
        <v>3932</v>
      </c>
      <c r="K1290" s="665" t="s">
        <v>1559</v>
      </c>
      <c r="L1290" s="666">
        <v>668.54</v>
      </c>
      <c r="M1290" s="666">
        <v>5348.32</v>
      </c>
      <c r="N1290" s="665">
        <v>8</v>
      </c>
      <c r="O1290" s="748">
        <v>1</v>
      </c>
      <c r="P1290" s="666">
        <v>5348.32</v>
      </c>
      <c r="Q1290" s="681">
        <v>1</v>
      </c>
      <c r="R1290" s="665">
        <v>8</v>
      </c>
      <c r="S1290" s="681">
        <v>1</v>
      </c>
      <c r="T1290" s="748">
        <v>1</v>
      </c>
      <c r="U1290" s="704">
        <v>1</v>
      </c>
    </row>
    <row r="1291" spans="1:21" ht="14.4" customHeight="1" x14ac:dyDescent="0.3">
      <c r="A1291" s="664">
        <v>21</v>
      </c>
      <c r="B1291" s="665" t="s">
        <v>528</v>
      </c>
      <c r="C1291" s="665" t="s">
        <v>3366</v>
      </c>
      <c r="D1291" s="746" t="s">
        <v>4909</v>
      </c>
      <c r="E1291" s="747" t="s">
        <v>3392</v>
      </c>
      <c r="F1291" s="665" t="s">
        <v>3361</v>
      </c>
      <c r="G1291" s="665" t="s">
        <v>3643</v>
      </c>
      <c r="H1291" s="665" t="s">
        <v>529</v>
      </c>
      <c r="I1291" s="665" t="s">
        <v>4616</v>
      </c>
      <c r="J1291" s="665" t="s">
        <v>4617</v>
      </c>
      <c r="K1291" s="665" t="s">
        <v>4618</v>
      </c>
      <c r="L1291" s="666">
        <v>0</v>
      </c>
      <c r="M1291" s="666">
        <v>0</v>
      </c>
      <c r="N1291" s="665">
        <v>1</v>
      </c>
      <c r="O1291" s="748">
        <v>1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21</v>
      </c>
      <c r="B1292" s="665" t="s">
        <v>528</v>
      </c>
      <c r="C1292" s="665" t="s">
        <v>3366</v>
      </c>
      <c r="D1292" s="746" t="s">
        <v>4909</v>
      </c>
      <c r="E1292" s="747" t="s">
        <v>3392</v>
      </c>
      <c r="F1292" s="665" t="s">
        <v>3361</v>
      </c>
      <c r="G1292" s="665" t="s">
        <v>3643</v>
      </c>
      <c r="H1292" s="665" t="s">
        <v>1606</v>
      </c>
      <c r="I1292" s="665" t="s">
        <v>4619</v>
      </c>
      <c r="J1292" s="665" t="s">
        <v>1831</v>
      </c>
      <c r="K1292" s="665" t="s">
        <v>4620</v>
      </c>
      <c r="L1292" s="666">
        <v>0</v>
      </c>
      <c r="M1292" s="666">
        <v>0</v>
      </c>
      <c r="N1292" s="665">
        <v>1</v>
      </c>
      <c r="O1292" s="748">
        <v>0.5</v>
      </c>
      <c r="P1292" s="666"/>
      <c r="Q1292" s="681"/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21</v>
      </c>
      <c r="B1293" s="665" t="s">
        <v>528</v>
      </c>
      <c r="C1293" s="665" t="s">
        <v>3366</v>
      </c>
      <c r="D1293" s="746" t="s">
        <v>4909</v>
      </c>
      <c r="E1293" s="747" t="s">
        <v>3392</v>
      </c>
      <c r="F1293" s="665" t="s">
        <v>3361</v>
      </c>
      <c r="G1293" s="665" t="s">
        <v>3570</v>
      </c>
      <c r="H1293" s="665" t="s">
        <v>1606</v>
      </c>
      <c r="I1293" s="665" t="s">
        <v>1691</v>
      </c>
      <c r="J1293" s="665" t="s">
        <v>1692</v>
      </c>
      <c r="K1293" s="665" t="s">
        <v>560</v>
      </c>
      <c r="L1293" s="666">
        <v>48.27</v>
      </c>
      <c r="M1293" s="666">
        <v>144.81</v>
      </c>
      <c r="N1293" s="665">
        <v>3</v>
      </c>
      <c r="O1293" s="748">
        <v>0.5</v>
      </c>
      <c r="P1293" s="666">
        <v>144.81</v>
      </c>
      <c r="Q1293" s="681">
        <v>1</v>
      </c>
      <c r="R1293" s="665">
        <v>3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21</v>
      </c>
      <c r="B1294" s="665" t="s">
        <v>528</v>
      </c>
      <c r="C1294" s="665" t="s">
        <v>3366</v>
      </c>
      <c r="D1294" s="746" t="s">
        <v>4909</v>
      </c>
      <c r="E1294" s="747" t="s">
        <v>3392</v>
      </c>
      <c r="F1294" s="665" t="s">
        <v>3361</v>
      </c>
      <c r="G1294" s="665" t="s">
        <v>3571</v>
      </c>
      <c r="H1294" s="665" t="s">
        <v>1606</v>
      </c>
      <c r="I1294" s="665" t="s">
        <v>4621</v>
      </c>
      <c r="J1294" s="665" t="s">
        <v>4622</v>
      </c>
      <c r="K1294" s="665" t="s">
        <v>1703</v>
      </c>
      <c r="L1294" s="666">
        <v>167.43</v>
      </c>
      <c r="M1294" s="666">
        <v>502.29</v>
      </c>
      <c r="N1294" s="665">
        <v>3</v>
      </c>
      <c r="O1294" s="748">
        <v>0.5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21</v>
      </c>
      <c r="B1295" s="665" t="s">
        <v>528</v>
      </c>
      <c r="C1295" s="665" t="s">
        <v>3366</v>
      </c>
      <c r="D1295" s="746" t="s">
        <v>4909</v>
      </c>
      <c r="E1295" s="747" t="s">
        <v>3392</v>
      </c>
      <c r="F1295" s="665" t="s">
        <v>3361</v>
      </c>
      <c r="G1295" s="665" t="s">
        <v>3523</v>
      </c>
      <c r="H1295" s="665" t="s">
        <v>529</v>
      </c>
      <c r="I1295" s="665" t="s">
        <v>1432</v>
      </c>
      <c r="J1295" s="665" t="s">
        <v>1433</v>
      </c>
      <c r="K1295" s="665" t="s">
        <v>1324</v>
      </c>
      <c r="L1295" s="666">
        <v>108.44</v>
      </c>
      <c r="M1295" s="666">
        <v>216.88</v>
      </c>
      <c r="N1295" s="665">
        <v>2</v>
      </c>
      <c r="O1295" s="748">
        <v>1.5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21</v>
      </c>
      <c r="B1296" s="665" t="s">
        <v>528</v>
      </c>
      <c r="C1296" s="665" t="s">
        <v>3366</v>
      </c>
      <c r="D1296" s="746" t="s">
        <v>4909</v>
      </c>
      <c r="E1296" s="747" t="s">
        <v>3392</v>
      </c>
      <c r="F1296" s="665" t="s">
        <v>3361</v>
      </c>
      <c r="G1296" s="665" t="s">
        <v>3523</v>
      </c>
      <c r="H1296" s="665" t="s">
        <v>529</v>
      </c>
      <c r="I1296" s="665" t="s">
        <v>4623</v>
      </c>
      <c r="J1296" s="665" t="s">
        <v>1433</v>
      </c>
      <c r="K1296" s="665" t="s">
        <v>3309</v>
      </c>
      <c r="L1296" s="666">
        <v>0</v>
      </c>
      <c r="M1296" s="666">
        <v>0</v>
      </c>
      <c r="N1296" s="665">
        <v>1</v>
      </c>
      <c r="O1296" s="748">
        <v>0.5</v>
      </c>
      <c r="P1296" s="666">
        <v>0</v>
      </c>
      <c r="Q1296" s="681"/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21</v>
      </c>
      <c r="B1297" s="665" t="s">
        <v>528</v>
      </c>
      <c r="C1297" s="665" t="s">
        <v>3366</v>
      </c>
      <c r="D1297" s="746" t="s">
        <v>4909</v>
      </c>
      <c r="E1297" s="747" t="s">
        <v>3392</v>
      </c>
      <c r="F1297" s="665" t="s">
        <v>3361</v>
      </c>
      <c r="G1297" s="665" t="s">
        <v>3523</v>
      </c>
      <c r="H1297" s="665" t="s">
        <v>529</v>
      </c>
      <c r="I1297" s="665" t="s">
        <v>911</v>
      </c>
      <c r="J1297" s="665" t="s">
        <v>912</v>
      </c>
      <c r="K1297" s="665" t="s">
        <v>4624</v>
      </c>
      <c r="L1297" s="666">
        <v>120.09</v>
      </c>
      <c r="M1297" s="666">
        <v>240.18</v>
      </c>
      <c r="N1297" s="665">
        <v>2</v>
      </c>
      <c r="O1297" s="748">
        <v>1</v>
      </c>
      <c r="P1297" s="666">
        <v>240.18</v>
      </c>
      <c r="Q1297" s="681">
        <v>1</v>
      </c>
      <c r="R1297" s="665">
        <v>2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21</v>
      </c>
      <c r="B1298" s="665" t="s">
        <v>528</v>
      </c>
      <c r="C1298" s="665" t="s">
        <v>3366</v>
      </c>
      <c r="D1298" s="746" t="s">
        <v>4909</v>
      </c>
      <c r="E1298" s="747" t="s">
        <v>3392</v>
      </c>
      <c r="F1298" s="665" t="s">
        <v>3361</v>
      </c>
      <c r="G1298" s="665" t="s">
        <v>3961</v>
      </c>
      <c r="H1298" s="665" t="s">
        <v>529</v>
      </c>
      <c r="I1298" s="665" t="s">
        <v>3962</v>
      </c>
      <c r="J1298" s="665" t="s">
        <v>3963</v>
      </c>
      <c r="K1298" s="665" t="s">
        <v>3964</v>
      </c>
      <c r="L1298" s="666">
        <v>70.08</v>
      </c>
      <c r="M1298" s="666">
        <v>140.16</v>
      </c>
      <c r="N1298" s="665">
        <v>2</v>
      </c>
      <c r="O1298" s="748">
        <v>1.5</v>
      </c>
      <c r="P1298" s="666">
        <v>70.08</v>
      </c>
      <c r="Q1298" s="681">
        <v>0.5</v>
      </c>
      <c r="R1298" s="665">
        <v>1</v>
      </c>
      <c r="S1298" s="681">
        <v>0.5</v>
      </c>
      <c r="T1298" s="748">
        <v>1</v>
      </c>
      <c r="U1298" s="704">
        <v>0.66666666666666663</v>
      </c>
    </row>
    <row r="1299" spans="1:21" ht="14.4" customHeight="1" x14ac:dyDescent="0.3">
      <c r="A1299" s="664">
        <v>21</v>
      </c>
      <c r="B1299" s="665" t="s">
        <v>528</v>
      </c>
      <c r="C1299" s="665" t="s">
        <v>3366</v>
      </c>
      <c r="D1299" s="746" t="s">
        <v>4909</v>
      </c>
      <c r="E1299" s="747" t="s">
        <v>3392</v>
      </c>
      <c r="F1299" s="665" t="s">
        <v>3361</v>
      </c>
      <c r="G1299" s="665" t="s">
        <v>3572</v>
      </c>
      <c r="H1299" s="665" t="s">
        <v>529</v>
      </c>
      <c r="I1299" s="665" t="s">
        <v>600</v>
      </c>
      <c r="J1299" s="665" t="s">
        <v>3685</v>
      </c>
      <c r="K1299" s="665" t="s">
        <v>3686</v>
      </c>
      <c r="L1299" s="666">
        <v>24.78</v>
      </c>
      <c r="M1299" s="666">
        <v>3692.2200000000007</v>
      </c>
      <c r="N1299" s="665">
        <v>149</v>
      </c>
      <c r="O1299" s="748">
        <v>32.5</v>
      </c>
      <c r="P1299" s="666">
        <v>2701.0200000000004</v>
      </c>
      <c r="Q1299" s="681">
        <v>0.73154362416107377</v>
      </c>
      <c r="R1299" s="665">
        <v>109</v>
      </c>
      <c r="S1299" s="681">
        <v>0.73154362416107388</v>
      </c>
      <c r="T1299" s="748">
        <v>23</v>
      </c>
      <c r="U1299" s="704">
        <v>0.70769230769230773</v>
      </c>
    </row>
    <row r="1300" spans="1:21" ht="14.4" customHeight="1" x14ac:dyDescent="0.3">
      <c r="A1300" s="664">
        <v>21</v>
      </c>
      <c r="B1300" s="665" t="s">
        <v>528</v>
      </c>
      <c r="C1300" s="665" t="s">
        <v>3366</v>
      </c>
      <c r="D1300" s="746" t="s">
        <v>4909</v>
      </c>
      <c r="E1300" s="747" t="s">
        <v>3392</v>
      </c>
      <c r="F1300" s="665" t="s">
        <v>3361</v>
      </c>
      <c r="G1300" s="665" t="s">
        <v>3965</v>
      </c>
      <c r="H1300" s="665" t="s">
        <v>529</v>
      </c>
      <c r="I1300" s="665" t="s">
        <v>4625</v>
      </c>
      <c r="J1300" s="665" t="s">
        <v>4626</v>
      </c>
      <c r="K1300" s="665" t="s">
        <v>3313</v>
      </c>
      <c r="L1300" s="666">
        <v>0</v>
      </c>
      <c r="M1300" s="666">
        <v>0</v>
      </c>
      <c r="N1300" s="665">
        <v>1</v>
      </c>
      <c r="O1300" s="748">
        <v>0.5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21</v>
      </c>
      <c r="B1301" s="665" t="s">
        <v>528</v>
      </c>
      <c r="C1301" s="665" t="s">
        <v>3366</v>
      </c>
      <c r="D1301" s="746" t="s">
        <v>4909</v>
      </c>
      <c r="E1301" s="747" t="s">
        <v>3392</v>
      </c>
      <c r="F1301" s="665" t="s">
        <v>3361</v>
      </c>
      <c r="G1301" s="665" t="s">
        <v>4627</v>
      </c>
      <c r="H1301" s="665" t="s">
        <v>529</v>
      </c>
      <c r="I1301" s="665" t="s">
        <v>4628</v>
      </c>
      <c r="J1301" s="665" t="s">
        <v>4629</v>
      </c>
      <c r="K1301" s="665" t="s">
        <v>4630</v>
      </c>
      <c r="L1301" s="666">
        <v>0</v>
      </c>
      <c r="M1301" s="666">
        <v>0</v>
      </c>
      <c r="N1301" s="665">
        <v>1</v>
      </c>
      <c r="O1301" s="748">
        <v>1</v>
      </c>
      <c r="P1301" s="666">
        <v>0</v>
      </c>
      <c r="Q1301" s="681"/>
      <c r="R1301" s="665">
        <v>1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21</v>
      </c>
      <c r="B1302" s="665" t="s">
        <v>528</v>
      </c>
      <c r="C1302" s="665" t="s">
        <v>3366</v>
      </c>
      <c r="D1302" s="746" t="s">
        <v>4909</v>
      </c>
      <c r="E1302" s="747" t="s">
        <v>3392</v>
      </c>
      <c r="F1302" s="665" t="s">
        <v>3361</v>
      </c>
      <c r="G1302" s="665" t="s">
        <v>4184</v>
      </c>
      <c r="H1302" s="665" t="s">
        <v>529</v>
      </c>
      <c r="I1302" s="665" t="s">
        <v>2099</v>
      </c>
      <c r="J1302" s="665" t="s">
        <v>2100</v>
      </c>
      <c r="K1302" s="665" t="s">
        <v>4185</v>
      </c>
      <c r="L1302" s="666">
        <v>181.04</v>
      </c>
      <c r="M1302" s="666">
        <v>181.04</v>
      </c>
      <c r="N1302" s="665">
        <v>1</v>
      </c>
      <c r="O1302" s="748">
        <v>1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21</v>
      </c>
      <c r="B1303" s="665" t="s">
        <v>528</v>
      </c>
      <c r="C1303" s="665" t="s">
        <v>3366</v>
      </c>
      <c r="D1303" s="746" t="s">
        <v>4909</v>
      </c>
      <c r="E1303" s="747" t="s">
        <v>3392</v>
      </c>
      <c r="F1303" s="665" t="s">
        <v>3361</v>
      </c>
      <c r="G1303" s="665" t="s">
        <v>4631</v>
      </c>
      <c r="H1303" s="665" t="s">
        <v>529</v>
      </c>
      <c r="I1303" s="665" t="s">
        <v>4632</v>
      </c>
      <c r="J1303" s="665" t="s">
        <v>4633</v>
      </c>
      <c r="K1303" s="665" t="s">
        <v>2709</v>
      </c>
      <c r="L1303" s="666">
        <v>264</v>
      </c>
      <c r="M1303" s="666">
        <v>792</v>
      </c>
      <c r="N1303" s="665">
        <v>3</v>
      </c>
      <c r="O1303" s="748">
        <v>1</v>
      </c>
      <c r="P1303" s="666">
        <v>792</v>
      </c>
      <c r="Q1303" s="681">
        <v>1</v>
      </c>
      <c r="R1303" s="665">
        <v>3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21</v>
      </c>
      <c r="B1304" s="665" t="s">
        <v>528</v>
      </c>
      <c r="C1304" s="665" t="s">
        <v>3366</v>
      </c>
      <c r="D1304" s="746" t="s">
        <v>4909</v>
      </c>
      <c r="E1304" s="747" t="s">
        <v>3392</v>
      </c>
      <c r="F1304" s="665" t="s">
        <v>3361</v>
      </c>
      <c r="G1304" s="665" t="s">
        <v>3650</v>
      </c>
      <c r="H1304" s="665" t="s">
        <v>529</v>
      </c>
      <c r="I1304" s="665" t="s">
        <v>4448</v>
      </c>
      <c r="J1304" s="665" t="s">
        <v>3652</v>
      </c>
      <c r="K1304" s="665" t="s">
        <v>4449</v>
      </c>
      <c r="L1304" s="666">
        <v>139.63999999999999</v>
      </c>
      <c r="M1304" s="666">
        <v>139.63999999999999</v>
      </c>
      <c r="N1304" s="665">
        <v>1</v>
      </c>
      <c r="O1304" s="748">
        <v>1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21</v>
      </c>
      <c r="B1305" s="665" t="s">
        <v>528</v>
      </c>
      <c r="C1305" s="665" t="s">
        <v>3366</v>
      </c>
      <c r="D1305" s="746" t="s">
        <v>4909</v>
      </c>
      <c r="E1305" s="747" t="s">
        <v>3392</v>
      </c>
      <c r="F1305" s="665" t="s">
        <v>3361</v>
      </c>
      <c r="G1305" s="665" t="s">
        <v>3525</v>
      </c>
      <c r="H1305" s="665" t="s">
        <v>529</v>
      </c>
      <c r="I1305" s="665" t="s">
        <v>758</v>
      </c>
      <c r="J1305" s="665" t="s">
        <v>3526</v>
      </c>
      <c r="K1305" s="665" t="s">
        <v>3527</v>
      </c>
      <c r="L1305" s="666">
        <v>0</v>
      </c>
      <c r="M1305" s="666">
        <v>0</v>
      </c>
      <c r="N1305" s="665">
        <v>41</v>
      </c>
      <c r="O1305" s="748">
        <v>8</v>
      </c>
      <c r="P1305" s="666">
        <v>0</v>
      </c>
      <c r="Q1305" s="681"/>
      <c r="R1305" s="665">
        <v>27</v>
      </c>
      <c r="S1305" s="681">
        <v>0.65853658536585369</v>
      </c>
      <c r="T1305" s="748">
        <v>5</v>
      </c>
      <c r="U1305" s="704">
        <v>0.625</v>
      </c>
    </row>
    <row r="1306" spans="1:21" ht="14.4" customHeight="1" x14ac:dyDescent="0.3">
      <c r="A1306" s="664">
        <v>21</v>
      </c>
      <c r="B1306" s="665" t="s">
        <v>528</v>
      </c>
      <c r="C1306" s="665" t="s">
        <v>3366</v>
      </c>
      <c r="D1306" s="746" t="s">
        <v>4909</v>
      </c>
      <c r="E1306" s="747" t="s">
        <v>3392</v>
      </c>
      <c r="F1306" s="665" t="s">
        <v>3361</v>
      </c>
      <c r="G1306" s="665" t="s">
        <v>3528</v>
      </c>
      <c r="H1306" s="665" t="s">
        <v>529</v>
      </c>
      <c r="I1306" s="665" t="s">
        <v>1995</v>
      </c>
      <c r="J1306" s="665" t="s">
        <v>716</v>
      </c>
      <c r="K1306" s="665" t="s">
        <v>3529</v>
      </c>
      <c r="L1306" s="666">
        <v>42.08</v>
      </c>
      <c r="M1306" s="666">
        <v>126.24</v>
      </c>
      <c r="N1306" s="665">
        <v>3</v>
      </c>
      <c r="O1306" s="748">
        <v>0.5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21</v>
      </c>
      <c r="B1307" s="665" t="s">
        <v>528</v>
      </c>
      <c r="C1307" s="665" t="s">
        <v>3366</v>
      </c>
      <c r="D1307" s="746" t="s">
        <v>4909</v>
      </c>
      <c r="E1307" s="747" t="s">
        <v>3392</v>
      </c>
      <c r="F1307" s="665" t="s">
        <v>3361</v>
      </c>
      <c r="G1307" s="665" t="s">
        <v>4634</v>
      </c>
      <c r="H1307" s="665" t="s">
        <v>529</v>
      </c>
      <c r="I1307" s="665" t="s">
        <v>4635</v>
      </c>
      <c r="J1307" s="665" t="s">
        <v>4636</v>
      </c>
      <c r="K1307" s="665" t="s">
        <v>4637</v>
      </c>
      <c r="L1307" s="666">
        <v>0</v>
      </c>
      <c r="M1307" s="666">
        <v>0</v>
      </c>
      <c r="N1307" s="665">
        <v>2</v>
      </c>
      <c r="O1307" s="748">
        <v>1</v>
      </c>
      <c r="P1307" s="666">
        <v>0</v>
      </c>
      <c r="Q1307" s="681"/>
      <c r="R1307" s="665">
        <v>2</v>
      </c>
      <c r="S1307" s="681">
        <v>1</v>
      </c>
      <c r="T1307" s="748">
        <v>1</v>
      </c>
      <c r="U1307" s="704">
        <v>1</v>
      </c>
    </row>
    <row r="1308" spans="1:21" ht="14.4" customHeight="1" x14ac:dyDescent="0.3">
      <c r="A1308" s="664">
        <v>21</v>
      </c>
      <c r="B1308" s="665" t="s">
        <v>528</v>
      </c>
      <c r="C1308" s="665" t="s">
        <v>3366</v>
      </c>
      <c r="D1308" s="746" t="s">
        <v>4909</v>
      </c>
      <c r="E1308" s="747" t="s">
        <v>3392</v>
      </c>
      <c r="F1308" s="665" t="s">
        <v>3361</v>
      </c>
      <c r="G1308" s="665" t="s">
        <v>4450</v>
      </c>
      <c r="H1308" s="665" t="s">
        <v>529</v>
      </c>
      <c r="I1308" s="665" t="s">
        <v>4638</v>
      </c>
      <c r="J1308" s="665" t="s">
        <v>4452</v>
      </c>
      <c r="K1308" s="665" t="s">
        <v>4639</v>
      </c>
      <c r="L1308" s="666">
        <v>751.47</v>
      </c>
      <c r="M1308" s="666">
        <v>751.47</v>
      </c>
      <c r="N1308" s="665">
        <v>1</v>
      </c>
      <c r="O1308" s="748">
        <v>1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21</v>
      </c>
      <c r="B1309" s="665" t="s">
        <v>528</v>
      </c>
      <c r="C1309" s="665" t="s">
        <v>3366</v>
      </c>
      <c r="D1309" s="746" t="s">
        <v>4909</v>
      </c>
      <c r="E1309" s="747" t="s">
        <v>3392</v>
      </c>
      <c r="F1309" s="665" t="s">
        <v>3361</v>
      </c>
      <c r="G1309" s="665" t="s">
        <v>3978</v>
      </c>
      <c r="H1309" s="665" t="s">
        <v>1606</v>
      </c>
      <c r="I1309" s="665" t="s">
        <v>3982</v>
      </c>
      <c r="J1309" s="665" t="s">
        <v>3980</v>
      </c>
      <c r="K1309" s="665" t="s">
        <v>3814</v>
      </c>
      <c r="L1309" s="666">
        <v>492.3</v>
      </c>
      <c r="M1309" s="666">
        <v>1476.9</v>
      </c>
      <c r="N1309" s="665">
        <v>3</v>
      </c>
      <c r="O1309" s="748">
        <v>2.5</v>
      </c>
      <c r="P1309" s="666">
        <v>984.6</v>
      </c>
      <c r="Q1309" s="681">
        <v>0.66666666666666663</v>
      </c>
      <c r="R1309" s="665">
        <v>2</v>
      </c>
      <c r="S1309" s="681">
        <v>0.66666666666666663</v>
      </c>
      <c r="T1309" s="748">
        <v>2</v>
      </c>
      <c r="U1309" s="704">
        <v>0.8</v>
      </c>
    </row>
    <row r="1310" spans="1:21" ht="14.4" customHeight="1" x14ac:dyDescent="0.3">
      <c r="A1310" s="664">
        <v>21</v>
      </c>
      <c r="B1310" s="665" t="s">
        <v>528</v>
      </c>
      <c r="C1310" s="665" t="s">
        <v>3366</v>
      </c>
      <c r="D1310" s="746" t="s">
        <v>4909</v>
      </c>
      <c r="E1310" s="747" t="s">
        <v>3392</v>
      </c>
      <c r="F1310" s="665" t="s">
        <v>3361</v>
      </c>
      <c r="G1310" s="665" t="s">
        <v>3531</v>
      </c>
      <c r="H1310" s="665" t="s">
        <v>529</v>
      </c>
      <c r="I1310" s="665" t="s">
        <v>688</v>
      </c>
      <c r="J1310" s="665" t="s">
        <v>689</v>
      </c>
      <c r="K1310" s="665" t="s">
        <v>3691</v>
      </c>
      <c r="L1310" s="666">
        <v>55.16</v>
      </c>
      <c r="M1310" s="666">
        <v>165.48</v>
      </c>
      <c r="N1310" s="665">
        <v>3</v>
      </c>
      <c r="O1310" s="748">
        <v>1.5</v>
      </c>
      <c r="P1310" s="666">
        <v>165.48</v>
      </c>
      <c r="Q1310" s="681">
        <v>1</v>
      </c>
      <c r="R1310" s="665">
        <v>3</v>
      </c>
      <c r="S1310" s="681">
        <v>1</v>
      </c>
      <c r="T1310" s="748">
        <v>1.5</v>
      </c>
      <c r="U1310" s="704">
        <v>1</v>
      </c>
    </row>
    <row r="1311" spans="1:21" ht="14.4" customHeight="1" x14ac:dyDescent="0.3">
      <c r="A1311" s="664">
        <v>21</v>
      </c>
      <c r="B1311" s="665" t="s">
        <v>528</v>
      </c>
      <c r="C1311" s="665" t="s">
        <v>3366</v>
      </c>
      <c r="D1311" s="746" t="s">
        <v>4909</v>
      </c>
      <c r="E1311" s="747" t="s">
        <v>3392</v>
      </c>
      <c r="F1311" s="665" t="s">
        <v>3361</v>
      </c>
      <c r="G1311" s="665" t="s">
        <v>3536</v>
      </c>
      <c r="H1311" s="665" t="s">
        <v>529</v>
      </c>
      <c r="I1311" s="665" t="s">
        <v>1040</v>
      </c>
      <c r="J1311" s="665" t="s">
        <v>986</v>
      </c>
      <c r="K1311" s="665" t="s">
        <v>3692</v>
      </c>
      <c r="L1311" s="666">
        <v>50.32</v>
      </c>
      <c r="M1311" s="666">
        <v>50.32</v>
      </c>
      <c r="N1311" s="665">
        <v>1</v>
      </c>
      <c r="O1311" s="748">
        <v>1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21</v>
      </c>
      <c r="B1312" s="665" t="s">
        <v>528</v>
      </c>
      <c r="C1312" s="665" t="s">
        <v>3366</v>
      </c>
      <c r="D1312" s="746" t="s">
        <v>4909</v>
      </c>
      <c r="E1312" s="747" t="s">
        <v>3392</v>
      </c>
      <c r="F1312" s="665" t="s">
        <v>3361</v>
      </c>
      <c r="G1312" s="665" t="s">
        <v>3536</v>
      </c>
      <c r="H1312" s="665" t="s">
        <v>529</v>
      </c>
      <c r="I1312" s="665" t="s">
        <v>3722</v>
      </c>
      <c r="J1312" s="665" t="s">
        <v>3723</v>
      </c>
      <c r="K1312" s="665" t="s">
        <v>1041</v>
      </c>
      <c r="L1312" s="666">
        <v>50.32</v>
      </c>
      <c r="M1312" s="666">
        <v>352.24</v>
      </c>
      <c r="N1312" s="665">
        <v>7</v>
      </c>
      <c r="O1312" s="748">
        <v>0.5</v>
      </c>
      <c r="P1312" s="666">
        <v>352.24</v>
      </c>
      <c r="Q1312" s="681">
        <v>1</v>
      </c>
      <c r="R1312" s="665">
        <v>7</v>
      </c>
      <c r="S1312" s="681">
        <v>1</v>
      </c>
      <c r="T1312" s="748">
        <v>0.5</v>
      </c>
      <c r="U1312" s="704">
        <v>1</v>
      </c>
    </row>
    <row r="1313" spans="1:21" ht="14.4" customHeight="1" x14ac:dyDescent="0.3">
      <c r="A1313" s="664">
        <v>21</v>
      </c>
      <c r="B1313" s="665" t="s">
        <v>528</v>
      </c>
      <c r="C1313" s="665" t="s">
        <v>3366</v>
      </c>
      <c r="D1313" s="746" t="s">
        <v>4909</v>
      </c>
      <c r="E1313" s="747" t="s">
        <v>3392</v>
      </c>
      <c r="F1313" s="665" t="s">
        <v>3361</v>
      </c>
      <c r="G1313" s="665" t="s">
        <v>3536</v>
      </c>
      <c r="H1313" s="665" t="s">
        <v>529</v>
      </c>
      <c r="I1313" s="665" t="s">
        <v>4026</v>
      </c>
      <c r="J1313" s="665" t="s">
        <v>3723</v>
      </c>
      <c r="K1313" s="665" t="s">
        <v>698</v>
      </c>
      <c r="L1313" s="666">
        <v>100.62</v>
      </c>
      <c r="M1313" s="666">
        <v>4326.66</v>
      </c>
      <c r="N1313" s="665">
        <v>43</v>
      </c>
      <c r="O1313" s="748">
        <v>10.5</v>
      </c>
      <c r="P1313" s="666">
        <v>2314.2600000000002</v>
      </c>
      <c r="Q1313" s="681">
        <v>0.53488372093023262</v>
      </c>
      <c r="R1313" s="665">
        <v>23</v>
      </c>
      <c r="S1313" s="681">
        <v>0.53488372093023251</v>
      </c>
      <c r="T1313" s="748">
        <v>6</v>
      </c>
      <c r="U1313" s="704">
        <v>0.5714285714285714</v>
      </c>
    </row>
    <row r="1314" spans="1:21" ht="14.4" customHeight="1" x14ac:dyDescent="0.3">
      <c r="A1314" s="664">
        <v>21</v>
      </c>
      <c r="B1314" s="665" t="s">
        <v>528</v>
      </c>
      <c r="C1314" s="665" t="s">
        <v>3366</v>
      </c>
      <c r="D1314" s="746" t="s">
        <v>4909</v>
      </c>
      <c r="E1314" s="747" t="s">
        <v>3392</v>
      </c>
      <c r="F1314" s="665" t="s">
        <v>3361</v>
      </c>
      <c r="G1314" s="665" t="s">
        <v>3536</v>
      </c>
      <c r="H1314" s="665" t="s">
        <v>529</v>
      </c>
      <c r="I1314" s="665" t="s">
        <v>1449</v>
      </c>
      <c r="J1314" s="665" t="s">
        <v>1450</v>
      </c>
      <c r="K1314" s="665" t="s">
        <v>3693</v>
      </c>
      <c r="L1314" s="666">
        <v>99.94</v>
      </c>
      <c r="M1314" s="666">
        <v>499.7</v>
      </c>
      <c r="N1314" s="665">
        <v>5</v>
      </c>
      <c r="O1314" s="748">
        <v>2.5</v>
      </c>
      <c r="P1314" s="666">
        <v>99.94</v>
      </c>
      <c r="Q1314" s="681">
        <v>0.2</v>
      </c>
      <c r="R1314" s="665">
        <v>1</v>
      </c>
      <c r="S1314" s="681">
        <v>0.2</v>
      </c>
      <c r="T1314" s="748">
        <v>1</v>
      </c>
      <c r="U1314" s="704">
        <v>0.4</v>
      </c>
    </row>
    <row r="1315" spans="1:21" ht="14.4" customHeight="1" x14ac:dyDescent="0.3">
      <c r="A1315" s="664">
        <v>21</v>
      </c>
      <c r="B1315" s="665" t="s">
        <v>528</v>
      </c>
      <c r="C1315" s="665" t="s">
        <v>3366</v>
      </c>
      <c r="D1315" s="746" t="s">
        <v>4909</v>
      </c>
      <c r="E1315" s="747" t="s">
        <v>3392</v>
      </c>
      <c r="F1315" s="665" t="s">
        <v>3361</v>
      </c>
      <c r="G1315" s="665" t="s">
        <v>3536</v>
      </c>
      <c r="H1315" s="665" t="s">
        <v>529</v>
      </c>
      <c r="I1315" s="665" t="s">
        <v>4640</v>
      </c>
      <c r="J1315" s="665" t="s">
        <v>1450</v>
      </c>
      <c r="K1315" s="665" t="s">
        <v>4641</v>
      </c>
      <c r="L1315" s="666">
        <v>0</v>
      </c>
      <c r="M1315" s="666">
        <v>0</v>
      </c>
      <c r="N1315" s="665">
        <v>2</v>
      </c>
      <c r="O1315" s="748">
        <v>2</v>
      </c>
      <c r="P1315" s="666">
        <v>0</v>
      </c>
      <c r="Q1315" s="681"/>
      <c r="R1315" s="665">
        <v>2</v>
      </c>
      <c r="S1315" s="681">
        <v>1</v>
      </c>
      <c r="T1315" s="748">
        <v>2</v>
      </c>
      <c r="U1315" s="704">
        <v>1</v>
      </c>
    </row>
    <row r="1316" spans="1:21" ht="14.4" customHeight="1" x14ac:dyDescent="0.3">
      <c r="A1316" s="664">
        <v>21</v>
      </c>
      <c r="B1316" s="665" t="s">
        <v>528</v>
      </c>
      <c r="C1316" s="665" t="s">
        <v>3366</v>
      </c>
      <c r="D1316" s="746" t="s">
        <v>4909</v>
      </c>
      <c r="E1316" s="747" t="s">
        <v>3392</v>
      </c>
      <c r="F1316" s="665" t="s">
        <v>3361</v>
      </c>
      <c r="G1316" s="665" t="s">
        <v>3536</v>
      </c>
      <c r="H1316" s="665" t="s">
        <v>529</v>
      </c>
      <c r="I1316" s="665" t="s">
        <v>4642</v>
      </c>
      <c r="J1316" s="665" t="s">
        <v>3723</v>
      </c>
      <c r="K1316" s="665" t="s">
        <v>4643</v>
      </c>
      <c r="L1316" s="666">
        <v>100.62</v>
      </c>
      <c r="M1316" s="666">
        <v>503.1</v>
      </c>
      <c r="N1316" s="665">
        <v>5</v>
      </c>
      <c r="O1316" s="748">
        <v>1.5</v>
      </c>
      <c r="P1316" s="666">
        <v>301.86</v>
      </c>
      <c r="Q1316" s="681">
        <v>0.6</v>
      </c>
      <c r="R1316" s="665">
        <v>3</v>
      </c>
      <c r="S1316" s="681">
        <v>0.6</v>
      </c>
      <c r="T1316" s="748">
        <v>0.5</v>
      </c>
      <c r="U1316" s="704">
        <v>0.33333333333333331</v>
      </c>
    </row>
    <row r="1317" spans="1:21" ht="14.4" customHeight="1" x14ac:dyDescent="0.3">
      <c r="A1317" s="664">
        <v>21</v>
      </c>
      <c r="B1317" s="665" t="s">
        <v>528</v>
      </c>
      <c r="C1317" s="665" t="s">
        <v>3366</v>
      </c>
      <c r="D1317" s="746" t="s">
        <v>4909</v>
      </c>
      <c r="E1317" s="747" t="s">
        <v>3392</v>
      </c>
      <c r="F1317" s="665" t="s">
        <v>3361</v>
      </c>
      <c r="G1317" s="665" t="s">
        <v>3699</v>
      </c>
      <c r="H1317" s="665" t="s">
        <v>529</v>
      </c>
      <c r="I1317" s="665" t="s">
        <v>2241</v>
      </c>
      <c r="J1317" s="665" t="s">
        <v>2242</v>
      </c>
      <c r="K1317" s="665" t="s">
        <v>4644</v>
      </c>
      <c r="L1317" s="666">
        <v>264</v>
      </c>
      <c r="M1317" s="666">
        <v>528</v>
      </c>
      <c r="N1317" s="665">
        <v>2</v>
      </c>
      <c r="O1317" s="748">
        <v>1.5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21</v>
      </c>
      <c r="B1318" s="665" t="s">
        <v>528</v>
      </c>
      <c r="C1318" s="665" t="s">
        <v>3366</v>
      </c>
      <c r="D1318" s="746" t="s">
        <v>4909</v>
      </c>
      <c r="E1318" s="747" t="s">
        <v>3392</v>
      </c>
      <c r="F1318" s="665" t="s">
        <v>3361</v>
      </c>
      <c r="G1318" s="665" t="s">
        <v>4645</v>
      </c>
      <c r="H1318" s="665" t="s">
        <v>529</v>
      </c>
      <c r="I1318" s="665" t="s">
        <v>4646</v>
      </c>
      <c r="J1318" s="665" t="s">
        <v>4647</v>
      </c>
      <c r="K1318" s="665" t="s">
        <v>4648</v>
      </c>
      <c r="L1318" s="666">
        <v>468.19</v>
      </c>
      <c r="M1318" s="666">
        <v>468.19</v>
      </c>
      <c r="N1318" s="665">
        <v>1</v>
      </c>
      <c r="O1318" s="748">
        <v>1</v>
      </c>
      <c r="P1318" s="666">
        <v>468.19</v>
      </c>
      <c r="Q1318" s="681">
        <v>1</v>
      </c>
      <c r="R1318" s="665">
        <v>1</v>
      </c>
      <c r="S1318" s="681">
        <v>1</v>
      </c>
      <c r="T1318" s="748">
        <v>1</v>
      </c>
      <c r="U1318" s="704">
        <v>1</v>
      </c>
    </row>
    <row r="1319" spans="1:21" ht="14.4" customHeight="1" x14ac:dyDescent="0.3">
      <c r="A1319" s="664">
        <v>21</v>
      </c>
      <c r="B1319" s="665" t="s">
        <v>528</v>
      </c>
      <c r="C1319" s="665" t="s">
        <v>3366</v>
      </c>
      <c r="D1319" s="746" t="s">
        <v>4909</v>
      </c>
      <c r="E1319" s="747" t="s">
        <v>3392</v>
      </c>
      <c r="F1319" s="665" t="s">
        <v>3361</v>
      </c>
      <c r="G1319" s="665" t="s">
        <v>3662</v>
      </c>
      <c r="H1319" s="665" t="s">
        <v>529</v>
      </c>
      <c r="I1319" s="665" t="s">
        <v>2067</v>
      </c>
      <c r="J1319" s="665" t="s">
        <v>3664</v>
      </c>
      <c r="K1319" s="665" t="s">
        <v>2069</v>
      </c>
      <c r="L1319" s="666">
        <v>151.62</v>
      </c>
      <c r="M1319" s="666">
        <v>3790.5</v>
      </c>
      <c r="N1319" s="665">
        <v>25</v>
      </c>
      <c r="O1319" s="748">
        <v>11</v>
      </c>
      <c r="P1319" s="666">
        <v>1971.0600000000002</v>
      </c>
      <c r="Q1319" s="681">
        <v>0.52</v>
      </c>
      <c r="R1319" s="665">
        <v>13</v>
      </c>
      <c r="S1319" s="681">
        <v>0.52</v>
      </c>
      <c r="T1319" s="748">
        <v>5.5</v>
      </c>
      <c r="U1319" s="704">
        <v>0.5</v>
      </c>
    </row>
    <row r="1320" spans="1:21" ht="14.4" customHeight="1" x14ac:dyDescent="0.3">
      <c r="A1320" s="664">
        <v>21</v>
      </c>
      <c r="B1320" s="665" t="s">
        <v>528</v>
      </c>
      <c r="C1320" s="665" t="s">
        <v>3366</v>
      </c>
      <c r="D1320" s="746" t="s">
        <v>4909</v>
      </c>
      <c r="E1320" s="747" t="s">
        <v>3392</v>
      </c>
      <c r="F1320" s="665" t="s">
        <v>3361</v>
      </c>
      <c r="G1320" s="665" t="s">
        <v>3662</v>
      </c>
      <c r="H1320" s="665" t="s">
        <v>529</v>
      </c>
      <c r="I1320" s="665" t="s">
        <v>4316</v>
      </c>
      <c r="J1320" s="665" t="s">
        <v>3664</v>
      </c>
      <c r="K1320" s="665" t="s">
        <v>2069</v>
      </c>
      <c r="L1320" s="666">
        <v>0</v>
      </c>
      <c r="M1320" s="666">
        <v>0</v>
      </c>
      <c r="N1320" s="665">
        <v>7</v>
      </c>
      <c r="O1320" s="748">
        <v>3.5</v>
      </c>
      <c r="P1320" s="666">
        <v>0</v>
      </c>
      <c r="Q1320" s="681"/>
      <c r="R1320" s="665">
        <v>2</v>
      </c>
      <c r="S1320" s="681">
        <v>0.2857142857142857</v>
      </c>
      <c r="T1320" s="748">
        <v>1.5</v>
      </c>
      <c r="U1320" s="704">
        <v>0.42857142857142855</v>
      </c>
    </row>
    <row r="1321" spans="1:21" ht="14.4" customHeight="1" x14ac:dyDescent="0.3">
      <c r="A1321" s="664">
        <v>21</v>
      </c>
      <c r="B1321" s="665" t="s">
        <v>528</v>
      </c>
      <c r="C1321" s="665" t="s">
        <v>3366</v>
      </c>
      <c r="D1321" s="746" t="s">
        <v>4909</v>
      </c>
      <c r="E1321" s="747" t="s">
        <v>3392</v>
      </c>
      <c r="F1321" s="665" t="s">
        <v>3361</v>
      </c>
      <c r="G1321" s="665" t="s">
        <v>3662</v>
      </c>
      <c r="H1321" s="665" t="s">
        <v>529</v>
      </c>
      <c r="I1321" s="665" t="s">
        <v>2273</v>
      </c>
      <c r="J1321" s="665" t="s">
        <v>3833</v>
      </c>
      <c r="K1321" s="665" t="s">
        <v>2069</v>
      </c>
      <c r="L1321" s="666">
        <v>0</v>
      </c>
      <c r="M1321" s="666">
        <v>0</v>
      </c>
      <c r="N1321" s="665">
        <v>2</v>
      </c>
      <c r="O1321" s="748">
        <v>0.5</v>
      </c>
      <c r="P1321" s="666">
        <v>0</v>
      </c>
      <c r="Q1321" s="681"/>
      <c r="R1321" s="665">
        <v>2</v>
      </c>
      <c r="S1321" s="681">
        <v>1</v>
      </c>
      <c r="T1321" s="748">
        <v>0.5</v>
      </c>
      <c r="U1321" s="704">
        <v>1</v>
      </c>
    </row>
    <row r="1322" spans="1:21" ht="14.4" customHeight="1" x14ac:dyDescent="0.3">
      <c r="A1322" s="664">
        <v>21</v>
      </c>
      <c r="B1322" s="665" t="s">
        <v>528</v>
      </c>
      <c r="C1322" s="665" t="s">
        <v>3366</v>
      </c>
      <c r="D1322" s="746" t="s">
        <v>4909</v>
      </c>
      <c r="E1322" s="747" t="s">
        <v>3392</v>
      </c>
      <c r="F1322" s="665" t="s">
        <v>3361</v>
      </c>
      <c r="G1322" s="665" t="s">
        <v>3432</v>
      </c>
      <c r="H1322" s="665" t="s">
        <v>529</v>
      </c>
      <c r="I1322" s="665" t="s">
        <v>4649</v>
      </c>
      <c r="J1322" s="665" t="s">
        <v>3434</v>
      </c>
      <c r="K1322" s="665" t="s">
        <v>3543</v>
      </c>
      <c r="L1322" s="666">
        <v>0</v>
      </c>
      <c r="M1322" s="666">
        <v>0</v>
      </c>
      <c r="N1322" s="665">
        <v>3</v>
      </c>
      <c r="O1322" s="748">
        <v>1</v>
      </c>
      <c r="P1322" s="666"/>
      <c r="Q1322" s="681"/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21</v>
      </c>
      <c r="B1323" s="665" t="s">
        <v>528</v>
      </c>
      <c r="C1323" s="665" t="s">
        <v>3366</v>
      </c>
      <c r="D1323" s="746" t="s">
        <v>4909</v>
      </c>
      <c r="E1323" s="747" t="s">
        <v>3392</v>
      </c>
      <c r="F1323" s="665" t="s">
        <v>3361</v>
      </c>
      <c r="G1323" s="665" t="s">
        <v>3432</v>
      </c>
      <c r="H1323" s="665" t="s">
        <v>529</v>
      </c>
      <c r="I1323" s="665" t="s">
        <v>3995</v>
      </c>
      <c r="J1323" s="665" t="s">
        <v>3836</v>
      </c>
      <c r="K1323" s="665" t="s">
        <v>1462</v>
      </c>
      <c r="L1323" s="666">
        <v>0</v>
      </c>
      <c r="M1323" s="666">
        <v>0</v>
      </c>
      <c r="N1323" s="665">
        <v>2</v>
      </c>
      <c r="O1323" s="748">
        <v>0.5</v>
      </c>
      <c r="P1323" s="666"/>
      <c r="Q1323" s="681"/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21</v>
      </c>
      <c r="B1324" s="665" t="s">
        <v>528</v>
      </c>
      <c r="C1324" s="665" t="s">
        <v>3366</v>
      </c>
      <c r="D1324" s="746" t="s">
        <v>4909</v>
      </c>
      <c r="E1324" s="747" t="s">
        <v>3392</v>
      </c>
      <c r="F1324" s="665" t="s">
        <v>3361</v>
      </c>
      <c r="G1324" s="665" t="s">
        <v>3432</v>
      </c>
      <c r="H1324" s="665" t="s">
        <v>529</v>
      </c>
      <c r="I1324" s="665" t="s">
        <v>4281</v>
      </c>
      <c r="J1324" s="665" t="s">
        <v>4282</v>
      </c>
      <c r="K1324" s="665" t="s">
        <v>1696</v>
      </c>
      <c r="L1324" s="666">
        <v>0</v>
      </c>
      <c r="M1324" s="666">
        <v>0</v>
      </c>
      <c r="N1324" s="665">
        <v>1</v>
      </c>
      <c r="O1324" s="748">
        <v>1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21</v>
      </c>
      <c r="B1325" s="665" t="s">
        <v>528</v>
      </c>
      <c r="C1325" s="665" t="s">
        <v>3366</v>
      </c>
      <c r="D1325" s="746" t="s">
        <v>4909</v>
      </c>
      <c r="E1325" s="747" t="s">
        <v>3392</v>
      </c>
      <c r="F1325" s="665" t="s">
        <v>3361</v>
      </c>
      <c r="G1325" s="665" t="s">
        <v>3432</v>
      </c>
      <c r="H1325" s="665" t="s">
        <v>529</v>
      </c>
      <c r="I1325" s="665" t="s">
        <v>1460</v>
      </c>
      <c r="J1325" s="665" t="s">
        <v>1461</v>
      </c>
      <c r="K1325" s="665" t="s">
        <v>1462</v>
      </c>
      <c r="L1325" s="666">
        <v>0</v>
      </c>
      <c r="M1325" s="666">
        <v>0</v>
      </c>
      <c r="N1325" s="665">
        <v>1</v>
      </c>
      <c r="O1325" s="748">
        <v>1</v>
      </c>
      <c r="P1325" s="666">
        <v>0</v>
      </c>
      <c r="Q1325" s="681"/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21</v>
      </c>
      <c r="B1326" s="665" t="s">
        <v>528</v>
      </c>
      <c r="C1326" s="665" t="s">
        <v>3366</v>
      </c>
      <c r="D1326" s="746" t="s">
        <v>4909</v>
      </c>
      <c r="E1326" s="747" t="s">
        <v>3392</v>
      </c>
      <c r="F1326" s="665" t="s">
        <v>3361</v>
      </c>
      <c r="G1326" s="665" t="s">
        <v>3432</v>
      </c>
      <c r="H1326" s="665" t="s">
        <v>529</v>
      </c>
      <c r="I1326" s="665" t="s">
        <v>4650</v>
      </c>
      <c r="J1326" s="665" t="s">
        <v>4651</v>
      </c>
      <c r="K1326" s="665" t="s">
        <v>1464</v>
      </c>
      <c r="L1326" s="666">
        <v>0</v>
      </c>
      <c r="M1326" s="666">
        <v>0</v>
      </c>
      <c r="N1326" s="665">
        <v>1</v>
      </c>
      <c r="O1326" s="748">
        <v>1</v>
      </c>
      <c r="P1326" s="666">
        <v>0</v>
      </c>
      <c r="Q1326" s="681"/>
      <c r="R1326" s="665">
        <v>1</v>
      </c>
      <c r="S1326" s="681">
        <v>1</v>
      </c>
      <c r="T1326" s="748">
        <v>1</v>
      </c>
      <c r="U1326" s="704">
        <v>1</v>
      </c>
    </row>
    <row r="1327" spans="1:21" ht="14.4" customHeight="1" x14ac:dyDescent="0.3">
      <c r="A1327" s="664">
        <v>21</v>
      </c>
      <c r="B1327" s="665" t="s">
        <v>528</v>
      </c>
      <c r="C1327" s="665" t="s">
        <v>3366</v>
      </c>
      <c r="D1327" s="746" t="s">
        <v>4909</v>
      </c>
      <c r="E1327" s="747" t="s">
        <v>3392</v>
      </c>
      <c r="F1327" s="665" t="s">
        <v>3361</v>
      </c>
      <c r="G1327" s="665" t="s">
        <v>4652</v>
      </c>
      <c r="H1327" s="665" t="s">
        <v>529</v>
      </c>
      <c r="I1327" s="665" t="s">
        <v>3026</v>
      </c>
      <c r="J1327" s="665" t="s">
        <v>3027</v>
      </c>
      <c r="K1327" s="665" t="s">
        <v>3028</v>
      </c>
      <c r="L1327" s="666">
        <v>88751.16</v>
      </c>
      <c r="M1327" s="666">
        <v>266253.48</v>
      </c>
      <c r="N1327" s="665">
        <v>3</v>
      </c>
      <c r="O1327" s="748">
        <v>3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21</v>
      </c>
      <c r="B1328" s="665" t="s">
        <v>528</v>
      </c>
      <c r="C1328" s="665" t="s">
        <v>3366</v>
      </c>
      <c r="D1328" s="746" t="s">
        <v>4909</v>
      </c>
      <c r="E1328" s="747" t="s">
        <v>3392</v>
      </c>
      <c r="F1328" s="665" t="s">
        <v>3361</v>
      </c>
      <c r="G1328" s="665" t="s">
        <v>3694</v>
      </c>
      <c r="H1328" s="665" t="s">
        <v>1606</v>
      </c>
      <c r="I1328" s="665" t="s">
        <v>4653</v>
      </c>
      <c r="J1328" s="665" t="s">
        <v>1673</v>
      </c>
      <c r="K1328" s="665" t="s">
        <v>4654</v>
      </c>
      <c r="L1328" s="666">
        <v>133.94</v>
      </c>
      <c r="M1328" s="666">
        <v>267.88</v>
      </c>
      <c r="N1328" s="665">
        <v>2</v>
      </c>
      <c r="O1328" s="748">
        <v>0.5</v>
      </c>
      <c r="P1328" s="666">
        <v>267.88</v>
      </c>
      <c r="Q1328" s="681">
        <v>1</v>
      </c>
      <c r="R1328" s="665">
        <v>2</v>
      </c>
      <c r="S1328" s="681">
        <v>1</v>
      </c>
      <c r="T1328" s="748">
        <v>0.5</v>
      </c>
      <c r="U1328" s="704">
        <v>1</v>
      </c>
    </row>
    <row r="1329" spans="1:21" ht="14.4" customHeight="1" x14ac:dyDescent="0.3">
      <c r="A1329" s="664">
        <v>21</v>
      </c>
      <c r="B1329" s="665" t="s">
        <v>528</v>
      </c>
      <c r="C1329" s="665" t="s">
        <v>3366</v>
      </c>
      <c r="D1329" s="746" t="s">
        <v>4909</v>
      </c>
      <c r="E1329" s="747" t="s">
        <v>3392</v>
      </c>
      <c r="F1329" s="665" t="s">
        <v>3361</v>
      </c>
      <c r="G1329" s="665" t="s">
        <v>4655</v>
      </c>
      <c r="H1329" s="665" t="s">
        <v>529</v>
      </c>
      <c r="I1329" s="665" t="s">
        <v>4656</v>
      </c>
      <c r="J1329" s="665" t="s">
        <v>4657</v>
      </c>
      <c r="K1329" s="665" t="s">
        <v>4658</v>
      </c>
      <c r="L1329" s="666">
        <v>48620.91</v>
      </c>
      <c r="M1329" s="666">
        <v>729313.65</v>
      </c>
      <c r="N1329" s="665">
        <v>15</v>
      </c>
      <c r="O1329" s="748">
        <v>3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21</v>
      </c>
      <c r="B1330" s="665" t="s">
        <v>528</v>
      </c>
      <c r="C1330" s="665" t="s">
        <v>3366</v>
      </c>
      <c r="D1330" s="746" t="s">
        <v>4909</v>
      </c>
      <c r="E1330" s="747" t="s">
        <v>3392</v>
      </c>
      <c r="F1330" s="665" t="s">
        <v>3362</v>
      </c>
      <c r="G1330" s="665" t="s">
        <v>3544</v>
      </c>
      <c r="H1330" s="665" t="s">
        <v>529</v>
      </c>
      <c r="I1330" s="665" t="s">
        <v>4216</v>
      </c>
      <c r="J1330" s="665" t="s">
        <v>3546</v>
      </c>
      <c r="K1330" s="665"/>
      <c r="L1330" s="666">
        <v>0</v>
      </c>
      <c r="M1330" s="666">
        <v>0</v>
      </c>
      <c r="N1330" s="665">
        <v>1</v>
      </c>
      <c r="O1330" s="748">
        <v>1</v>
      </c>
      <c r="P1330" s="666">
        <v>0</v>
      </c>
      <c r="Q1330" s="681"/>
      <c r="R1330" s="665">
        <v>1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21</v>
      </c>
      <c r="B1331" s="665" t="s">
        <v>528</v>
      </c>
      <c r="C1331" s="665" t="s">
        <v>3366</v>
      </c>
      <c r="D1331" s="746" t="s">
        <v>4909</v>
      </c>
      <c r="E1331" s="747" t="s">
        <v>3392</v>
      </c>
      <c r="F1331" s="665" t="s">
        <v>3363</v>
      </c>
      <c r="G1331" s="665" t="s">
        <v>3996</v>
      </c>
      <c r="H1331" s="665" t="s">
        <v>529</v>
      </c>
      <c r="I1331" s="665" t="s">
        <v>3997</v>
      </c>
      <c r="J1331" s="665" t="s">
        <v>3998</v>
      </c>
      <c r="K1331" s="665" t="s">
        <v>3999</v>
      </c>
      <c r="L1331" s="666">
        <v>1800</v>
      </c>
      <c r="M1331" s="666">
        <v>3600</v>
      </c>
      <c r="N1331" s="665">
        <v>2</v>
      </c>
      <c r="O1331" s="748">
        <v>2</v>
      </c>
      <c r="P1331" s="666">
        <v>1800</v>
      </c>
      <c r="Q1331" s="681">
        <v>0.5</v>
      </c>
      <c r="R1331" s="665">
        <v>1</v>
      </c>
      <c r="S1331" s="681">
        <v>0.5</v>
      </c>
      <c r="T1331" s="748">
        <v>1</v>
      </c>
      <c r="U1331" s="704">
        <v>0.5</v>
      </c>
    </row>
    <row r="1332" spans="1:21" ht="14.4" customHeight="1" x14ac:dyDescent="0.3">
      <c r="A1332" s="664">
        <v>21</v>
      </c>
      <c r="B1332" s="665" t="s">
        <v>528</v>
      </c>
      <c r="C1332" s="665" t="s">
        <v>3366</v>
      </c>
      <c r="D1332" s="746" t="s">
        <v>4909</v>
      </c>
      <c r="E1332" s="747" t="s">
        <v>3392</v>
      </c>
      <c r="F1332" s="665" t="s">
        <v>3363</v>
      </c>
      <c r="G1332" s="665" t="s">
        <v>3732</v>
      </c>
      <c r="H1332" s="665" t="s">
        <v>529</v>
      </c>
      <c r="I1332" s="665" t="s">
        <v>3839</v>
      </c>
      <c r="J1332" s="665" t="s">
        <v>3840</v>
      </c>
      <c r="K1332" s="665" t="s">
        <v>3841</v>
      </c>
      <c r="L1332" s="666">
        <v>1267.1300000000001</v>
      </c>
      <c r="M1332" s="666">
        <v>1267.1300000000001</v>
      </c>
      <c r="N1332" s="665">
        <v>1</v>
      </c>
      <c r="O1332" s="748">
        <v>1</v>
      </c>
      <c r="P1332" s="666">
        <v>1267.1300000000001</v>
      </c>
      <c r="Q1332" s="681">
        <v>1</v>
      </c>
      <c r="R1332" s="665">
        <v>1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21</v>
      </c>
      <c r="B1333" s="665" t="s">
        <v>528</v>
      </c>
      <c r="C1333" s="665" t="s">
        <v>3366</v>
      </c>
      <c r="D1333" s="746" t="s">
        <v>4909</v>
      </c>
      <c r="E1333" s="747" t="s">
        <v>3393</v>
      </c>
      <c r="F1333" s="665" t="s">
        <v>3361</v>
      </c>
      <c r="G1333" s="665" t="s">
        <v>3530</v>
      </c>
      <c r="H1333" s="665" t="s">
        <v>529</v>
      </c>
      <c r="I1333" s="665" t="s">
        <v>3654</v>
      </c>
      <c r="J1333" s="665" t="s">
        <v>3655</v>
      </c>
      <c r="K1333" s="665" t="s">
        <v>3656</v>
      </c>
      <c r="L1333" s="666">
        <v>51.21</v>
      </c>
      <c r="M1333" s="666">
        <v>51.21</v>
      </c>
      <c r="N1333" s="665">
        <v>1</v>
      </c>
      <c r="O1333" s="748">
        <v>1</v>
      </c>
      <c r="P1333" s="666">
        <v>51.21</v>
      </c>
      <c r="Q1333" s="681">
        <v>1</v>
      </c>
      <c r="R1333" s="665">
        <v>1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21</v>
      </c>
      <c r="B1334" s="665" t="s">
        <v>528</v>
      </c>
      <c r="C1334" s="665" t="s">
        <v>3366</v>
      </c>
      <c r="D1334" s="746" t="s">
        <v>4909</v>
      </c>
      <c r="E1334" s="747" t="s">
        <v>3395</v>
      </c>
      <c r="F1334" s="665" t="s">
        <v>3361</v>
      </c>
      <c r="G1334" s="665" t="s">
        <v>3402</v>
      </c>
      <c r="H1334" s="665" t="s">
        <v>529</v>
      </c>
      <c r="I1334" s="665" t="s">
        <v>3738</v>
      </c>
      <c r="J1334" s="665" t="s">
        <v>648</v>
      </c>
      <c r="K1334" s="665" t="s">
        <v>3739</v>
      </c>
      <c r="L1334" s="666">
        <v>121.75</v>
      </c>
      <c r="M1334" s="666">
        <v>121.75</v>
      </c>
      <c r="N1334" s="665">
        <v>1</v>
      </c>
      <c r="O1334" s="748">
        <v>0.5</v>
      </c>
      <c r="P1334" s="666">
        <v>121.75</v>
      </c>
      <c r="Q1334" s="681">
        <v>1</v>
      </c>
      <c r="R1334" s="665">
        <v>1</v>
      </c>
      <c r="S1334" s="681">
        <v>1</v>
      </c>
      <c r="T1334" s="748">
        <v>0.5</v>
      </c>
      <c r="U1334" s="704">
        <v>1</v>
      </c>
    </row>
    <row r="1335" spans="1:21" ht="14.4" customHeight="1" x14ac:dyDescent="0.3">
      <c r="A1335" s="664">
        <v>21</v>
      </c>
      <c r="B1335" s="665" t="s">
        <v>528</v>
      </c>
      <c r="C1335" s="665" t="s">
        <v>3366</v>
      </c>
      <c r="D1335" s="746" t="s">
        <v>4909</v>
      </c>
      <c r="E1335" s="747" t="s">
        <v>3395</v>
      </c>
      <c r="F1335" s="665" t="s">
        <v>3361</v>
      </c>
      <c r="G1335" s="665" t="s">
        <v>3442</v>
      </c>
      <c r="H1335" s="665" t="s">
        <v>1606</v>
      </c>
      <c r="I1335" s="665" t="s">
        <v>1680</v>
      </c>
      <c r="J1335" s="665" t="s">
        <v>3249</v>
      </c>
      <c r="K1335" s="665" t="s">
        <v>3250</v>
      </c>
      <c r="L1335" s="666">
        <v>4.7</v>
      </c>
      <c r="M1335" s="666">
        <v>18.8</v>
      </c>
      <c r="N1335" s="665">
        <v>4</v>
      </c>
      <c r="O1335" s="748">
        <v>2</v>
      </c>
      <c r="P1335" s="666">
        <v>4.7</v>
      </c>
      <c r="Q1335" s="681">
        <v>0.25</v>
      </c>
      <c r="R1335" s="665">
        <v>1</v>
      </c>
      <c r="S1335" s="681">
        <v>0.25</v>
      </c>
      <c r="T1335" s="748">
        <v>0.5</v>
      </c>
      <c r="U1335" s="704">
        <v>0.25</v>
      </c>
    </row>
    <row r="1336" spans="1:21" ht="14.4" customHeight="1" x14ac:dyDescent="0.3">
      <c r="A1336" s="664">
        <v>21</v>
      </c>
      <c r="B1336" s="665" t="s">
        <v>528</v>
      </c>
      <c r="C1336" s="665" t="s">
        <v>3366</v>
      </c>
      <c r="D1336" s="746" t="s">
        <v>4909</v>
      </c>
      <c r="E1336" s="747" t="s">
        <v>3395</v>
      </c>
      <c r="F1336" s="665" t="s">
        <v>3361</v>
      </c>
      <c r="G1336" s="665" t="s">
        <v>3442</v>
      </c>
      <c r="H1336" s="665" t="s">
        <v>1606</v>
      </c>
      <c r="I1336" s="665" t="s">
        <v>1760</v>
      </c>
      <c r="J1336" s="665" t="s">
        <v>3251</v>
      </c>
      <c r="K1336" s="665" t="s">
        <v>3252</v>
      </c>
      <c r="L1336" s="666">
        <v>9.4</v>
      </c>
      <c r="M1336" s="666">
        <v>75.2</v>
      </c>
      <c r="N1336" s="665">
        <v>8</v>
      </c>
      <c r="O1336" s="748">
        <v>5.5</v>
      </c>
      <c r="P1336" s="666">
        <v>28.200000000000003</v>
      </c>
      <c r="Q1336" s="681">
        <v>0.375</v>
      </c>
      <c r="R1336" s="665">
        <v>3</v>
      </c>
      <c r="S1336" s="681">
        <v>0.375</v>
      </c>
      <c r="T1336" s="748">
        <v>3</v>
      </c>
      <c r="U1336" s="704">
        <v>0.54545454545454541</v>
      </c>
    </row>
    <row r="1337" spans="1:21" ht="14.4" customHeight="1" x14ac:dyDescent="0.3">
      <c r="A1337" s="664">
        <v>21</v>
      </c>
      <c r="B1337" s="665" t="s">
        <v>528</v>
      </c>
      <c r="C1337" s="665" t="s">
        <v>3366</v>
      </c>
      <c r="D1337" s="746" t="s">
        <v>4909</v>
      </c>
      <c r="E1337" s="747" t="s">
        <v>3395</v>
      </c>
      <c r="F1337" s="665" t="s">
        <v>3361</v>
      </c>
      <c r="G1337" s="665" t="s">
        <v>3447</v>
      </c>
      <c r="H1337" s="665" t="s">
        <v>1606</v>
      </c>
      <c r="I1337" s="665" t="s">
        <v>1935</v>
      </c>
      <c r="J1337" s="665" t="s">
        <v>1814</v>
      </c>
      <c r="K1337" s="665" t="s">
        <v>2737</v>
      </c>
      <c r="L1337" s="666">
        <v>154.36000000000001</v>
      </c>
      <c r="M1337" s="666">
        <v>617.44000000000005</v>
      </c>
      <c r="N1337" s="665">
        <v>4</v>
      </c>
      <c r="O1337" s="748">
        <v>2.5</v>
      </c>
      <c r="P1337" s="666">
        <v>154.36000000000001</v>
      </c>
      <c r="Q1337" s="681">
        <v>0.25</v>
      </c>
      <c r="R1337" s="665">
        <v>1</v>
      </c>
      <c r="S1337" s="681">
        <v>0.25</v>
      </c>
      <c r="T1337" s="748">
        <v>1</v>
      </c>
      <c r="U1337" s="704">
        <v>0.4</v>
      </c>
    </row>
    <row r="1338" spans="1:21" ht="14.4" customHeight="1" x14ac:dyDescent="0.3">
      <c r="A1338" s="664">
        <v>21</v>
      </c>
      <c r="B1338" s="665" t="s">
        <v>528</v>
      </c>
      <c r="C1338" s="665" t="s">
        <v>3366</v>
      </c>
      <c r="D1338" s="746" t="s">
        <v>4909</v>
      </c>
      <c r="E1338" s="747" t="s">
        <v>3395</v>
      </c>
      <c r="F1338" s="665" t="s">
        <v>3361</v>
      </c>
      <c r="G1338" s="665" t="s">
        <v>3447</v>
      </c>
      <c r="H1338" s="665" t="s">
        <v>1606</v>
      </c>
      <c r="I1338" s="665" t="s">
        <v>1813</v>
      </c>
      <c r="J1338" s="665" t="s">
        <v>1814</v>
      </c>
      <c r="K1338" s="665" t="s">
        <v>3218</v>
      </c>
      <c r="L1338" s="666">
        <v>225.06</v>
      </c>
      <c r="M1338" s="666">
        <v>225.06</v>
      </c>
      <c r="N1338" s="665">
        <v>1</v>
      </c>
      <c r="O1338" s="748">
        <v>0.5</v>
      </c>
      <c r="P1338" s="666">
        <v>225.06</v>
      </c>
      <c r="Q1338" s="681">
        <v>1</v>
      </c>
      <c r="R1338" s="665">
        <v>1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21</v>
      </c>
      <c r="B1339" s="665" t="s">
        <v>528</v>
      </c>
      <c r="C1339" s="665" t="s">
        <v>3366</v>
      </c>
      <c r="D1339" s="746" t="s">
        <v>4909</v>
      </c>
      <c r="E1339" s="747" t="s">
        <v>3395</v>
      </c>
      <c r="F1339" s="665" t="s">
        <v>3361</v>
      </c>
      <c r="G1339" s="665" t="s">
        <v>3448</v>
      </c>
      <c r="H1339" s="665" t="s">
        <v>529</v>
      </c>
      <c r="I1339" s="665" t="s">
        <v>3449</v>
      </c>
      <c r="J1339" s="665" t="s">
        <v>3450</v>
      </c>
      <c r="K1339" s="665" t="s">
        <v>3451</v>
      </c>
      <c r="L1339" s="666">
        <v>1540.82</v>
      </c>
      <c r="M1339" s="666">
        <v>7704.0999999999995</v>
      </c>
      <c r="N1339" s="665">
        <v>5</v>
      </c>
      <c r="O1339" s="748">
        <v>2.5</v>
      </c>
      <c r="P1339" s="666">
        <v>7704.0999999999995</v>
      </c>
      <c r="Q1339" s="681">
        <v>1</v>
      </c>
      <c r="R1339" s="665">
        <v>5</v>
      </c>
      <c r="S1339" s="681">
        <v>1</v>
      </c>
      <c r="T1339" s="748">
        <v>2.5</v>
      </c>
      <c r="U1339" s="704">
        <v>1</v>
      </c>
    </row>
    <row r="1340" spans="1:21" ht="14.4" customHeight="1" x14ac:dyDescent="0.3">
      <c r="A1340" s="664">
        <v>21</v>
      </c>
      <c r="B1340" s="665" t="s">
        <v>528</v>
      </c>
      <c r="C1340" s="665" t="s">
        <v>3366</v>
      </c>
      <c r="D1340" s="746" t="s">
        <v>4909</v>
      </c>
      <c r="E1340" s="747" t="s">
        <v>3395</v>
      </c>
      <c r="F1340" s="665" t="s">
        <v>3361</v>
      </c>
      <c r="G1340" s="665" t="s">
        <v>3457</v>
      </c>
      <c r="H1340" s="665" t="s">
        <v>529</v>
      </c>
      <c r="I1340" s="665" t="s">
        <v>825</v>
      </c>
      <c r="J1340" s="665" t="s">
        <v>3670</v>
      </c>
      <c r="K1340" s="665" t="s">
        <v>3671</v>
      </c>
      <c r="L1340" s="666">
        <v>0</v>
      </c>
      <c r="M1340" s="666">
        <v>0</v>
      </c>
      <c r="N1340" s="665">
        <v>1</v>
      </c>
      <c r="O1340" s="748">
        <v>0.5</v>
      </c>
      <c r="P1340" s="666">
        <v>0</v>
      </c>
      <c r="Q1340" s="681"/>
      <c r="R1340" s="665">
        <v>1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21</v>
      </c>
      <c r="B1341" s="665" t="s">
        <v>528</v>
      </c>
      <c r="C1341" s="665" t="s">
        <v>3366</v>
      </c>
      <c r="D1341" s="746" t="s">
        <v>4909</v>
      </c>
      <c r="E1341" s="747" t="s">
        <v>3395</v>
      </c>
      <c r="F1341" s="665" t="s">
        <v>3361</v>
      </c>
      <c r="G1341" s="665" t="s">
        <v>3741</v>
      </c>
      <c r="H1341" s="665" t="s">
        <v>529</v>
      </c>
      <c r="I1341" s="665" t="s">
        <v>558</v>
      </c>
      <c r="J1341" s="665" t="s">
        <v>555</v>
      </c>
      <c r="K1341" s="665" t="s">
        <v>560</v>
      </c>
      <c r="L1341" s="666">
        <v>69.16</v>
      </c>
      <c r="M1341" s="666">
        <v>138.32</v>
      </c>
      <c r="N1341" s="665">
        <v>2</v>
      </c>
      <c r="O1341" s="748">
        <v>2</v>
      </c>
      <c r="P1341" s="666">
        <v>69.16</v>
      </c>
      <c r="Q1341" s="681">
        <v>0.5</v>
      </c>
      <c r="R1341" s="665">
        <v>1</v>
      </c>
      <c r="S1341" s="681">
        <v>0.5</v>
      </c>
      <c r="T1341" s="748">
        <v>1</v>
      </c>
      <c r="U1341" s="704">
        <v>0.5</v>
      </c>
    </row>
    <row r="1342" spans="1:21" ht="14.4" customHeight="1" x14ac:dyDescent="0.3">
      <c r="A1342" s="664">
        <v>21</v>
      </c>
      <c r="B1342" s="665" t="s">
        <v>528</v>
      </c>
      <c r="C1342" s="665" t="s">
        <v>3366</v>
      </c>
      <c r="D1342" s="746" t="s">
        <v>4909</v>
      </c>
      <c r="E1342" s="747" t="s">
        <v>3395</v>
      </c>
      <c r="F1342" s="665" t="s">
        <v>3361</v>
      </c>
      <c r="G1342" s="665" t="s">
        <v>3463</v>
      </c>
      <c r="H1342" s="665" t="s">
        <v>529</v>
      </c>
      <c r="I1342" s="665" t="s">
        <v>662</v>
      </c>
      <c r="J1342" s="665" t="s">
        <v>3581</v>
      </c>
      <c r="K1342" s="665" t="s">
        <v>3582</v>
      </c>
      <c r="L1342" s="666">
        <v>37.61</v>
      </c>
      <c r="M1342" s="666">
        <v>37.61</v>
      </c>
      <c r="N1342" s="665">
        <v>1</v>
      </c>
      <c r="O1342" s="748">
        <v>1</v>
      </c>
      <c r="P1342" s="666">
        <v>37.61</v>
      </c>
      <c r="Q1342" s="681">
        <v>1</v>
      </c>
      <c r="R1342" s="665">
        <v>1</v>
      </c>
      <c r="S1342" s="681">
        <v>1</v>
      </c>
      <c r="T1342" s="748">
        <v>1</v>
      </c>
      <c r="U1342" s="704">
        <v>1</v>
      </c>
    </row>
    <row r="1343" spans="1:21" ht="14.4" customHeight="1" x14ac:dyDescent="0.3">
      <c r="A1343" s="664">
        <v>21</v>
      </c>
      <c r="B1343" s="665" t="s">
        <v>528</v>
      </c>
      <c r="C1343" s="665" t="s">
        <v>3366</v>
      </c>
      <c r="D1343" s="746" t="s">
        <v>4909</v>
      </c>
      <c r="E1343" s="747" t="s">
        <v>3395</v>
      </c>
      <c r="F1343" s="665" t="s">
        <v>3361</v>
      </c>
      <c r="G1343" s="665" t="s">
        <v>3467</v>
      </c>
      <c r="H1343" s="665" t="s">
        <v>529</v>
      </c>
      <c r="I1343" s="665" t="s">
        <v>809</v>
      </c>
      <c r="J1343" s="665" t="s">
        <v>3468</v>
      </c>
      <c r="K1343" s="665" t="s">
        <v>3469</v>
      </c>
      <c r="L1343" s="666">
        <v>23.72</v>
      </c>
      <c r="M1343" s="666">
        <v>71.16</v>
      </c>
      <c r="N1343" s="665">
        <v>3</v>
      </c>
      <c r="O1343" s="748">
        <v>0.5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21</v>
      </c>
      <c r="B1344" s="665" t="s">
        <v>528</v>
      </c>
      <c r="C1344" s="665" t="s">
        <v>3366</v>
      </c>
      <c r="D1344" s="746" t="s">
        <v>4909</v>
      </c>
      <c r="E1344" s="747" t="s">
        <v>3395</v>
      </c>
      <c r="F1344" s="665" t="s">
        <v>3361</v>
      </c>
      <c r="G1344" s="665" t="s">
        <v>3549</v>
      </c>
      <c r="H1344" s="665" t="s">
        <v>529</v>
      </c>
      <c r="I1344" s="665" t="s">
        <v>793</v>
      </c>
      <c r="J1344" s="665" t="s">
        <v>794</v>
      </c>
      <c r="K1344" s="665" t="s">
        <v>3550</v>
      </c>
      <c r="L1344" s="666">
        <v>36.54</v>
      </c>
      <c r="M1344" s="666">
        <v>36.54</v>
      </c>
      <c r="N1344" s="665">
        <v>1</v>
      </c>
      <c r="O1344" s="748">
        <v>1</v>
      </c>
      <c r="P1344" s="666">
        <v>36.54</v>
      </c>
      <c r="Q1344" s="681">
        <v>1</v>
      </c>
      <c r="R1344" s="665">
        <v>1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21</v>
      </c>
      <c r="B1345" s="665" t="s">
        <v>528</v>
      </c>
      <c r="C1345" s="665" t="s">
        <v>3366</v>
      </c>
      <c r="D1345" s="746" t="s">
        <v>4909</v>
      </c>
      <c r="E1345" s="747" t="s">
        <v>3395</v>
      </c>
      <c r="F1345" s="665" t="s">
        <v>3361</v>
      </c>
      <c r="G1345" s="665" t="s">
        <v>3549</v>
      </c>
      <c r="H1345" s="665" t="s">
        <v>529</v>
      </c>
      <c r="I1345" s="665" t="s">
        <v>2258</v>
      </c>
      <c r="J1345" s="665" t="s">
        <v>2259</v>
      </c>
      <c r="K1345" s="665" t="s">
        <v>2260</v>
      </c>
      <c r="L1345" s="666">
        <v>48.72</v>
      </c>
      <c r="M1345" s="666">
        <v>146.16</v>
      </c>
      <c r="N1345" s="665">
        <v>3</v>
      </c>
      <c r="O1345" s="748">
        <v>2</v>
      </c>
      <c r="P1345" s="666">
        <v>97.44</v>
      </c>
      <c r="Q1345" s="681">
        <v>0.66666666666666663</v>
      </c>
      <c r="R1345" s="665">
        <v>2</v>
      </c>
      <c r="S1345" s="681">
        <v>0.66666666666666663</v>
      </c>
      <c r="T1345" s="748">
        <v>1</v>
      </c>
      <c r="U1345" s="704">
        <v>0.5</v>
      </c>
    </row>
    <row r="1346" spans="1:21" ht="14.4" customHeight="1" x14ac:dyDescent="0.3">
      <c r="A1346" s="664">
        <v>21</v>
      </c>
      <c r="B1346" s="665" t="s">
        <v>528</v>
      </c>
      <c r="C1346" s="665" t="s">
        <v>3366</v>
      </c>
      <c r="D1346" s="746" t="s">
        <v>4909</v>
      </c>
      <c r="E1346" s="747" t="s">
        <v>3395</v>
      </c>
      <c r="F1346" s="665" t="s">
        <v>3361</v>
      </c>
      <c r="G1346" s="665" t="s">
        <v>3470</v>
      </c>
      <c r="H1346" s="665" t="s">
        <v>529</v>
      </c>
      <c r="I1346" s="665" t="s">
        <v>4353</v>
      </c>
      <c r="J1346" s="665" t="s">
        <v>697</v>
      </c>
      <c r="K1346" s="665" t="s">
        <v>2464</v>
      </c>
      <c r="L1346" s="666">
        <v>0</v>
      </c>
      <c r="M1346" s="666">
        <v>0</v>
      </c>
      <c r="N1346" s="665">
        <v>1</v>
      </c>
      <c r="O1346" s="748">
        <v>1</v>
      </c>
      <c r="P1346" s="666"/>
      <c r="Q1346" s="681"/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21</v>
      </c>
      <c r="B1347" s="665" t="s">
        <v>528</v>
      </c>
      <c r="C1347" s="665" t="s">
        <v>3366</v>
      </c>
      <c r="D1347" s="746" t="s">
        <v>4909</v>
      </c>
      <c r="E1347" s="747" t="s">
        <v>3395</v>
      </c>
      <c r="F1347" s="665" t="s">
        <v>3361</v>
      </c>
      <c r="G1347" s="665" t="s">
        <v>3475</v>
      </c>
      <c r="H1347" s="665" t="s">
        <v>529</v>
      </c>
      <c r="I1347" s="665" t="s">
        <v>1120</v>
      </c>
      <c r="J1347" s="665" t="s">
        <v>3476</v>
      </c>
      <c r="K1347" s="665" t="s">
        <v>3477</v>
      </c>
      <c r="L1347" s="666">
        <v>969.48</v>
      </c>
      <c r="M1347" s="666">
        <v>4847.3999999999996</v>
      </c>
      <c r="N1347" s="665">
        <v>5</v>
      </c>
      <c r="O1347" s="748">
        <v>2</v>
      </c>
      <c r="P1347" s="666">
        <v>4847.3999999999996</v>
      </c>
      <c r="Q1347" s="681">
        <v>1</v>
      </c>
      <c r="R1347" s="665">
        <v>5</v>
      </c>
      <c r="S1347" s="681">
        <v>1</v>
      </c>
      <c r="T1347" s="748">
        <v>2</v>
      </c>
      <c r="U1347" s="704">
        <v>1</v>
      </c>
    </row>
    <row r="1348" spans="1:21" ht="14.4" customHeight="1" x14ac:dyDescent="0.3">
      <c r="A1348" s="664">
        <v>21</v>
      </c>
      <c r="B1348" s="665" t="s">
        <v>528</v>
      </c>
      <c r="C1348" s="665" t="s">
        <v>3366</v>
      </c>
      <c r="D1348" s="746" t="s">
        <v>4909</v>
      </c>
      <c r="E1348" s="747" t="s">
        <v>3395</v>
      </c>
      <c r="F1348" s="665" t="s">
        <v>3361</v>
      </c>
      <c r="G1348" s="665" t="s">
        <v>4659</v>
      </c>
      <c r="H1348" s="665" t="s">
        <v>529</v>
      </c>
      <c r="I1348" s="665" t="s">
        <v>4660</v>
      </c>
      <c r="J1348" s="665" t="s">
        <v>4661</v>
      </c>
      <c r="K1348" s="665" t="s">
        <v>4662</v>
      </c>
      <c r="L1348" s="666">
        <v>0</v>
      </c>
      <c r="M1348" s="666">
        <v>0</v>
      </c>
      <c r="N1348" s="665">
        <v>1</v>
      </c>
      <c r="O1348" s="748">
        <v>0.5</v>
      </c>
      <c r="P1348" s="666">
        <v>0</v>
      </c>
      <c r="Q1348" s="681"/>
      <c r="R1348" s="665">
        <v>1</v>
      </c>
      <c r="S1348" s="681">
        <v>1</v>
      </c>
      <c r="T1348" s="748">
        <v>0.5</v>
      </c>
      <c r="U1348" s="704">
        <v>1</v>
      </c>
    </row>
    <row r="1349" spans="1:21" ht="14.4" customHeight="1" x14ac:dyDescent="0.3">
      <c r="A1349" s="664">
        <v>21</v>
      </c>
      <c r="B1349" s="665" t="s">
        <v>528</v>
      </c>
      <c r="C1349" s="665" t="s">
        <v>3366</v>
      </c>
      <c r="D1349" s="746" t="s">
        <v>4909</v>
      </c>
      <c r="E1349" s="747" t="s">
        <v>3395</v>
      </c>
      <c r="F1349" s="665" t="s">
        <v>3361</v>
      </c>
      <c r="G1349" s="665" t="s">
        <v>3484</v>
      </c>
      <c r="H1349" s="665" t="s">
        <v>1606</v>
      </c>
      <c r="I1349" s="665" t="s">
        <v>4011</v>
      </c>
      <c r="J1349" s="665" t="s">
        <v>3246</v>
      </c>
      <c r="K1349" s="665" t="s">
        <v>4012</v>
      </c>
      <c r="L1349" s="666">
        <v>848.49</v>
      </c>
      <c r="M1349" s="666">
        <v>1696.98</v>
      </c>
      <c r="N1349" s="665">
        <v>2</v>
      </c>
      <c r="O1349" s="748">
        <v>1</v>
      </c>
      <c r="P1349" s="666">
        <v>1696.98</v>
      </c>
      <c r="Q1349" s="681">
        <v>1</v>
      </c>
      <c r="R1349" s="665">
        <v>2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21</v>
      </c>
      <c r="B1350" s="665" t="s">
        <v>528</v>
      </c>
      <c r="C1350" s="665" t="s">
        <v>3366</v>
      </c>
      <c r="D1350" s="746" t="s">
        <v>4909</v>
      </c>
      <c r="E1350" s="747" t="s">
        <v>3395</v>
      </c>
      <c r="F1350" s="665" t="s">
        <v>3361</v>
      </c>
      <c r="G1350" s="665" t="s">
        <v>3407</v>
      </c>
      <c r="H1350" s="665" t="s">
        <v>529</v>
      </c>
      <c r="I1350" s="665" t="s">
        <v>797</v>
      </c>
      <c r="J1350" s="665" t="s">
        <v>798</v>
      </c>
      <c r="K1350" s="665" t="s">
        <v>3409</v>
      </c>
      <c r="L1350" s="666">
        <v>107.27</v>
      </c>
      <c r="M1350" s="666">
        <v>2789.02</v>
      </c>
      <c r="N1350" s="665">
        <v>26</v>
      </c>
      <c r="O1350" s="748">
        <v>7.5</v>
      </c>
      <c r="P1350" s="666">
        <v>1287.24</v>
      </c>
      <c r="Q1350" s="681">
        <v>0.46153846153846156</v>
      </c>
      <c r="R1350" s="665">
        <v>12</v>
      </c>
      <c r="S1350" s="681">
        <v>0.46153846153846156</v>
      </c>
      <c r="T1350" s="748">
        <v>4</v>
      </c>
      <c r="U1350" s="704">
        <v>0.53333333333333333</v>
      </c>
    </row>
    <row r="1351" spans="1:21" ht="14.4" customHeight="1" x14ac:dyDescent="0.3">
      <c r="A1351" s="664">
        <v>21</v>
      </c>
      <c r="B1351" s="665" t="s">
        <v>528</v>
      </c>
      <c r="C1351" s="665" t="s">
        <v>3366</v>
      </c>
      <c r="D1351" s="746" t="s">
        <v>4909</v>
      </c>
      <c r="E1351" s="747" t="s">
        <v>3395</v>
      </c>
      <c r="F1351" s="665" t="s">
        <v>3361</v>
      </c>
      <c r="G1351" s="665" t="s">
        <v>3407</v>
      </c>
      <c r="H1351" s="665" t="s">
        <v>529</v>
      </c>
      <c r="I1351" s="665" t="s">
        <v>3408</v>
      </c>
      <c r="J1351" s="665" t="s">
        <v>798</v>
      </c>
      <c r="K1351" s="665" t="s">
        <v>3409</v>
      </c>
      <c r="L1351" s="666">
        <v>107.27</v>
      </c>
      <c r="M1351" s="666">
        <v>107.27</v>
      </c>
      <c r="N1351" s="665">
        <v>1</v>
      </c>
      <c r="O1351" s="748">
        <v>1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21</v>
      </c>
      <c r="B1352" s="665" t="s">
        <v>528</v>
      </c>
      <c r="C1352" s="665" t="s">
        <v>3366</v>
      </c>
      <c r="D1352" s="746" t="s">
        <v>4909</v>
      </c>
      <c r="E1352" s="747" t="s">
        <v>3395</v>
      </c>
      <c r="F1352" s="665" t="s">
        <v>3361</v>
      </c>
      <c r="G1352" s="665" t="s">
        <v>3772</v>
      </c>
      <c r="H1352" s="665" t="s">
        <v>529</v>
      </c>
      <c r="I1352" s="665" t="s">
        <v>1089</v>
      </c>
      <c r="J1352" s="665" t="s">
        <v>4663</v>
      </c>
      <c r="K1352" s="665" t="s">
        <v>4664</v>
      </c>
      <c r="L1352" s="666">
        <v>0</v>
      </c>
      <c r="M1352" s="666">
        <v>0</v>
      </c>
      <c r="N1352" s="665">
        <v>1</v>
      </c>
      <c r="O1352" s="748">
        <v>1</v>
      </c>
      <c r="P1352" s="666"/>
      <c r="Q1352" s="681"/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21</v>
      </c>
      <c r="B1353" s="665" t="s">
        <v>528</v>
      </c>
      <c r="C1353" s="665" t="s">
        <v>3366</v>
      </c>
      <c r="D1353" s="746" t="s">
        <v>4909</v>
      </c>
      <c r="E1353" s="747" t="s">
        <v>3395</v>
      </c>
      <c r="F1353" s="665" t="s">
        <v>3361</v>
      </c>
      <c r="G1353" s="665" t="s">
        <v>3410</v>
      </c>
      <c r="H1353" s="665" t="s">
        <v>529</v>
      </c>
      <c r="I1353" s="665" t="s">
        <v>3485</v>
      </c>
      <c r="J1353" s="665" t="s">
        <v>705</v>
      </c>
      <c r="K1353" s="665" t="s">
        <v>3486</v>
      </c>
      <c r="L1353" s="666">
        <v>0</v>
      </c>
      <c r="M1353" s="666">
        <v>0</v>
      </c>
      <c r="N1353" s="665">
        <v>3</v>
      </c>
      <c r="O1353" s="748">
        <v>3</v>
      </c>
      <c r="P1353" s="666">
        <v>0</v>
      </c>
      <c r="Q1353" s="681"/>
      <c r="R1353" s="665">
        <v>2</v>
      </c>
      <c r="S1353" s="681">
        <v>0.66666666666666663</v>
      </c>
      <c r="T1353" s="748">
        <v>2</v>
      </c>
      <c r="U1353" s="704">
        <v>0.66666666666666663</v>
      </c>
    </row>
    <row r="1354" spans="1:21" ht="14.4" customHeight="1" x14ac:dyDescent="0.3">
      <c r="A1354" s="664">
        <v>21</v>
      </c>
      <c r="B1354" s="665" t="s">
        <v>528</v>
      </c>
      <c r="C1354" s="665" t="s">
        <v>3366</v>
      </c>
      <c r="D1354" s="746" t="s">
        <v>4909</v>
      </c>
      <c r="E1354" s="747" t="s">
        <v>3395</v>
      </c>
      <c r="F1354" s="665" t="s">
        <v>3361</v>
      </c>
      <c r="G1354" s="665" t="s">
        <v>3410</v>
      </c>
      <c r="H1354" s="665" t="s">
        <v>529</v>
      </c>
      <c r="I1354" s="665" t="s">
        <v>704</v>
      </c>
      <c r="J1354" s="665" t="s">
        <v>705</v>
      </c>
      <c r="K1354" s="665" t="s">
        <v>4315</v>
      </c>
      <c r="L1354" s="666">
        <v>55.01</v>
      </c>
      <c r="M1354" s="666">
        <v>55.01</v>
      </c>
      <c r="N1354" s="665">
        <v>1</v>
      </c>
      <c r="O1354" s="748">
        <v>0.5</v>
      </c>
      <c r="P1354" s="666">
        <v>55.01</v>
      </c>
      <c r="Q1354" s="681">
        <v>1</v>
      </c>
      <c r="R1354" s="665">
        <v>1</v>
      </c>
      <c r="S1354" s="681">
        <v>1</v>
      </c>
      <c r="T1354" s="748">
        <v>0.5</v>
      </c>
      <c r="U1354" s="704">
        <v>1</v>
      </c>
    </row>
    <row r="1355" spans="1:21" ht="14.4" customHeight="1" x14ac:dyDescent="0.3">
      <c r="A1355" s="664">
        <v>21</v>
      </c>
      <c r="B1355" s="665" t="s">
        <v>528</v>
      </c>
      <c r="C1355" s="665" t="s">
        <v>3366</v>
      </c>
      <c r="D1355" s="746" t="s">
        <v>4909</v>
      </c>
      <c r="E1355" s="747" t="s">
        <v>3395</v>
      </c>
      <c r="F1355" s="665" t="s">
        <v>3361</v>
      </c>
      <c r="G1355" s="665" t="s">
        <v>3487</v>
      </c>
      <c r="H1355" s="665" t="s">
        <v>529</v>
      </c>
      <c r="I1355" s="665" t="s">
        <v>4665</v>
      </c>
      <c r="J1355" s="665" t="s">
        <v>4666</v>
      </c>
      <c r="K1355" s="665" t="s">
        <v>4667</v>
      </c>
      <c r="L1355" s="666">
        <v>0</v>
      </c>
      <c r="M1355" s="666">
        <v>0</v>
      </c>
      <c r="N1355" s="665">
        <v>2</v>
      </c>
      <c r="O1355" s="748">
        <v>0.5</v>
      </c>
      <c r="P1355" s="666">
        <v>0</v>
      </c>
      <c r="Q1355" s="681"/>
      <c r="R1355" s="665">
        <v>2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21</v>
      </c>
      <c r="B1356" s="665" t="s">
        <v>528</v>
      </c>
      <c r="C1356" s="665" t="s">
        <v>3366</v>
      </c>
      <c r="D1356" s="746" t="s">
        <v>4909</v>
      </c>
      <c r="E1356" s="747" t="s">
        <v>3395</v>
      </c>
      <c r="F1356" s="665" t="s">
        <v>3361</v>
      </c>
      <c r="G1356" s="665" t="s">
        <v>4668</v>
      </c>
      <c r="H1356" s="665" t="s">
        <v>529</v>
      </c>
      <c r="I1356" s="665" t="s">
        <v>4669</v>
      </c>
      <c r="J1356" s="665" t="s">
        <v>4670</v>
      </c>
      <c r="K1356" s="665" t="s">
        <v>2039</v>
      </c>
      <c r="L1356" s="666">
        <v>268.12</v>
      </c>
      <c r="M1356" s="666">
        <v>536.24</v>
      </c>
      <c r="N1356" s="665">
        <v>2</v>
      </c>
      <c r="O1356" s="748">
        <v>1</v>
      </c>
      <c r="P1356" s="666"/>
      <c r="Q1356" s="681">
        <v>0</v>
      </c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21</v>
      </c>
      <c r="B1357" s="665" t="s">
        <v>528</v>
      </c>
      <c r="C1357" s="665" t="s">
        <v>3366</v>
      </c>
      <c r="D1357" s="746" t="s">
        <v>4909</v>
      </c>
      <c r="E1357" s="747" t="s">
        <v>3395</v>
      </c>
      <c r="F1357" s="665" t="s">
        <v>3361</v>
      </c>
      <c r="G1357" s="665" t="s">
        <v>4671</v>
      </c>
      <c r="H1357" s="665" t="s">
        <v>529</v>
      </c>
      <c r="I1357" s="665" t="s">
        <v>4672</v>
      </c>
      <c r="J1357" s="665" t="s">
        <v>4673</v>
      </c>
      <c r="K1357" s="665" t="s">
        <v>4674</v>
      </c>
      <c r="L1357" s="666">
        <v>0</v>
      </c>
      <c r="M1357" s="666">
        <v>0</v>
      </c>
      <c r="N1357" s="665">
        <v>1</v>
      </c>
      <c r="O1357" s="748">
        <v>0.5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21</v>
      </c>
      <c r="B1358" s="665" t="s">
        <v>528</v>
      </c>
      <c r="C1358" s="665" t="s">
        <v>3366</v>
      </c>
      <c r="D1358" s="746" t="s">
        <v>4909</v>
      </c>
      <c r="E1358" s="747" t="s">
        <v>3395</v>
      </c>
      <c r="F1358" s="665" t="s">
        <v>3361</v>
      </c>
      <c r="G1358" s="665" t="s">
        <v>3716</v>
      </c>
      <c r="H1358" s="665" t="s">
        <v>529</v>
      </c>
      <c r="I1358" s="665" t="s">
        <v>3717</v>
      </c>
      <c r="J1358" s="665" t="s">
        <v>1924</v>
      </c>
      <c r="K1358" s="665" t="s">
        <v>1925</v>
      </c>
      <c r="L1358" s="666">
        <v>98.75</v>
      </c>
      <c r="M1358" s="666">
        <v>98.75</v>
      </c>
      <c r="N1358" s="665">
        <v>1</v>
      </c>
      <c r="O1358" s="748">
        <v>0.5</v>
      </c>
      <c r="P1358" s="666">
        <v>98.75</v>
      </c>
      <c r="Q1358" s="681">
        <v>1</v>
      </c>
      <c r="R1358" s="665">
        <v>1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21</v>
      </c>
      <c r="B1359" s="665" t="s">
        <v>528</v>
      </c>
      <c r="C1359" s="665" t="s">
        <v>3366</v>
      </c>
      <c r="D1359" s="746" t="s">
        <v>4909</v>
      </c>
      <c r="E1359" s="747" t="s">
        <v>3395</v>
      </c>
      <c r="F1359" s="665" t="s">
        <v>3361</v>
      </c>
      <c r="G1359" s="665" t="s">
        <v>3716</v>
      </c>
      <c r="H1359" s="665" t="s">
        <v>529</v>
      </c>
      <c r="I1359" s="665" t="s">
        <v>1923</v>
      </c>
      <c r="J1359" s="665" t="s">
        <v>1924</v>
      </c>
      <c r="K1359" s="665" t="s">
        <v>1925</v>
      </c>
      <c r="L1359" s="666">
        <v>98.75</v>
      </c>
      <c r="M1359" s="666">
        <v>296.25</v>
      </c>
      <c r="N1359" s="665">
        <v>3</v>
      </c>
      <c r="O1359" s="748">
        <v>1.5</v>
      </c>
      <c r="P1359" s="666">
        <v>98.75</v>
      </c>
      <c r="Q1359" s="681">
        <v>0.33333333333333331</v>
      </c>
      <c r="R1359" s="665">
        <v>1</v>
      </c>
      <c r="S1359" s="681">
        <v>0.33333333333333331</v>
      </c>
      <c r="T1359" s="748">
        <v>1</v>
      </c>
      <c r="U1359" s="704">
        <v>0.66666666666666663</v>
      </c>
    </row>
    <row r="1360" spans="1:21" ht="14.4" customHeight="1" x14ac:dyDescent="0.3">
      <c r="A1360" s="664">
        <v>21</v>
      </c>
      <c r="B1360" s="665" t="s">
        <v>528</v>
      </c>
      <c r="C1360" s="665" t="s">
        <v>3366</v>
      </c>
      <c r="D1360" s="746" t="s">
        <v>4909</v>
      </c>
      <c r="E1360" s="747" t="s">
        <v>3395</v>
      </c>
      <c r="F1360" s="665" t="s">
        <v>3361</v>
      </c>
      <c r="G1360" s="665" t="s">
        <v>3716</v>
      </c>
      <c r="H1360" s="665" t="s">
        <v>529</v>
      </c>
      <c r="I1360" s="665" t="s">
        <v>4258</v>
      </c>
      <c r="J1360" s="665" t="s">
        <v>1924</v>
      </c>
      <c r="K1360" s="665" t="s">
        <v>3527</v>
      </c>
      <c r="L1360" s="666">
        <v>0</v>
      </c>
      <c r="M1360" s="666">
        <v>0</v>
      </c>
      <c r="N1360" s="665">
        <v>1</v>
      </c>
      <c r="O1360" s="748">
        <v>0.5</v>
      </c>
      <c r="P1360" s="666">
        <v>0</v>
      </c>
      <c r="Q1360" s="681"/>
      <c r="R1360" s="665">
        <v>1</v>
      </c>
      <c r="S1360" s="681">
        <v>1</v>
      </c>
      <c r="T1360" s="748">
        <v>0.5</v>
      </c>
      <c r="U1360" s="704">
        <v>1</v>
      </c>
    </row>
    <row r="1361" spans="1:21" ht="14.4" customHeight="1" x14ac:dyDescent="0.3">
      <c r="A1361" s="664">
        <v>21</v>
      </c>
      <c r="B1361" s="665" t="s">
        <v>528</v>
      </c>
      <c r="C1361" s="665" t="s">
        <v>3366</v>
      </c>
      <c r="D1361" s="746" t="s">
        <v>4909</v>
      </c>
      <c r="E1361" s="747" t="s">
        <v>3395</v>
      </c>
      <c r="F1361" s="665" t="s">
        <v>3361</v>
      </c>
      <c r="G1361" s="665" t="s">
        <v>3554</v>
      </c>
      <c r="H1361" s="665" t="s">
        <v>529</v>
      </c>
      <c r="I1361" s="665" t="s">
        <v>777</v>
      </c>
      <c r="J1361" s="665" t="s">
        <v>3556</v>
      </c>
      <c r="K1361" s="665" t="s">
        <v>3557</v>
      </c>
      <c r="L1361" s="666">
        <v>73.989999999999995</v>
      </c>
      <c r="M1361" s="666">
        <v>73.989999999999995</v>
      </c>
      <c r="N1361" s="665">
        <v>1</v>
      </c>
      <c r="O1361" s="748">
        <v>0.5</v>
      </c>
      <c r="P1361" s="666">
        <v>73.989999999999995</v>
      </c>
      <c r="Q1361" s="681">
        <v>1</v>
      </c>
      <c r="R1361" s="665">
        <v>1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21</v>
      </c>
      <c r="B1362" s="665" t="s">
        <v>528</v>
      </c>
      <c r="C1362" s="665" t="s">
        <v>3366</v>
      </c>
      <c r="D1362" s="746" t="s">
        <v>4909</v>
      </c>
      <c r="E1362" s="747" t="s">
        <v>3395</v>
      </c>
      <c r="F1362" s="665" t="s">
        <v>3361</v>
      </c>
      <c r="G1362" s="665" t="s">
        <v>3490</v>
      </c>
      <c r="H1362" s="665" t="s">
        <v>529</v>
      </c>
      <c r="I1362" s="665" t="s">
        <v>3603</v>
      </c>
      <c r="J1362" s="665" t="s">
        <v>1142</v>
      </c>
      <c r="K1362" s="665" t="s">
        <v>3481</v>
      </c>
      <c r="L1362" s="666">
        <v>0</v>
      </c>
      <c r="M1362" s="666">
        <v>0</v>
      </c>
      <c r="N1362" s="665">
        <v>3</v>
      </c>
      <c r="O1362" s="748">
        <v>1</v>
      </c>
      <c r="P1362" s="666">
        <v>0</v>
      </c>
      <c r="Q1362" s="681"/>
      <c r="R1362" s="665">
        <v>3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21</v>
      </c>
      <c r="B1363" s="665" t="s">
        <v>528</v>
      </c>
      <c r="C1363" s="665" t="s">
        <v>3366</v>
      </c>
      <c r="D1363" s="746" t="s">
        <v>4909</v>
      </c>
      <c r="E1363" s="747" t="s">
        <v>3395</v>
      </c>
      <c r="F1363" s="665" t="s">
        <v>3361</v>
      </c>
      <c r="G1363" s="665" t="s">
        <v>4522</v>
      </c>
      <c r="H1363" s="665" t="s">
        <v>529</v>
      </c>
      <c r="I1363" s="665" t="s">
        <v>4675</v>
      </c>
      <c r="J1363" s="665" t="s">
        <v>4585</v>
      </c>
      <c r="K1363" s="665" t="s">
        <v>4586</v>
      </c>
      <c r="L1363" s="666">
        <v>3161.19</v>
      </c>
      <c r="M1363" s="666">
        <v>9483.57</v>
      </c>
      <c r="N1363" s="665">
        <v>3</v>
      </c>
      <c r="O1363" s="748">
        <v>0.5</v>
      </c>
      <c r="P1363" s="666"/>
      <c r="Q1363" s="681">
        <v>0</v>
      </c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21</v>
      </c>
      <c r="B1364" s="665" t="s">
        <v>528</v>
      </c>
      <c r="C1364" s="665" t="s">
        <v>3366</v>
      </c>
      <c r="D1364" s="746" t="s">
        <v>4909</v>
      </c>
      <c r="E1364" s="747" t="s">
        <v>3395</v>
      </c>
      <c r="F1364" s="665" t="s">
        <v>3361</v>
      </c>
      <c r="G1364" s="665" t="s">
        <v>3493</v>
      </c>
      <c r="H1364" s="665" t="s">
        <v>1606</v>
      </c>
      <c r="I1364" s="665" t="s">
        <v>4526</v>
      </c>
      <c r="J1364" s="665" t="s">
        <v>1732</v>
      </c>
      <c r="K1364" s="665" t="s">
        <v>4527</v>
      </c>
      <c r="L1364" s="666">
        <v>0</v>
      </c>
      <c r="M1364" s="666">
        <v>0</v>
      </c>
      <c r="N1364" s="665">
        <v>1</v>
      </c>
      <c r="O1364" s="748">
        <v>1</v>
      </c>
      <c r="P1364" s="666">
        <v>0</v>
      </c>
      <c r="Q1364" s="681"/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21</v>
      </c>
      <c r="B1365" s="665" t="s">
        <v>528</v>
      </c>
      <c r="C1365" s="665" t="s">
        <v>3366</v>
      </c>
      <c r="D1365" s="746" t="s">
        <v>4909</v>
      </c>
      <c r="E1365" s="747" t="s">
        <v>3395</v>
      </c>
      <c r="F1365" s="665" t="s">
        <v>3361</v>
      </c>
      <c r="G1365" s="665" t="s">
        <v>4676</v>
      </c>
      <c r="H1365" s="665" t="s">
        <v>1606</v>
      </c>
      <c r="I1365" s="665" t="s">
        <v>4677</v>
      </c>
      <c r="J1365" s="665" t="s">
        <v>4678</v>
      </c>
      <c r="K1365" s="665" t="s">
        <v>4679</v>
      </c>
      <c r="L1365" s="666">
        <v>115.27</v>
      </c>
      <c r="M1365" s="666">
        <v>230.54</v>
      </c>
      <c r="N1365" s="665">
        <v>2</v>
      </c>
      <c r="O1365" s="748">
        <v>0.5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21</v>
      </c>
      <c r="B1366" s="665" t="s">
        <v>528</v>
      </c>
      <c r="C1366" s="665" t="s">
        <v>3366</v>
      </c>
      <c r="D1366" s="746" t="s">
        <v>4909</v>
      </c>
      <c r="E1366" s="747" t="s">
        <v>3395</v>
      </c>
      <c r="F1366" s="665" t="s">
        <v>3361</v>
      </c>
      <c r="G1366" s="665" t="s">
        <v>4588</v>
      </c>
      <c r="H1366" s="665" t="s">
        <v>529</v>
      </c>
      <c r="I1366" s="665" t="s">
        <v>4589</v>
      </c>
      <c r="J1366" s="665" t="s">
        <v>4590</v>
      </c>
      <c r="K1366" s="665" t="s">
        <v>4591</v>
      </c>
      <c r="L1366" s="666">
        <v>0</v>
      </c>
      <c r="M1366" s="666">
        <v>0</v>
      </c>
      <c r="N1366" s="665">
        <v>1</v>
      </c>
      <c r="O1366" s="748">
        <v>1</v>
      </c>
      <c r="P1366" s="666"/>
      <c r="Q1366" s="681"/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21</v>
      </c>
      <c r="B1367" s="665" t="s">
        <v>528</v>
      </c>
      <c r="C1367" s="665" t="s">
        <v>3366</v>
      </c>
      <c r="D1367" s="746" t="s">
        <v>4909</v>
      </c>
      <c r="E1367" s="747" t="s">
        <v>3395</v>
      </c>
      <c r="F1367" s="665" t="s">
        <v>3361</v>
      </c>
      <c r="G1367" s="665" t="s">
        <v>3415</v>
      </c>
      <c r="H1367" s="665" t="s">
        <v>529</v>
      </c>
      <c r="I1367" s="665" t="s">
        <v>3915</v>
      </c>
      <c r="J1367" s="665" t="s">
        <v>3417</v>
      </c>
      <c r="K1367" s="665" t="s">
        <v>3418</v>
      </c>
      <c r="L1367" s="666">
        <v>550.39</v>
      </c>
      <c r="M1367" s="666">
        <v>2751.95</v>
      </c>
      <c r="N1367" s="665">
        <v>5</v>
      </c>
      <c r="O1367" s="748">
        <v>4.5</v>
      </c>
      <c r="P1367" s="666">
        <v>1651.17</v>
      </c>
      <c r="Q1367" s="681">
        <v>0.60000000000000009</v>
      </c>
      <c r="R1367" s="665">
        <v>3</v>
      </c>
      <c r="S1367" s="681">
        <v>0.6</v>
      </c>
      <c r="T1367" s="748">
        <v>3</v>
      </c>
      <c r="U1367" s="704">
        <v>0.66666666666666663</v>
      </c>
    </row>
    <row r="1368" spans="1:21" ht="14.4" customHeight="1" x14ac:dyDescent="0.3">
      <c r="A1368" s="664">
        <v>21</v>
      </c>
      <c r="B1368" s="665" t="s">
        <v>528</v>
      </c>
      <c r="C1368" s="665" t="s">
        <v>3366</v>
      </c>
      <c r="D1368" s="746" t="s">
        <v>4909</v>
      </c>
      <c r="E1368" s="747" t="s">
        <v>3395</v>
      </c>
      <c r="F1368" s="665" t="s">
        <v>3361</v>
      </c>
      <c r="G1368" s="665" t="s">
        <v>3415</v>
      </c>
      <c r="H1368" s="665" t="s">
        <v>529</v>
      </c>
      <c r="I1368" s="665" t="s">
        <v>3416</v>
      </c>
      <c r="J1368" s="665" t="s">
        <v>3417</v>
      </c>
      <c r="K1368" s="665" t="s">
        <v>3418</v>
      </c>
      <c r="L1368" s="666">
        <v>0</v>
      </c>
      <c r="M1368" s="666">
        <v>0</v>
      </c>
      <c r="N1368" s="665">
        <v>1</v>
      </c>
      <c r="O1368" s="748">
        <v>1</v>
      </c>
      <c r="P1368" s="666">
        <v>0</v>
      </c>
      <c r="Q1368" s="681"/>
      <c r="R1368" s="665">
        <v>1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21</v>
      </c>
      <c r="B1369" s="665" t="s">
        <v>528</v>
      </c>
      <c r="C1369" s="665" t="s">
        <v>3366</v>
      </c>
      <c r="D1369" s="746" t="s">
        <v>4909</v>
      </c>
      <c r="E1369" s="747" t="s">
        <v>3395</v>
      </c>
      <c r="F1369" s="665" t="s">
        <v>3361</v>
      </c>
      <c r="G1369" s="665" t="s">
        <v>3415</v>
      </c>
      <c r="H1369" s="665" t="s">
        <v>529</v>
      </c>
      <c r="I1369" s="665" t="s">
        <v>4149</v>
      </c>
      <c r="J1369" s="665" t="s">
        <v>3417</v>
      </c>
      <c r="K1369" s="665" t="s">
        <v>4150</v>
      </c>
      <c r="L1369" s="666">
        <v>0</v>
      </c>
      <c r="M1369" s="666">
        <v>0</v>
      </c>
      <c r="N1369" s="665">
        <v>28</v>
      </c>
      <c r="O1369" s="748">
        <v>25</v>
      </c>
      <c r="P1369" s="666">
        <v>0</v>
      </c>
      <c r="Q1369" s="681"/>
      <c r="R1369" s="665">
        <v>15</v>
      </c>
      <c r="S1369" s="681">
        <v>0.5357142857142857</v>
      </c>
      <c r="T1369" s="748">
        <v>14</v>
      </c>
      <c r="U1369" s="704">
        <v>0.56000000000000005</v>
      </c>
    </row>
    <row r="1370" spans="1:21" ht="14.4" customHeight="1" x14ac:dyDescent="0.3">
      <c r="A1370" s="664">
        <v>21</v>
      </c>
      <c r="B1370" s="665" t="s">
        <v>528</v>
      </c>
      <c r="C1370" s="665" t="s">
        <v>3366</v>
      </c>
      <c r="D1370" s="746" t="s">
        <v>4909</v>
      </c>
      <c r="E1370" s="747" t="s">
        <v>3395</v>
      </c>
      <c r="F1370" s="665" t="s">
        <v>3361</v>
      </c>
      <c r="G1370" s="665" t="s">
        <v>3695</v>
      </c>
      <c r="H1370" s="665" t="s">
        <v>529</v>
      </c>
      <c r="I1370" s="665" t="s">
        <v>692</v>
      </c>
      <c r="J1370" s="665" t="s">
        <v>693</v>
      </c>
      <c r="K1370" s="665" t="s">
        <v>694</v>
      </c>
      <c r="L1370" s="666">
        <v>0</v>
      </c>
      <c r="M1370" s="666">
        <v>0</v>
      </c>
      <c r="N1370" s="665">
        <v>1</v>
      </c>
      <c r="O1370" s="748">
        <v>0.5</v>
      </c>
      <c r="P1370" s="666">
        <v>0</v>
      </c>
      <c r="Q1370" s="681"/>
      <c r="R1370" s="665">
        <v>1</v>
      </c>
      <c r="S1370" s="681">
        <v>1</v>
      </c>
      <c r="T1370" s="748">
        <v>0.5</v>
      </c>
      <c r="U1370" s="704">
        <v>1</v>
      </c>
    </row>
    <row r="1371" spans="1:21" ht="14.4" customHeight="1" x14ac:dyDescent="0.3">
      <c r="A1371" s="664">
        <v>21</v>
      </c>
      <c r="B1371" s="665" t="s">
        <v>528</v>
      </c>
      <c r="C1371" s="665" t="s">
        <v>3366</v>
      </c>
      <c r="D1371" s="746" t="s">
        <v>4909</v>
      </c>
      <c r="E1371" s="747" t="s">
        <v>3395</v>
      </c>
      <c r="F1371" s="665" t="s">
        <v>3361</v>
      </c>
      <c r="G1371" s="665" t="s">
        <v>3695</v>
      </c>
      <c r="H1371" s="665" t="s">
        <v>529</v>
      </c>
      <c r="I1371" s="665" t="s">
        <v>839</v>
      </c>
      <c r="J1371" s="665" t="s">
        <v>693</v>
      </c>
      <c r="K1371" s="665" t="s">
        <v>840</v>
      </c>
      <c r="L1371" s="666">
        <v>0</v>
      </c>
      <c r="M1371" s="666">
        <v>0</v>
      </c>
      <c r="N1371" s="665">
        <v>1</v>
      </c>
      <c r="O1371" s="748">
        <v>0.5</v>
      </c>
      <c r="P1371" s="666">
        <v>0</v>
      </c>
      <c r="Q1371" s="681"/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21</v>
      </c>
      <c r="B1372" s="665" t="s">
        <v>528</v>
      </c>
      <c r="C1372" s="665" t="s">
        <v>3366</v>
      </c>
      <c r="D1372" s="746" t="s">
        <v>4909</v>
      </c>
      <c r="E1372" s="747" t="s">
        <v>3395</v>
      </c>
      <c r="F1372" s="665" t="s">
        <v>3361</v>
      </c>
      <c r="G1372" s="665" t="s">
        <v>3781</v>
      </c>
      <c r="H1372" s="665" t="s">
        <v>1606</v>
      </c>
      <c r="I1372" s="665" t="s">
        <v>4680</v>
      </c>
      <c r="J1372" s="665" t="s">
        <v>4681</v>
      </c>
      <c r="K1372" s="665" t="s">
        <v>4682</v>
      </c>
      <c r="L1372" s="666">
        <v>46.73</v>
      </c>
      <c r="M1372" s="666">
        <v>93.46</v>
      </c>
      <c r="N1372" s="665">
        <v>2</v>
      </c>
      <c r="O1372" s="748">
        <v>1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21</v>
      </c>
      <c r="B1373" s="665" t="s">
        <v>528</v>
      </c>
      <c r="C1373" s="665" t="s">
        <v>3366</v>
      </c>
      <c r="D1373" s="746" t="s">
        <v>4909</v>
      </c>
      <c r="E1373" s="747" t="s">
        <v>3395</v>
      </c>
      <c r="F1373" s="665" t="s">
        <v>3361</v>
      </c>
      <c r="G1373" s="665" t="s">
        <v>3494</v>
      </c>
      <c r="H1373" s="665" t="s">
        <v>529</v>
      </c>
      <c r="I1373" s="665" t="s">
        <v>861</v>
      </c>
      <c r="J1373" s="665" t="s">
        <v>862</v>
      </c>
      <c r="K1373" s="665" t="s">
        <v>4683</v>
      </c>
      <c r="L1373" s="666">
        <v>0</v>
      </c>
      <c r="M1373" s="666">
        <v>0</v>
      </c>
      <c r="N1373" s="665">
        <v>1</v>
      </c>
      <c r="O1373" s="748">
        <v>0.5</v>
      </c>
      <c r="P1373" s="666">
        <v>0</v>
      </c>
      <c r="Q1373" s="681"/>
      <c r="R1373" s="665">
        <v>1</v>
      </c>
      <c r="S1373" s="681">
        <v>1</v>
      </c>
      <c r="T1373" s="748">
        <v>0.5</v>
      </c>
      <c r="U1373" s="704">
        <v>1</v>
      </c>
    </row>
    <row r="1374" spans="1:21" ht="14.4" customHeight="1" x14ac:dyDescent="0.3">
      <c r="A1374" s="664">
        <v>21</v>
      </c>
      <c r="B1374" s="665" t="s">
        <v>528</v>
      </c>
      <c r="C1374" s="665" t="s">
        <v>3366</v>
      </c>
      <c r="D1374" s="746" t="s">
        <v>4909</v>
      </c>
      <c r="E1374" s="747" t="s">
        <v>3395</v>
      </c>
      <c r="F1374" s="665" t="s">
        <v>3361</v>
      </c>
      <c r="G1374" s="665" t="s">
        <v>3785</v>
      </c>
      <c r="H1374" s="665" t="s">
        <v>529</v>
      </c>
      <c r="I1374" s="665" t="s">
        <v>4155</v>
      </c>
      <c r="J1374" s="665" t="s">
        <v>2488</v>
      </c>
      <c r="K1374" s="665" t="s">
        <v>2489</v>
      </c>
      <c r="L1374" s="666">
        <v>727.03</v>
      </c>
      <c r="M1374" s="666">
        <v>2181.09</v>
      </c>
      <c r="N1374" s="665">
        <v>3</v>
      </c>
      <c r="O1374" s="748">
        <v>1</v>
      </c>
      <c r="P1374" s="666">
        <v>2181.09</v>
      </c>
      <c r="Q1374" s="681">
        <v>1</v>
      </c>
      <c r="R1374" s="665">
        <v>3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21</v>
      </c>
      <c r="B1375" s="665" t="s">
        <v>528</v>
      </c>
      <c r="C1375" s="665" t="s">
        <v>3366</v>
      </c>
      <c r="D1375" s="746" t="s">
        <v>4909</v>
      </c>
      <c r="E1375" s="747" t="s">
        <v>3395</v>
      </c>
      <c r="F1375" s="665" t="s">
        <v>3361</v>
      </c>
      <c r="G1375" s="665" t="s">
        <v>3785</v>
      </c>
      <c r="H1375" s="665" t="s">
        <v>529</v>
      </c>
      <c r="I1375" s="665" t="s">
        <v>4265</v>
      </c>
      <c r="J1375" s="665" t="s">
        <v>4264</v>
      </c>
      <c r="K1375" s="665" t="s">
        <v>4266</v>
      </c>
      <c r="L1375" s="666">
        <v>0</v>
      </c>
      <c r="M1375" s="666">
        <v>0</v>
      </c>
      <c r="N1375" s="665">
        <v>1</v>
      </c>
      <c r="O1375" s="748">
        <v>0.5</v>
      </c>
      <c r="P1375" s="666">
        <v>0</v>
      </c>
      <c r="Q1375" s="681"/>
      <c r="R1375" s="665">
        <v>1</v>
      </c>
      <c r="S1375" s="681">
        <v>1</v>
      </c>
      <c r="T1375" s="748">
        <v>0.5</v>
      </c>
      <c r="U1375" s="704">
        <v>1</v>
      </c>
    </row>
    <row r="1376" spans="1:21" ht="14.4" customHeight="1" x14ac:dyDescent="0.3">
      <c r="A1376" s="664">
        <v>21</v>
      </c>
      <c r="B1376" s="665" t="s">
        <v>528</v>
      </c>
      <c r="C1376" s="665" t="s">
        <v>3366</v>
      </c>
      <c r="D1376" s="746" t="s">
        <v>4909</v>
      </c>
      <c r="E1376" s="747" t="s">
        <v>3395</v>
      </c>
      <c r="F1376" s="665" t="s">
        <v>3361</v>
      </c>
      <c r="G1376" s="665" t="s">
        <v>3419</v>
      </c>
      <c r="H1376" s="665" t="s">
        <v>529</v>
      </c>
      <c r="I1376" s="665" t="s">
        <v>842</v>
      </c>
      <c r="J1376" s="665" t="s">
        <v>3420</v>
      </c>
      <c r="K1376" s="665" t="s">
        <v>3421</v>
      </c>
      <c r="L1376" s="666">
        <v>53.57</v>
      </c>
      <c r="M1376" s="666">
        <v>1392.8200000000002</v>
      </c>
      <c r="N1376" s="665">
        <v>26</v>
      </c>
      <c r="O1376" s="748">
        <v>11</v>
      </c>
      <c r="P1376" s="666">
        <v>803.55000000000007</v>
      </c>
      <c r="Q1376" s="681">
        <v>0.57692307692307687</v>
      </c>
      <c r="R1376" s="665">
        <v>15</v>
      </c>
      <c r="S1376" s="681">
        <v>0.57692307692307687</v>
      </c>
      <c r="T1376" s="748">
        <v>5</v>
      </c>
      <c r="U1376" s="704">
        <v>0.45454545454545453</v>
      </c>
    </row>
    <row r="1377" spans="1:21" ht="14.4" customHeight="1" x14ac:dyDescent="0.3">
      <c r="A1377" s="664">
        <v>21</v>
      </c>
      <c r="B1377" s="665" t="s">
        <v>528</v>
      </c>
      <c r="C1377" s="665" t="s">
        <v>3366</v>
      </c>
      <c r="D1377" s="746" t="s">
        <v>4909</v>
      </c>
      <c r="E1377" s="747" t="s">
        <v>3395</v>
      </c>
      <c r="F1377" s="665" t="s">
        <v>3361</v>
      </c>
      <c r="G1377" s="665" t="s">
        <v>3500</v>
      </c>
      <c r="H1377" s="665" t="s">
        <v>529</v>
      </c>
      <c r="I1377" s="665" t="s">
        <v>4684</v>
      </c>
      <c r="J1377" s="665" t="s">
        <v>3503</v>
      </c>
      <c r="K1377" s="665" t="s">
        <v>4685</v>
      </c>
      <c r="L1377" s="666">
        <v>0</v>
      </c>
      <c r="M1377" s="666">
        <v>0</v>
      </c>
      <c r="N1377" s="665">
        <v>1</v>
      </c>
      <c r="O1377" s="748">
        <v>0.5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21</v>
      </c>
      <c r="B1378" s="665" t="s">
        <v>528</v>
      </c>
      <c r="C1378" s="665" t="s">
        <v>3366</v>
      </c>
      <c r="D1378" s="746" t="s">
        <v>4909</v>
      </c>
      <c r="E1378" s="747" t="s">
        <v>3395</v>
      </c>
      <c r="F1378" s="665" t="s">
        <v>3361</v>
      </c>
      <c r="G1378" s="665" t="s">
        <v>3422</v>
      </c>
      <c r="H1378" s="665" t="s">
        <v>1606</v>
      </c>
      <c r="I1378" s="665" t="s">
        <v>3807</v>
      </c>
      <c r="J1378" s="665" t="s">
        <v>3513</v>
      </c>
      <c r="K1378" s="665" t="s">
        <v>3808</v>
      </c>
      <c r="L1378" s="666">
        <v>543.39</v>
      </c>
      <c r="M1378" s="666">
        <v>3803.73</v>
      </c>
      <c r="N1378" s="665">
        <v>7</v>
      </c>
      <c r="O1378" s="748">
        <v>2.5</v>
      </c>
      <c r="P1378" s="666">
        <v>3803.73</v>
      </c>
      <c r="Q1378" s="681">
        <v>1</v>
      </c>
      <c r="R1378" s="665">
        <v>7</v>
      </c>
      <c r="S1378" s="681">
        <v>1</v>
      </c>
      <c r="T1378" s="748">
        <v>2.5</v>
      </c>
      <c r="U1378" s="704">
        <v>1</v>
      </c>
    </row>
    <row r="1379" spans="1:21" ht="14.4" customHeight="1" x14ac:dyDescent="0.3">
      <c r="A1379" s="664">
        <v>21</v>
      </c>
      <c r="B1379" s="665" t="s">
        <v>528</v>
      </c>
      <c r="C1379" s="665" t="s">
        <v>3366</v>
      </c>
      <c r="D1379" s="746" t="s">
        <v>4909</v>
      </c>
      <c r="E1379" s="747" t="s">
        <v>3395</v>
      </c>
      <c r="F1379" s="665" t="s">
        <v>3361</v>
      </c>
      <c r="G1379" s="665" t="s">
        <v>3422</v>
      </c>
      <c r="H1379" s="665" t="s">
        <v>1606</v>
      </c>
      <c r="I1379" s="665" t="s">
        <v>3809</v>
      </c>
      <c r="J1379" s="665" t="s">
        <v>3513</v>
      </c>
      <c r="K1379" s="665" t="s">
        <v>3810</v>
      </c>
      <c r="L1379" s="666">
        <v>923.74</v>
      </c>
      <c r="M1379" s="666">
        <v>923.74</v>
      </c>
      <c r="N1379" s="665">
        <v>1</v>
      </c>
      <c r="O1379" s="748">
        <v>1</v>
      </c>
      <c r="P1379" s="666">
        <v>923.74</v>
      </c>
      <c r="Q1379" s="681">
        <v>1</v>
      </c>
      <c r="R1379" s="665">
        <v>1</v>
      </c>
      <c r="S1379" s="681">
        <v>1</v>
      </c>
      <c r="T1379" s="748">
        <v>1</v>
      </c>
      <c r="U1379" s="704">
        <v>1</v>
      </c>
    </row>
    <row r="1380" spans="1:21" ht="14.4" customHeight="1" x14ac:dyDescent="0.3">
      <c r="A1380" s="664">
        <v>21</v>
      </c>
      <c r="B1380" s="665" t="s">
        <v>528</v>
      </c>
      <c r="C1380" s="665" t="s">
        <v>3366</v>
      </c>
      <c r="D1380" s="746" t="s">
        <v>4909</v>
      </c>
      <c r="E1380" s="747" t="s">
        <v>3395</v>
      </c>
      <c r="F1380" s="665" t="s">
        <v>3361</v>
      </c>
      <c r="G1380" s="665" t="s">
        <v>3422</v>
      </c>
      <c r="H1380" s="665" t="s">
        <v>1606</v>
      </c>
      <c r="I1380" s="665" t="s">
        <v>3626</v>
      </c>
      <c r="J1380" s="665" t="s">
        <v>1666</v>
      </c>
      <c r="K1380" s="665" t="s">
        <v>3191</v>
      </c>
      <c r="L1380" s="666">
        <v>1385.62</v>
      </c>
      <c r="M1380" s="666">
        <v>12470.579999999998</v>
      </c>
      <c r="N1380" s="665">
        <v>9</v>
      </c>
      <c r="O1380" s="748">
        <v>1.5</v>
      </c>
      <c r="P1380" s="666">
        <v>12470.579999999998</v>
      </c>
      <c r="Q1380" s="681">
        <v>1</v>
      </c>
      <c r="R1380" s="665">
        <v>9</v>
      </c>
      <c r="S1380" s="681">
        <v>1</v>
      </c>
      <c r="T1380" s="748">
        <v>1.5</v>
      </c>
      <c r="U1380" s="704">
        <v>1</v>
      </c>
    </row>
    <row r="1381" spans="1:21" ht="14.4" customHeight="1" x14ac:dyDescent="0.3">
      <c r="A1381" s="664">
        <v>21</v>
      </c>
      <c r="B1381" s="665" t="s">
        <v>528</v>
      </c>
      <c r="C1381" s="665" t="s">
        <v>3366</v>
      </c>
      <c r="D1381" s="746" t="s">
        <v>4909</v>
      </c>
      <c r="E1381" s="747" t="s">
        <v>3395</v>
      </c>
      <c r="F1381" s="665" t="s">
        <v>3361</v>
      </c>
      <c r="G1381" s="665" t="s">
        <v>3422</v>
      </c>
      <c r="H1381" s="665" t="s">
        <v>1606</v>
      </c>
      <c r="I1381" s="665" t="s">
        <v>3423</v>
      </c>
      <c r="J1381" s="665" t="s">
        <v>1666</v>
      </c>
      <c r="K1381" s="665" t="s">
        <v>3192</v>
      </c>
      <c r="L1381" s="666">
        <v>2309.36</v>
      </c>
      <c r="M1381" s="666">
        <v>6928.08</v>
      </c>
      <c r="N1381" s="665">
        <v>3</v>
      </c>
      <c r="O1381" s="748">
        <v>0.5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21</v>
      </c>
      <c r="B1382" s="665" t="s">
        <v>528</v>
      </c>
      <c r="C1382" s="665" t="s">
        <v>3366</v>
      </c>
      <c r="D1382" s="746" t="s">
        <v>4909</v>
      </c>
      <c r="E1382" s="747" t="s">
        <v>3395</v>
      </c>
      <c r="F1382" s="665" t="s">
        <v>3361</v>
      </c>
      <c r="G1382" s="665" t="s">
        <v>3422</v>
      </c>
      <c r="H1382" s="665" t="s">
        <v>1606</v>
      </c>
      <c r="I1382" s="665" t="s">
        <v>4686</v>
      </c>
      <c r="J1382" s="665" t="s">
        <v>3513</v>
      </c>
      <c r="K1382" s="665" t="s">
        <v>3514</v>
      </c>
      <c r="L1382" s="666">
        <v>407.55</v>
      </c>
      <c r="M1382" s="666">
        <v>407.55</v>
      </c>
      <c r="N1382" s="665">
        <v>1</v>
      </c>
      <c r="O1382" s="748">
        <v>1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21</v>
      </c>
      <c r="B1383" s="665" t="s">
        <v>528</v>
      </c>
      <c r="C1383" s="665" t="s">
        <v>3366</v>
      </c>
      <c r="D1383" s="746" t="s">
        <v>4909</v>
      </c>
      <c r="E1383" s="747" t="s">
        <v>3395</v>
      </c>
      <c r="F1383" s="665" t="s">
        <v>3361</v>
      </c>
      <c r="G1383" s="665" t="s">
        <v>3424</v>
      </c>
      <c r="H1383" s="665" t="s">
        <v>529</v>
      </c>
      <c r="I1383" s="665" t="s">
        <v>2751</v>
      </c>
      <c r="J1383" s="665" t="s">
        <v>2752</v>
      </c>
      <c r="K1383" s="665" t="s">
        <v>2498</v>
      </c>
      <c r="L1383" s="666">
        <v>146.84</v>
      </c>
      <c r="M1383" s="666">
        <v>146.84</v>
      </c>
      <c r="N1383" s="665">
        <v>1</v>
      </c>
      <c r="O1383" s="748">
        <v>1</v>
      </c>
      <c r="P1383" s="666">
        <v>146.84</v>
      </c>
      <c r="Q1383" s="681">
        <v>1</v>
      </c>
      <c r="R1383" s="665">
        <v>1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21</v>
      </c>
      <c r="B1384" s="665" t="s">
        <v>528</v>
      </c>
      <c r="C1384" s="665" t="s">
        <v>3366</v>
      </c>
      <c r="D1384" s="746" t="s">
        <v>4909</v>
      </c>
      <c r="E1384" s="747" t="s">
        <v>3395</v>
      </c>
      <c r="F1384" s="665" t="s">
        <v>3361</v>
      </c>
      <c r="G1384" s="665" t="s">
        <v>3425</v>
      </c>
      <c r="H1384" s="665" t="s">
        <v>529</v>
      </c>
      <c r="I1384" s="665" t="s">
        <v>1552</v>
      </c>
      <c r="J1384" s="665" t="s">
        <v>1553</v>
      </c>
      <c r="K1384" s="665" t="s">
        <v>1554</v>
      </c>
      <c r="L1384" s="666">
        <v>301.2</v>
      </c>
      <c r="M1384" s="666">
        <v>602.4</v>
      </c>
      <c r="N1384" s="665">
        <v>2</v>
      </c>
      <c r="O1384" s="748">
        <v>2</v>
      </c>
      <c r="P1384" s="666">
        <v>301.2</v>
      </c>
      <c r="Q1384" s="681">
        <v>0.5</v>
      </c>
      <c r="R1384" s="665">
        <v>1</v>
      </c>
      <c r="S1384" s="681">
        <v>0.5</v>
      </c>
      <c r="T1384" s="748">
        <v>1</v>
      </c>
      <c r="U1384" s="704">
        <v>0.5</v>
      </c>
    </row>
    <row r="1385" spans="1:21" ht="14.4" customHeight="1" x14ac:dyDescent="0.3">
      <c r="A1385" s="664">
        <v>21</v>
      </c>
      <c r="B1385" s="665" t="s">
        <v>528</v>
      </c>
      <c r="C1385" s="665" t="s">
        <v>3366</v>
      </c>
      <c r="D1385" s="746" t="s">
        <v>4909</v>
      </c>
      <c r="E1385" s="747" t="s">
        <v>3395</v>
      </c>
      <c r="F1385" s="665" t="s">
        <v>3361</v>
      </c>
      <c r="G1385" s="665" t="s">
        <v>3425</v>
      </c>
      <c r="H1385" s="665" t="s">
        <v>529</v>
      </c>
      <c r="I1385" s="665" t="s">
        <v>4605</v>
      </c>
      <c r="J1385" s="665" t="s">
        <v>4606</v>
      </c>
      <c r="K1385" s="665" t="s">
        <v>4607</v>
      </c>
      <c r="L1385" s="666">
        <v>201.73</v>
      </c>
      <c r="M1385" s="666">
        <v>403.46</v>
      </c>
      <c r="N1385" s="665">
        <v>2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21</v>
      </c>
      <c r="B1386" s="665" t="s">
        <v>528</v>
      </c>
      <c r="C1386" s="665" t="s">
        <v>3366</v>
      </c>
      <c r="D1386" s="746" t="s">
        <v>4909</v>
      </c>
      <c r="E1386" s="747" t="s">
        <v>3395</v>
      </c>
      <c r="F1386" s="665" t="s">
        <v>3361</v>
      </c>
      <c r="G1386" s="665" t="s">
        <v>3425</v>
      </c>
      <c r="H1386" s="665" t="s">
        <v>529</v>
      </c>
      <c r="I1386" s="665" t="s">
        <v>3516</v>
      </c>
      <c r="J1386" s="665" t="s">
        <v>1553</v>
      </c>
      <c r="K1386" s="665" t="s">
        <v>3515</v>
      </c>
      <c r="L1386" s="666">
        <v>57.64</v>
      </c>
      <c r="M1386" s="666">
        <v>57.64</v>
      </c>
      <c r="N1386" s="665">
        <v>1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21</v>
      </c>
      <c r="B1387" s="665" t="s">
        <v>528</v>
      </c>
      <c r="C1387" s="665" t="s">
        <v>3366</v>
      </c>
      <c r="D1387" s="746" t="s">
        <v>4909</v>
      </c>
      <c r="E1387" s="747" t="s">
        <v>3395</v>
      </c>
      <c r="F1387" s="665" t="s">
        <v>3361</v>
      </c>
      <c r="G1387" s="665" t="s">
        <v>3425</v>
      </c>
      <c r="H1387" s="665" t="s">
        <v>529</v>
      </c>
      <c r="I1387" s="665" t="s">
        <v>3632</v>
      </c>
      <c r="J1387" s="665" t="s">
        <v>1553</v>
      </c>
      <c r="K1387" s="665" t="s">
        <v>1554</v>
      </c>
      <c r="L1387" s="666">
        <v>185.26</v>
      </c>
      <c r="M1387" s="666">
        <v>555.78</v>
      </c>
      <c r="N1387" s="665">
        <v>3</v>
      </c>
      <c r="O1387" s="748">
        <v>1.5</v>
      </c>
      <c r="P1387" s="666">
        <v>370.52</v>
      </c>
      <c r="Q1387" s="681">
        <v>0.66666666666666663</v>
      </c>
      <c r="R1387" s="665">
        <v>2</v>
      </c>
      <c r="S1387" s="681">
        <v>0.66666666666666663</v>
      </c>
      <c r="T1387" s="748">
        <v>0.5</v>
      </c>
      <c r="U1387" s="704">
        <v>0.33333333333333331</v>
      </c>
    </row>
    <row r="1388" spans="1:21" ht="14.4" customHeight="1" x14ac:dyDescent="0.3">
      <c r="A1388" s="664">
        <v>21</v>
      </c>
      <c r="B1388" s="665" t="s">
        <v>528</v>
      </c>
      <c r="C1388" s="665" t="s">
        <v>3366</v>
      </c>
      <c r="D1388" s="746" t="s">
        <v>4909</v>
      </c>
      <c r="E1388" s="747" t="s">
        <v>3395</v>
      </c>
      <c r="F1388" s="665" t="s">
        <v>3361</v>
      </c>
      <c r="G1388" s="665" t="s">
        <v>3425</v>
      </c>
      <c r="H1388" s="665" t="s">
        <v>529</v>
      </c>
      <c r="I1388" s="665" t="s">
        <v>1601</v>
      </c>
      <c r="J1388" s="665" t="s">
        <v>1553</v>
      </c>
      <c r="K1388" s="665" t="s">
        <v>1554</v>
      </c>
      <c r="L1388" s="666">
        <v>301.2</v>
      </c>
      <c r="M1388" s="666">
        <v>3012</v>
      </c>
      <c r="N1388" s="665">
        <v>10</v>
      </c>
      <c r="O1388" s="748">
        <v>5</v>
      </c>
      <c r="P1388" s="666">
        <v>1807.2</v>
      </c>
      <c r="Q1388" s="681">
        <v>0.6</v>
      </c>
      <c r="R1388" s="665">
        <v>6</v>
      </c>
      <c r="S1388" s="681">
        <v>0.6</v>
      </c>
      <c r="T1388" s="748">
        <v>2.5</v>
      </c>
      <c r="U1388" s="704">
        <v>0.5</v>
      </c>
    </row>
    <row r="1389" spans="1:21" ht="14.4" customHeight="1" x14ac:dyDescent="0.3">
      <c r="A1389" s="664">
        <v>21</v>
      </c>
      <c r="B1389" s="665" t="s">
        <v>528</v>
      </c>
      <c r="C1389" s="665" t="s">
        <v>3366</v>
      </c>
      <c r="D1389" s="746" t="s">
        <v>4909</v>
      </c>
      <c r="E1389" s="747" t="s">
        <v>3395</v>
      </c>
      <c r="F1389" s="665" t="s">
        <v>3361</v>
      </c>
      <c r="G1389" s="665" t="s">
        <v>3425</v>
      </c>
      <c r="H1389" s="665" t="s">
        <v>529</v>
      </c>
      <c r="I1389" s="665" t="s">
        <v>3517</v>
      </c>
      <c r="J1389" s="665" t="s">
        <v>1553</v>
      </c>
      <c r="K1389" s="665" t="s">
        <v>3515</v>
      </c>
      <c r="L1389" s="666">
        <v>93.71</v>
      </c>
      <c r="M1389" s="666">
        <v>93.71</v>
      </c>
      <c r="N1389" s="665">
        <v>1</v>
      </c>
      <c r="O1389" s="748">
        <v>0.5</v>
      </c>
      <c r="P1389" s="666">
        <v>93.71</v>
      </c>
      <c r="Q1389" s="681">
        <v>1</v>
      </c>
      <c r="R1389" s="665">
        <v>1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21</v>
      </c>
      <c r="B1390" s="665" t="s">
        <v>528</v>
      </c>
      <c r="C1390" s="665" t="s">
        <v>3366</v>
      </c>
      <c r="D1390" s="746" t="s">
        <v>4909</v>
      </c>
      <c r="E1390" s="747" t="s">
        <v>3395</v>
      </c>
      <c r="F1390" s="665" t="s">
        <v>3361</v>
      </c>
      <c r="G1390" s="665" t="s">
        <v>3426</v>
      </c>
      <c r="H1390" s="665" t="s">
        <v>1606</v>
      </c>
      <c r="I1390" s="665" t="s">
        <v>3427</v>
      </c>
      <c r="J1390" s="665" t="s">
        <v>3428</v>
      </c>
      <c r="K1390" s="665" t="s">
        <v>3429</v>
      </c>
      <c r="L1390" s="666">
        <v>668.54</v>
      </c>
      <c r="M1390" s="666">
        <v>4011.24</v>
      </c>
      <c r="N1390" s="665">
        <v>6</v>
      </c>
      <c r="O1390" s="748">
        <v>3.5</v>
      </c>
      <c r="P1390" s="666">
        <v>2005.62</v>
      </c>
      <c r="Q1390" s="681">
        <v>0.5</v>
      </c>
      <c r="R1390" s="665">
        <v>3</v>
      </c>
      <c r="S1390" s="681">
        <v>0.5</v>
      </c>
      <c r="T1390" s="748">
        <v>2</v>
      </c>
      <c r="U1390" s="704">
        <v>0.5714285714285714</v>
      </c>
    </row>
    <row r="1391" spans="1:21" ht="14.4" customHeight="1" x14ac:dyDescent="0.3">
      <c r="A1391" s="664">
        <v>21</v>
      </c>
      <c r="B1391" s="665" t="s">
        <v>528</v>
      </c>
      <c r="C1391" s="665" t="s">
        <v>3366</v>
      </c>
      <c r="D1391" s="746" t="s">
        <v>4909</v>
      </c>
      <c r="E1391" s="747" t="s">
        <v>3395</v>
      </c>
      <c r="F1391" s="665" t="s">
        <v>3361</v>
      </c>
      <c r="G1391" s="665" t="s">
        <v>3426</v>
      </c>
      <c r="H1391" s="665" t="s">
        <v>529</v>
      </c>
      <c r="I1391" s="665" t="s">
        <v>4267</v>
      </c>
      <c r="J1391" s="665" t="s">
        <v>3428</v>
      </c>
      <c r="K1391" s="665" t="s">
        <v>4268</v>
      </c>
      <c r="L1391" s="666">
        <v>0</v>
      </c>
      <c r="M1391" s="666">
        <v>0</v>
      </c>
      <c r="N1391" s="665">
        <v>1</v>
      </c>
      <c r="O1391" s="748">
        <v>0.5</v>
      </c>
      <c r="P1391" s="666">
        <v>0</v>
      </c>
      <c r="Q1391" s="681"/>
      <c r="R1391" s="665">
        <v>1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21</v>
      </c>
      <c r="B1392" s="665" t="s">
        <v>528</v>
      </c>
      <c r="C1392" s="665" t="s">
        <v>3366</v>
      </c>
      <c r="D1392" s="746" t="s">
        <v>4909</v>
      </c>
      <c r="E1392" s="747" t="s">
        <v>3395</v>
      </c>
      <c r="F1392" s="665" t="s">
        <v>3361</v>
      </c>
      <c r="G1392" s="665" t="s">
        <v>3426</v>
      </c>
      <c r="H1392" s="665" t="s">
        <v>529</v>
      </c>
      <c r="I1392" s="665" t="s">
        <v>4687</v>
      </c>
      <c r="J1392" s="665" t="s">
        <v>3428</v>
      </c>
      <c r="K1392" s="665" t="s">
        <v>4268</v>
      </c>
      <c r="L1392" s="666">
        <v>0</v>
      </c>
      <c r="M1392" s="666">
        <v>0</v>
      </c>
      <c r="N1392" s="665">
        <v>10</v>
      </c>
      <c r="O1392" s="748">
        <v>6.5</v>
      </c>
      <c r="P1392" s="666">
        <v>0</v>
      </c>
      <c r="Q1392" s="681"/>
      <c r="R1392" s="665">
        <v>7</v>
      </c>
      <c r="S1392" s="681">
        <v>0.7</v>
      </c>
      <c r="T1392" s="748">
        <v>4</v>
      </c>
      <c r="U1392" s="704">
        <v>0.61538461538461542</v>
      </c>
    </row>
    <row r="1393" spans="1:21" ht="14.4" customHeight="1" x14ac:dyDescent="0.3">
      <c r="A1393" s="664">
        <v>21</v>
      </c>
      <c r="B1393" s="665" t="s">
        <v>528</v>
      </c>
      <c r="C1393" s="665" t="s">
        <v>3366</v>
      </c>
      <c r="D1393" s="746" t="s">
        <v>4909</v>
      </c>
      <c r="E1393" s="747" t="s">
        <v>3395</v>
      </c>
      <c r="F1393" s="665" t="s">
        <v>3361</v>
      </c>
      <c r="G1393" s="665" t="s">
        <v>3636</v>
      </c>
      <c r="H1393" s="665" t="s">
        <v>529</v>
      </c>
      <c r="I1393" s="665" t="s">
        <v>1588</v>
      </c>
      <c r="J1393" s="665" t="s">
        <v>1163</v>
      </c>
      <c r="K1393" s="665" t="s">
        <v>1589</v>
      </c>
      <c r="L1393" s="666">
        <v>908.53</v>
      </c>
      <c r="M1393" s="666">
        <v>3634.12</v>
      </c>
      <c r="N1393" s="665">
        <v>4</v>
      </c>
      <c r="O1393" s="748">
        <v>2</v>
      </c>
      <c r="P1393" s="666">
        <v>3634.12</v>
      </c>
      <c r="Q1393" s="681">
        <v>1</v>
      </c>
      <c r="R1393" s="665">
        <v>4</v>
      </c>
      <c r="S1393" s="681">
        <v>1</v>
      </c>
      <c r="T1393" s="748">
        <v>2</v>
      </c>
      <c r="U1393" s="704">
        <v>1</v>
      </c>
    </row>
    <row r="1394" spans="1:21" ht="14.4" customHeight="1" x14ac:dyDescent="0.3">
      <c r="A1394" s="664">
        <v>21</v>
      </c>
      <c r="B1394" s="665" t="s">
        <v>528</v>
      </c>
      <c r="C1394" s="665" t="s">
        <v>3366</v>
      </c>
      <c r="D1394" s="746" t="s">
        <v>4909</v>
      </c>
      <c r="E1394" s="747" t="s">
        <v>3395</v>
      </c>
      <c r="F1394" s="665" t="s">
        <v>3361</v>
      </c>
      <c r="G1394" s="665" t="s">
        <v>3636</v>
      </c>
      <c r="H1394" s="665" t="s">
        <v>529</v>
      </c>
      <c r="I1394" s="665" t="s">
        <v>2266</v>
      </c>
      <c r="J1394" s="665" t="s">
        <v>1604</v>
      </c>
      <c r="K1394" s="665" t="s">
        <v>2267</v>
      </c>
      <c r="L1394" s="666">
        <v>291.85000000000002</v>
      </c>
      <c r="M1394" s="666">
        <v>291.85000000000002</v>
      </c>
      <c r="N1394" s="665">
        <v>1</v>
      </c>
      <c r="O1394" s="748">
        <v>1</v>
      </c>
      <c r="P1394" s="666">
        <v>291.85000000000002</v>
      </c>
      <c r="Q1394" s="681">
        <v>1</v>
      </c>
      <c r="R1394" s="665">
        <v>1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21</v>
      </c>
      <c r="B1395" s="665" t="s">
        <v>528</v>
      </c>
      <c r="C1395" s="665" t="s">
        <v>3366</v>
      </c>
      <c r="D1395" s="746" t="s">
        <v>4909</v>
      </c>
      <c r="E1395" s="747" t="s">
        <v>3395</v>
      </c>
      <c r="F1395" s="665" t="s">
        <v>3361</v>
      </c>
      <c r="G1395" s="665" t="s">
        <v>3636</v>
      </c>
      <c r="H1395" s="665" t="s">
        <v>529</v>
      </c>
      <c r="I1395" s="665" t="s">
        <v>1603</v>
      </c>
      <c r="J1395" s="665" t="s">
        <v>1604</v>
      </c>
      <c r="K1395" s="665" t="s">
        <v>1605</v>
      </c>
      <c r="L1395" s="666">
        <v>583.70000000000005</v>
      </c>
      <c r="M1395" s="666">
        <v>1167.4000000000001</v>
      </c>
      <c r="N1395" s="665">
        <v>2</v>
      </c>
      <c r="O1395" s="748">
        <v>1</v>
      </c>
      <c r="P1395" s="666">
        <v>1167.4000000000001</v>
      </c>
      <c r="Q1395" s="681">
        <v>1</v>
      </c>
      <c r="R1395" s="665">
        <v>2</v>
      </c>
      <c r="S1395" s="681">
        <v>1</v>
      </c>
      <c r="T1395" s="748">
        <v>1</v>
      </c>
      <c r="U1395" s="704">
        <v>1</v>
      </c>
    </row>
    <row r="1396" spans="1:21" ht="14.4" customHeight="1" x14ac:dyDescent="0.3">
      <c r="A1396" s="664">
        <v>21</v>
      </c>
      <c r="B1396" s="665" t="s">
        <v>528</v>
      </c>
      <c r="C1396" s="665" t="s">
        <v>3366</v>
      </c>
      <c r="D1396" s="746" t="s">
        <v>4909</v>
      </c>
      <c r="E1396" s="747" t="s">
        <v>3395</v>
      </c>
      <c r="F1396" s="665" t="s">
        <v>3361</v>
      </c>
      <c r="G1396" s="665" t="s">
        <v>3570</v>
      </c>
      <c r="H1396" s="665" t="s">
        <v>1606</v>
      </c>
      <c r="I1396" s="665" t="s">
        <v>1691</v>
      </c>
      <c r="J1396" s="665" t="s">
        <v>1692</v>
      </c>
      <c r="K1396" s="665" t="s">
        <v>560</v>
      </c>
      <c r="L1396" s="666">
        <v>48.27</v>
      </c>
      <c r="M1396" s="666">
        <v>48.27</v>
      </c>
      <c r="N1396" s="665">
        <v>1</v>
      </c>
      <c r="O1396" s="748">
        <v>1</v>
      </c>
      <c r="P1396" s="666">
        <v>48.27</v>
      </c>
      <c r="Q1396" s="681">
        <v>1</v>
      </c>
      <c r="R1396" s="665">
        <v>1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21</v>
      </c>
      <c r="B1397" s="665" t="s">
        <v>528</v>
      </c>
      <c r="C1397" s="665" t="s">
        <v>3366</v>
      </c>
      <c r="D1397" s="746" t="s">
        <v>4909</v>
      </c>
      <c r="E1397" s="747" t="s">
        <v>3395</v>
      </c>
      <c r="F1397" s="665" t="s">
        <v>3361</v>
      </c>
      <c r="G1397" s="665" t="s">
        <v>4688</v>
      </c>
      <c r="H1397" s="665" t="s">
        <v>1606</v>
      </c>
      <c r="I1397" s="665" t="s">
        <v>2693</v>
      </c>
      <c r="J1397" s="665" t="s">
        <v>2694</v>
      </c>
      <c r="K1397" s="665" t="s">
        <v>2695</v>
      </c>
      <c r="L1397" s="666">
        <v>545.82000000000005</v>
      </c>
      <c r="M1397" s="666">
        <v>545.82000000000005</v>
      </c>
      <c r="N1397" s="665">
        <v>1</v>
      </c>
      <c r="O1397" s="748">
        <v>1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21</v>
      </c>
      <c r="B1398" s="665" t="s">
        <v>528</v>
      </c>
      <c r="C1398" s="665" t="s">
        <v>3366</v>
      </c>
      <c r="D1398" s="746" t="s">
        <v>4909</v>
      </c>
      <c r="E1398" s="747" t="s">
        <v>3395</v>
      </c>
      <c r="F1398" s="665" t="s">
        <v>3361</v>
      </c>
      <c r="G1398" s="665" t="s">
        <v>3523</v>
      </c>
      <c r="H1398" s="665" t="s">
        <v>529</v>
      </c>
      <c r="I1398" s="665" t="s">
        <v>1432</v>
      </c>
      <c r="J1398" s="665" t="s">
        <v>1433</v>
      </c>
      <c r="K1398" s="665" t="s">
        <v>1324</v>
      </c>
      <c r="L1398" s="666">
        <v>108.44</v>
      </c>
      <c r="M1398" s="666">
        <v>1084.4000000000001</v>
      </c>
      <c r="N1398" s="665">
        <v>10</v>
      </c>
      <c r="O1398" s="748">
        <v>5.5</v>
      </c>
      <c r="P1398" s="666">
        <v>542.20000000000005</v>
      </c>
      <c r="Q1398" s="681">
        <v>0.5</v>
      </c>
      <c r="R1398" s="665">
        <v>5</v>
      </c>
      <c r="S1398" s="681">
        <v>0.5</v>
      </c>
      <c r="T1398" s="748">
        <v>2.5</v>
      </c>
      <c r="U1398" s="704">
        <v>0.45454545454545453</v>
      </c>
    </row>
    <row r="1399" spans="1:21" ht="14.4" customHeight="1" x14ac:dyDescent="0.3">
      <c r="A1399" s="664">
        <v>21</v>
      </c>
      <c r="B1399" s="665" t="s">
        <v>528</v>
      </c>
      <c r="C1399" s="665" t="s">
        <v>3366</v>
      </c>
      <c r="D1399" s="746" t="s">
        <v>4909</v>
      </c>
      <c r="E1399" s="747" t="s">
        <v>3395</v>
      </c>
      <c r="F1399" s="665" t="s">
        <v>3361</v>
      </c>
      <c r="G1399" s="665" t="s">
        <v>4627</v>
      </c>
      <c r="H1399" s="665" t="s">
        <v>529</v>
      </c>
      <c r="I1399" s="665" t="s">
        <v>4689</v>
      </c>
      <c r="J1399" s="665" t="s">
        <v>4629</v>
      </c>
      <c r="K1399" s="665" t="s">
        <v>4690</v>
      </c>
      <c r="L1399" s="666">
        <v>0</v>
      </c>
      <c r="M1399" s="666">
        <v>0</v>
      </c>
      <c r="N1399" s="665">
        <v>2</v>
      </c>
      <c r="O1399" s="748">
        <v>0.5</v>
      </c>
      <c r="P1399" s="666">
        <v>0</v>
      </c>
      <c r="Q1399" s="681"/>
      <c r="R1399" s="665">
        <v>2</v>
      </c>
      <c r="S1399" s="681">
        <v>1</v>
      </c>
      <c r="T1399" s="748">
        <v>0.5</v>
      </c>
      <c r="U1399" s="704">
        <v>1</v>
      </c>
    </row>
    <row r="1400" spans="1:21" ht="14.4" customHeight="1" x14ac:dyDescent="0.3">
      <c r="A1400" s="664">
        <v>21</v>
      </c>
      <c r="B1400" s="665" t="s">
        <v>528</v>
      </c>
      <c r="C1400" s="665" t="s">
        <v>3366</v>
      </c>
      <c r="D1400" s="746" t="s">
        <v>4909</v>
      </c>
      <c r="E1400" s="747" t="s">
        <v>3395</v>
      </c>
      <c r="F1400" s="665" t="s">
        <v>3361</v>
      </c>
      <c r="G1400" s="665" t="s">
        <v>4179</v>
      </c>
      <c r="H1400" s="665" t="s">
        <v>529</v>
      </c>
      <c r="I1400" s="665" t="s">
        <v>919</v>
      </c>
      <c r="J1400" s="665" t="s">
        <v>4180</v>
      </c>
      <c r="K1400" s="665" t="s">
        <v>3574</v>
      </c>
      <c r="L1400" s="666">
        <v>0</v>
      </c>
      <c r="M1400" s="666">
        <v>0</v>
      </c>
      <c r="N1400" s="665">
        <v>9</v>
      </c>
      <c r="O1400" s="748">
        <v>5</v>
      </c>
      <c r="P1400" s="666">
        <v>0</v>
      </c>
      <c r="Q1400" s="681"/>
      <c r="R1400" s="665">
        <v>9</v>
      </c>
      <c r="S1400" s="681">
        <v>1</v>
      </c>
      <c r="T1400" s="748">
        <v>5</v>
      </c>
      <c r="U1400" s="704">
        <v>1</v>
      </c>
    </row>
    <row r="1401" spans="1:21" ht="14.4" customHeight="1" x14ac:dyDescent="0.3">
      <c r="A1401" s="664">
        <v>21</v>
      </c>
      <c r="B1401" s="665" t="s">
        <v>528</v>
      </c>
      <c r="C1401" s="665" t="s">
        <v>3366</v>
      </c>
      <c r="D1401" s="746" t="s">
        <v>4909</v>
      </c>
      <c r="E1401" s="747" t="s">
        <v>3395</v>
      </c>
      <c r="F1401" s="665" t="s">
        <v>3361</v>
      </c>
      <c r="G1401" s="665" t="s">
        <v>3430</v>
      </c>
      <c r="H1401" s="665" t="s">
        <v>1606</v>
      </c>
      <c r="I1401" s="665" t="s">
        <v>4445</v>
      </c>
      <c r="J1401" s="665" t="s">
        <v>3281</v>
      </c>
      <c r="K1401" s="665" t="s">
        <v>3922</v>
      </c>
      <c r="L1401" s="666">
        <v>0</v>
      </c>
      <c r="M1401" s="666">
        <v>0</v>
      </c>
      <c r="N1401" s="665">
        <v>1</v>
      </c>
      <c r="O1401" s="748">
        <v>0.5</v>
      </c>
      <c r="P1401" s="666"/>
      <c r="Q1401" s="681"/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21</v>
      </c>
      <c r="B1402" s="665" t="s">
        <v>528</v>
      </c>
      <c r="C1402" s="665" t="s">
        <v>3366</v>
      </c>
      <c r="D1402" s="746" t="s">
        <v>4909</v>
      </c>
      <c r="E1402" s="747" t="s">
        <v>3395</v>
      </c>
      <c r="F1402" s="665" t="s">
        <v>3361</v>
      </c>
      <c r="G1402" s="665" t="s">
        <v>4691</v>
      </c>
      <c r="H1402" s="665" t="s">
        <v>529</v>
      </c>
      <c r="I1402" s="665" t="s">
        <v>4692</v>
      </c>
      <c r="J1402" s="665" t="s">
        <v>4693</v>
      </c>
      <c r="K1402" s="665" t="s">
        <v>3777</v>
      </c>
      <c r="L1402" s="666">
        <v>0</v>
      </c>
      <c r="M1402" s="666">
        <v>0</v>
      </c>
      <c r="N1402" s="665">
        <v>1</v>
      </c>
      <c r="O1402" s="748">
        <v>0.5</v>
      </c>
      <c r="P1402" s="666">
        <v>0</v>
      </c>
      <c r="Q1402" s="681"/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21</v>
      </c>
      <c r="B1403" s="665" t="s">
        <v>528</v>
      </c>
      <c r="C1403" s="665" t="s">
        <v>3366</v>
      </c>
      <c r="D1403" s="746" t="s">
        <v>4909</v>
      </c>
      <c r="E1403" s="747" t="s">
        <v>3395</v>
      </c>
      <c r="F1403" s="665" t="s">
        <v>3361</v>
      </c>
      <c r="G1403" s="665" t="s">
        <v>4691</v>
      </c>
      <c r="H1403" s="665" t="s">
        <v>529</v>
      </c>
      <c r="I1403" s="665" t="s">
        <v>4694</v>
      </c>
      <c r="J1403" s="665" t="s">
        <v>4693</v>
      </c>
      <c r="K1403" s="665" t="s">
        <v>4695</v>
      </c>
      <c r="L1403" s="666">
        <v>0</v>
      </c>
      <c r="M1403" s="666">
        <v>0</v>
      </c>
      <c r="N1403" s="665">
        <v>1</v>
      </c>
      <c r="O1403" s="748">
        <v>0.5</v>
      </c>
      <c r="P1403" s="666">
        <v>0</v>
      </c>
      <c r="Q1403" s="681"/>
      <c r="R1403" s="665">
        <v>1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21</v>
      </c>
      <c r="B1404" s="665" t="s">
        <v>528</v>
      </c>
      <c r="C1404" s="665" t="s">
        <v>3366</v>
      </c>
      <c r="D1404" s="746" t="s">
        <v>4909</v>
      </c>
      <c r="E1404" s="747" t="s">
        <v>3395</v>
      </c>
      <c r="F1404" s="665" t="s">
        <v>3361</v>
      </c>
      <c r="G1404" s="665" t="s">
        <v>3525</v>
      </c>
      <c r="H1404" s="665" t="s">
        <v>529</v>
      </c>
      <c r="I1404" s="665" t="s">
        <v>758</v>
      </c>
      <c r="J1404" s="665" t="s">
        <v>3526</v>
      </c>
      <c r="K1404" s="665" t="s">
        <v>3527</v>
      </c>
      <c r="L1404" s="666">
        <v>0</v>
      </c>
      <c r="M1404" s="666">
        <v>0</v>
      </c>
      <c r="N1404" s="665">
        <v>10</v>
      </c>
      <c r="O1404" s="748">
        <v>4.5</v>
      </c>
      <c r="P1404" s="666">
        <v>0</v>
      </c>
      <c r="Q1404" s="681"/>
      <c r="R1404" s="665">
        <v>4</v>
      </c>
      <c r="S1404" s="681">
        <v>0.4</v>
      </c>
      <c r="T1404" s="748">
        <v>1.5</v>
      </c>
      <c r="U1404" s="704">
        <v>0.33333333333333331</v>
      </c>
    </row>
    <row r="1405" spans="1:21" ht="14.4" customHeight="1" x14ac:dyDescent="0.3">
      <c r="A1405" s="664">
        <v>21</v>
      </c>
      <c r="B1405" s="665" t="s">
        <v>528</v>
      </c>
      <c r="C1405" s="665" t="s">
        <v>3366</v>
      </c>
      <c r="D1405" s="746" t="s">
        <v>4909</v>
      </c>
      <c r="E1405" s="747" t="s">
        <v>3395</v>
      </c>
      <c r="F1405" s="665" t="s">
        <v>3361</v>
      </c>
      <c r="G1405" s="665" t="s">
        <v>3978</v>
      </c>
      <c r="H1405" s="665" t="s">
        <v>1606</v>
      </c>
      <c r="I1405" s="665" t="s">
        <v>3979</v>
      </c>
      <c r="J1405" s="665" t="s">
        <v>3980</v>
      </c>
      <c r="K1405" s="665" t="s">
        <v>3981</v>
      </c>
      <c r="L1405" s="666">
        <v>0</v>
      </c>
      <c r="M1405" s="666">
        <v>0</v>
      </c>
      <c r="N1405" s="665">
        <v>7</v>
      </c>
      <c r="O1405" s="748">
        <v>7</v>
      </c>
      <c r="P1405" s="666">
        <v>0</v>
      </c>
      <c r="Q1405" s="681"/>
      <c r="R1405" s="665">
        <v>6</v>
      </c>
      <c r="S1405" s="681">
        <v>0.8571428571428571</v>
      </c>
      <c r="T1405" s="748">
        <v>6</v>
      </c>
      <c r="U1405" s="704">
        <v>0.8571428571428571</v>
      </c>
    </row>
    <row r="1406" spans="1:21" ht="14.4" customHeight="1" x14ac:dyDescent="0.3">
      <c r="A1406" s="664">
        <v>21</v>
      </c>
      <c r="B1406" s="665" t="s">
        <v>528</v>
      </c>
      <c r="C1406" s="665" t="s">
        <v>3366</v>
      </c>
      <c r="D1406" s="746" t="s">
        <v>4909</v>
      </c>
      <c r="E1406" s="747" t="s">
        <v>3395</v>
      </c>
      <c r="F1406" s="665" t="s">
        <v>3361</v>
      </c>
      <c r="G1406" s="665" t="s">
        <v>3978</v>
      </c>
      <c r="H1406" s="665" t="s">
        <v>1606</v>
      </c>
      <c r="I1406" s="665" t="s">
        <v>3982</v>
      </c>
      <c r="J1406" s="665" t="s">
        <v>3980</v>
      </c>
      <c r="K1406" s="665" t="s">
        <v>3814</v>
      </c>
      <c r="L1406" s="666">
        <v>492.3</v>
      </c>
      <c r="M1406" s="666">
        <v>2953.8</v>
      </c>
      <c r="N1406" s="665">
        <v>6</v>
      </c>
      <c r="O1406" s="748">
        <v>6</v>
      </c>
      <c r="P1406" s="666">
        <v>1969.2</v>
      </c>
      <c r="Q1406" s="681">
        <v>0.66666666666666663</v>
      </c>
      <c r="R1406" s="665">
        <v>4</v>
      </c>
      <c r="S1406" s="681">
        <v>0.66666666666666663</v>
      </c>
      <c r="T1406" s="748">
        <v>4</v>
      </c>
      <c r="U1406" s="704">
        <v>0.66666666666666663</v>
      </c>
    </row>
    <row r="1407" spans="1:21" ht="14.4" customHeight="1" x14ac:dyDescent="0.3">
      <c r="A1407" s="664">
        <v>21</v>
      </c>
      <c r="B1407" s="665" t="s">
        <v>528</v>
      </c>
      <c r="C1407" s="665" t="s">
        <v>3366</v>
      </c>
      <c r="D1407" s="746" t="s">
        <v>4909</v>
      </c>
      <c r="E1407" s="747" t="s">
        <v>3395</v>
      </c>
      <c r="F1407" s="665" t="s">
        <v>3361</v>
      </c>
      <c r="G1407" s="665" t="s">
        <v>4696</v>
      </c>
      <c r="H1407" s="665" t="s">
        <v>529</v>
      </c>
      <c r="I1407" s="665" t="s">
        <v>4697</v>
      </c>
      <c r="J1407" s="665" t="s">
        <v>2114</v>
      </c>
      <c r="K1407" s="665" t="s">
        <v>4698</v>
      </c>
      <c r="L1407" s="666">
        <v>0</v>
      </c>
      <c r="M1407" s="666">
        <v>0</v>
      </c>
      <c r="N1407" s="665">
        <v>1</v>
      </c>
      <c r="O1407" s="748">
        <v>0.5</v>
      </c>
      <c r="P1407" s="666">
        <v>0</v>
      </c>
      <c r="Q1407" s="681"/>
      <c r="R1407" s="665">
        <v>1</v>
      </c>
      <c r="S1407" s="681">
        <v>1</v>
      </c>
      <c r="T1407" s="748">
        <v>0.5</v>
      </c>
      <c r="U1407" s="704">
        <v>1</v>
      </c>
    </row>
    <row r="1408" spans="1:21" ht="14.4" customHeight="1" x14ac:dyDescent="0.3">
      <c r="A1408" s="664">
        <v>21</v>
      </c>
      <c r="B1408" s="665" t="s">
        <v>528</v>
      </c>
      <c r="C1408" s="665" t="s">
        <v>3366</v>
      </c>
      <c r="D1408" s="746" t="s">
        <v>4909</v>
      </c>
      <c r="E1408" s="747" t="s">
        <v>3395</v>
      </c>
      <c r="F1408" s="665" t="s">
        <v>3361</v>
      </c>
      <c r="G1408" s="665" t="s">
        <v>4696</v>
      </c>
      <c r="H1408" s="665" t="s">
        <v>529</v>
      </c>
      <c r="I1408" s="665" t="s">
        <v>4699</v>
      </c>
      <c r="J1408" s="665" t="s">
        <v>2114</v>
      </c>
      <c r="K1408" s="665" t="s">
        <v>4700</v>
      </c>
      <c r="L1408" s="666">
        <v>0</v>
      </c>
      <c r="M1408" s="666">
        <v>0</v>
      </c>
      <c r="N1408" s="665">
        <v>1</v>
      </c>
      <c r="O1408" s="748">
        <v>0.5</v>
      </c>
      <c r="P1408" s="666">
        <v>0</v>
      </c>
      <c r="Q1408" s="681"/>
      <c r="R1408" s="665">
        <v>1</v>
      </c>
      <c r="S1408" s="681">
        <v>1</v>
      </c>
      <c r="T1408" s="748">
        <v>0.5</v>
      </c>
      <c r="U1408" s="704">
        <v>1</v>
      </c>
    </row>
    <row r="1409" spans="1:21" ht="14.4" customHeight="1" x14ac:dyDescent="0.3">
      <c r="A1409" s="664">
        <v>21</v>
      </c>
      <c r="B1409" s="665" t="s">
        <v>528</v>
      </c>
      <c r="C1409" s="665" t="s">
        <v>3366</v>
      </c>
      <c r="D1409" s="746" t="s">
        <v>4909</v>
      </c>
      <c r="E1409" s="747" t="s">
        <v>3395</v>
      </c>
      <c r="F1409" s="665" t="s">
        <v>3361</v>
      </c>
      <c r="G1409" s="665" t="s">
        <v>3536</v>
      </c>
      <c r="H1409" s="665" t="s">
        <v>529</v>
      </c>
      <c r="I1409" s="665" t="s">
        <v>3722</v>
      </c>
      <c r="J1409" s="665" t="s">
        <v>3723</v>
      </c>
      <c r="K1409" s="665" t="s">
        <v>1041</v>
      </c>
      <c r="L1409" s="666">
        <v>50.32</v>
      </c>
      <c r="M1409" s="666">
        <v>603.84</v>
      </c>
      <c r="N1409" s="665">
        <v>12</v>
      </c>
      <c r="O1409" s="748">
        <v>2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21</v>
      </c>
      <c r="B1410" s="665" t="s">
        <v>528</v>
      </c>
      <c r="C1410" s="665" t="s">
        <v>3366</v>
      </c>
      <c r="D1410" s="746" t="s">
        <v>4909</v>
      </c>
      <c r="E1410" s="747" t="s">
        <v>3395</v>
      </c>
      <c r="F1410" s="665" t="s">
        <v>3361</v>
      </c>
      <c r="G1410" s="665" t="s">
        <v>3536</v>
      </c>
      <c r="H1410" s="665" t="s">
        <v>529</v>
      </c>
      <c r="I1410" s="665" t="s">
        <v>4026</v>
      </c>
      <c r="J1410" s="665" t="s">
        <v>3723</v>
      </c>
      <c r="K1410" s="665" t="s">
        <v>698</v>
      </c>
      <c r="L1410" s="666">
        <v>100.62</v>
      </c>
      <c r="M1410" s="666">
        <v>704.34</v>
      </c>
      <c r="N1410" s="665">
        <v>7</v>
      </c>
      <c r="O1410" s="748">
        <v>3</v>
      </c>
      <c r="P1410" s="666">
        <v>603.72</v>
      </c>
      <c r="Q1410" s="681">
        <v>0.8571428571428571</v>
      </c>
      <c r="R1410" s="665">
        <v>6</v>
      </c>
      <c r="S1410" s="681">
        <v>0.8571428571428571</v>
      </c>
      <c r="T1410" s="748">
        <v>2.5</v>
      </c>
      <c r="U1410" s="704">
        <v>0.83333333333333337</v>
      </c>
    </row>
    <row r="1411" spans="1:21" ht="14.4" customHeight="1" x14ac:dyDescent="0.3">
      <c r="A1411" s="664">
        <v>21</v>
      </c>
      <c r="B1411" s="665" t="s">
        <v>528</v>
      </c>
      <c r="C1411" s="665" t="s">
        <v>3366</v>
      </c>
      <c r="D1411" s="746" t="s">
        <v>4909</v>
      </c>
      <c r="E1411" s="747" t="s">
        <v>3395</v>
      </c>
      <c r="F1411" s="665" t="s">
        <v>3361</v>
      </c>
      <c r="G1411" s="665" t="s">
        <v>3536</v>
      </c>
      <c r="H1411" s="665" t="s">
        <v>529</v>
      </c>
      <c r="I1411" s="665" t="s">
        <v>4642</v>
      </c>
      <c r="J1411" s="665" t="s">
        <v>3723</v>
      </c>
      <c r="K1411" s="665" t="s">
        <v>4643</v>
      </c>
      <c r="L1411" s="666">
        <v>100.62</v>
      </c>
      <c r="M1411" s="666">
        <v>603.72</v>
      </c>
      <c r="N1411" s="665">
        <v>6</v>
      </c>
      <c r="O1411" s="748">
        <v>4</v>
      </c>
      <c r="P1411" s="666">
        <v>503.1</v>
      </c>
      <c r="Q1411" s="681">
        <v>0.83333333333333337</v>
      </c>
      <c r="R1411" s="665">
        <v>5</v>
      </c>
      <c r="S1411" s="681">
        <v>0.83333333333333337</v>
      </c>
      <c r="T1411" s="748">
        <v>3.5</v>
      </c>
      <c r="U1411" s="704">
        <v>0.875</v>
      </c>
    </row>
    <row r="1412" spans="1:21" ht="14.4" customHeight="1" x14ac:dyDescent="0.3">
      <c r="A1412" s="664">
        <v>21</v>
      </c>
      <c r="B1412" s="665" t="s">
        <v>528</v>
      </c>
      <c r="C1412" s="665" t="s">
        <v>3366</v>
      </c>
      <c r="D1412" s="746" t="s">
        <v>4909</v>
      </c>
      <c r="E1412" s="747" t="s">
        <v>3395</v>
      </c>
      <c r="F1412" s="665" t="s">
        <v>3361</v>
      </c>
      <c r="G1412" s="665" t="s">
        <v>3536</v>
      </c>
      <c r="H1412" s="665" t="s">
        <v>529</v>
      </c>
      <c r="I1412" s="665" t="s">
        <v>4701</v>
      </c>
      <c r="J1412" s="665" t="s">
        <v>4702</v>
      </c>
      <c r="K1412" s="665" t="s">
        <v>698</v>
      </c>
      <c r="L1412" s="666">
        <v>0</v>
      </c>
      <c r="M1412" s="666">
        <v>0</v>
      </c>
      <c r="N1412" s="665">
        <v>1</v>
      </c>
      <c r="O1412" s="748">
        <v>0.5</v>
      </c>
      <c r="P1412" s="666"/>
      <c r="Q1412" s="681"/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21</v>
      </c>
      <c r="B1413" s="665" t="s">
        <v>528</v>
      </c>
      <c r="C1413" s="665" t="s">
        <v>3366</v>
      </c>
      <c r="D1413" s="746" t="s">
        <v>4909</v>
      </c>
      <c r="E1413" s="747" t="s">
        <v>3395</v>
      </c>
      <c r="F1413" s="665" t="s">
        <v>3361</v>
      </c>
      <c r="G1413" s="665" t="s">
        <v>3536</v>
      </c>
      <c r="H1413" s="665" t="s">
        <v>529</v>
      </c>
      <c r="I1413" s="665" t="s">
        <v>4703</v>
      </c>
      <c r="J1413" s="665" t="s">
        <v>3723</v>
      </c>
      <c r="K1413" s="665" t="s">
        <v>1041</v>
      </c>
      <c r="L1413" s="666">
        <v>0</v>
      </c>
      <c r="M1413" s="666">
        <v>0</v>
      </c>
      <c r="N1413" s="665">
        <v>6</v>
      </c>
      <c r="O1413" s="748">
        <v>0.5</v>
      </c>
      <c r="P1413" s="666"/>
      <c r="Q1413" s="681"/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21</v>
      </c>
      <c r="B1414" s="665" t="s">
        <v>528</v>
      </c>
      <c r="C1414" s="665" t="s">
        <v>3366</v>
      </c>
      <c r="D1414" s="746" t="s">
        <v>4909</v>
      </c>
      <c r="E1414" s="747" t="s">
        <v>3395</v>
      </c>
      <c r="F1414" s="665" t="s">
        <v>3361</v>
      </c>
      <c r="G1414" s="665" t="s">
        <v>3662</v>
      </c>
      <c r="H1414" s="665" t="s">
        <v>529</v>
      </c>
      <c r="I1414" s="665" t="s">
        <v>1007</v>
      </c>
      <c r="J1414" s="665" t="s">
        <v>1008</v>
      </c>
      <c r="K1414" s="665" t="s">
        <v>1009</v>
      </c>
      <c r="L1414" s="666">
        <v>271.94</v>
      </c>
      <c r="M1414" s="666">
        <v>271.94</v>
      </c>
      <c r="N1414" s="665">
        <v>1</v>
      </c>
      <c r="O1414" s="748">
        <v>1</v>
      </c>
      <c r="P1414" s="666"/>
      <c r="Q1414" s="681">
        <v>0</v>
      </c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21</v>
      </c>
      <c r="B1415" s="665" t="s">
        <v>528</v>
      </c>
      <c r="C1415" s="665" t="s">
        <v>3366</v>
      </c>
      <c r="D1415" s="746" t="s">
        <v>4909</v>
      </c>
      <c r="E1415" s="747" t="s">
        <v>3395</v>
      </c>
      <c r="F1415" s="665" t="s">
        <v>3361</v>
      </c>
      <c r="G1415" s="665" t="s">
        <v>3694</v>
      </c>
      <c r="H1415" s="665" t="s">
        <v>1606</v>
      </c>
      <c r="I1415" s="665" t="s">
        <v>4653</v>
      </c>
      <c r="J1415" s="665" t="s">
        <v>1673</v>
      </c>
      <c r="K1415" s="665" t="s">
        <v>4654</v>
      </c>
      <c r="L1415" s="666">
        <v>133.94</v>
      </c>
      <c r="M1415" s="666">
        <v>133.94</v>
      </c>
      <c r="N1415" s="665">
        <v>1</v>
      </c>
      <c r="O1415" s="748">
        <v>1</v>
      </c>
      <c r="P1415" s="666">
        <v>133.94</v>
      </c>
      <c r="Q1415" s="681">
        <v>1</v>
      </c>
      <c r="R1415" s="665">
        <v>1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21</v>
      </c>
      <c r="B1416" s="665" t="s">
        <v>528</v>
      </c>
      <c r="C1416" s="665" t="s">
        <v>3366</v>
      </c>
      <c r="D1416" s="746" t="s">
        <v>4909</v>
      </c>
      <c r="E1416" s="747" t="s">
        <v>3395</v>
      </c>
      <c r="F1416" s="665" t="s">
        <v>3362</v>
      </c>
      <c r="G1416" s="665" t="s">
        <v>3544</v>
      </c>
      <c r="H1416" s="665" t="s">
        <v>529</v>
      </c>
      <c r="I1416" s="665" t="s">
        <v>3545</v>
      </c>
      <c r="J1416" s="665" t="s">
        <v>3546</v>
      </c>
      <c r="K1416" s="665"/>
      <c r="L1416" s="666">
        <v>0</v>
      </c>
      <c r="M1416" s="666">
        <v>0</v>
      </c>
      <c r="N1416" s="665">
        <v>1</v>
      </c>
      <c r="O1416" s="748">
        <v>1</v>
      </c>
      <c r="P1416" s="666">
        <v>0</v>
      </c>
      <c r="Q1416" s="681"/>
      <c r="R1416" s="665">
        <v>1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21</v>
      </c>
      <c r="B1417" s="665" t="s">
        <v>528</v>
      </c>
      <c r="C1417" s="665" t="s">
        <v>3366</v>
      </c>
      <c r="D1417" s="746" t="s">
        <v>4909</v>
      </c>
      <c r="E1417" s="747" t="s">
        <v>3395</v>
      </c>
      <c r="F1417" s="665" t="s">
        <v>3362</v>
      </c>
      <c r="G1417" s="665" t="s">
        <v>3544</v>
      </c>
      <c r="H1417" s="665" t="s">
        <v>529</v>
      </c>
      <c r="I1417" s="665" t="s">
        <v>4704</v>
      </c>
      <c r="J1417" s="665" t="s">
        <v>3546</v>
      </c>
      <c r="K1417" s="665"/>
      <c r="L1417" s="666">
        <v>0</v>
      </c>
      <c r="M1417" s="666">
        <v>0</v>
      </c>
      <c r="N1417" s="665">
        <v>1</v>
      </c>
      <c r="O1417" s="748">
        <v>1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21</v>
      </c>
      <c r="B1418" s="665" t="s">
        <v>528</v>
      </c>
      <c r="C1418" s="665" t="s">
        <v>3366</v>
      </c>
      <c r="D1418" s="746" t="s">
        <v>4909</v>
      </c>
      <c r="E1418" s="747" t="s">
        <v>3395</v>
      </c>
      <c r="F1418" s="665" t="s">
        <v>3363</v>
      </c>
      <c r="G1418" s="665" t="s">
        <v>3544</v>
      </c>
      <c r="H1418" s="665" t="s">
        <v>529</v>
      </c>
      <c r="I1418" s="665" t="s">
        <v>3895</v>
      </c>
      <c r="J1418" s="665" t="s">
        <v>3546</v>
      </c>
      <c r="K1418" s="665"/>
      <c r="L1418" s="666">
        <v>0</v>
      </c>
      <c r="M1418" s="666">
        <v>0</v>
      </c>
      <c r="N1418" s="665">
        <v>1</v>
      </c>
      <c r="O1418" s="748">
        <v>1</v>
      </c>
      <c r="P1418" s="666">
        <v>0</v>
      </c>
      <c r="Q1418" s="681"/>
      <c r="R1418" s="665">
        <v>1</v>
      </c>
      <c r="S1418" s="681">
        <v>1</v>
      </c>
      <c r="T1418" s="748">
        <v>1</v>
      </c>
      <c r="U1418" s="704">
        <v>1</v>
      </c>
    </row>
    <row r="1419" spans="1:21" ht="14.4" customHeight="1" x14ac:dyDescent="0.3">
      <c r="A1419" s="664">
        <v>21</v>
      </c>
      <c r="B1419" s="665" t="s">
        <v>528</v>
      </c>
      <c r="C1419" s="665" t="s">
        <v>3366</v>
      </c>
      <c r="D1419" s="746" t="s">
        <v>4909</v>
      </c>
      <c r="E1419" s="747" t="s">
        <v>3395</v>
      </c>
      <c r="F1419" s="665" t="s">
        <v>3363</v>
      </c>
      <c r="G1419" s="665" t="s">
        <v>4035</v>
      </c>
      <c r="H1419" s="665" t="s">
        <v>529</v>
      </c>
      <c r="I1419" s="665" t="s">
        <v>4036</v>
      </c>
      <c r="J1419" s="665" t="s">
        <v>4037</v>
      </c>
      <c r="K1419" s="665" t="s">
        <v>4038</v>
      </c>
      <c r="L1419" s="666">
        <v>741</v>
      </c>
      <c r="M1419" s="666">
        <v>1482</v>
      </c>
      <c r="N1419" s="665">
        <v>2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21</v>
      </c>
      <c r="B1420" s="665" t="s">
        <v>528</v>
      </c>
      <c r="C1420" s="665" t="s">
        <v>3366</v>
      </c>
      <c r="D1420" s="746" t="s">
        <v>4909</v>
      </c>
      <c r="E1420" s="747" t="s">
        <v>3395</v>
      </c>
      <c r="F1420" s="665" t="s">
        <v>3363</v>
      </c>
      <c r="G1420" s="665" t="s">
        <v>4035</v>
      </c>
      <c r="H1420" s="665" t="s">
        <v>529</v>
      </c>
      <c r="I1420" s="665" t="s">
        <v>4705</v>
      </c>
      <c r="J1420" s="665" t="s">
        <v>4706</v>
      </c>
      <c r="K1420" s="665" t="s">
        <v>4707</v>
      </c>
      <c r="L1420" s="666">
        <v>1512.58</v>
      </c>
      <c r="M1420" s="666">
        <v>3025.16</v>
      </c>
      <c r="N1420" s="665">
        <v>2</v>
      </c>
      <c r="O1420" s="748">
        <v>2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21</v>
      </c>
      <c r="B1421" s="665" t="s">
        <v>528</v>
      </c>
      <c r="C1421" s="665" t="s">
        <v>3366</v>
      </c>
      <c r="D1421" s="746" t="s">
        <v>4909</v>
      </c>
      <c r="E1421" s="747" t="s">
        <v>3395</v>
      </c>
      <c r="F1421" s="665" t="s">
        <v>3363</v>
      </c>
      <c r="G1421" s="665" t="s">
        <v>4035</v>
      </c>
      <c r="H1421" s="665" t="s">
        <v>529</v>
      </c>
      <c r="I1421" s="665" t="s">
        <v>4039</v>
      </c>
      <c r="J1421" s="665" t="s">
        <v>4040</v>
      </c>
      <c r="K1421" s="665" t="s">
        <v>4041</v>
      </c>
      <c r="L1421" s="666">
        <v>1600</v>
      </c>
      <c r="M1421" s="666">
        <v>6400</v>
      </c>
      <c r="N1421" s="665">
        <v>4</v>
      </c>
      <c r="O1421" s="748">
        <v>2</v>
      </c>
      <c r="P1421" s="666">
        <v>3200</v>
      </c>
      <c r="Q1421" s="681">
        <v>0.5</v>
      </c>
      <c r="R1421" s="665">
        <v>2</v>
      </c>
      <c r="S1421" s="681">
        <v>0.5</v>
      </c>
      <c r="T1421" s="748">
        <v>1</v>
      </c>
      <c r="U1421" s="704">
        <v>0.5</v>
      </c>
    </row>
    <row r="1422" spans="1:21" ht="14.4" customHeight="1" x14ac:dyDescent="0.3">
      <c r="A1422" s="664">
        <v>21</v>
      </c>
      <c r="B1422" s="665" t="s">
        <v>528</v>
      </c>
      <c r="C1422" s="665" t="s">
        <v>3366</v>
      </c>
      <c r="D1422" s="746" t="s">
        <v>4909</v>
      </c>
      <c r="E1422" s="747" t="s">
        <v>3395</v>
      </c>
      <c r="F1422" s="665" t="s">
        <v>3363</v>
      </c>
      <c r="G1422" s="665" t="s">
        <v>3996</v>
      </c>
      <c r="H1422" s="665" t="s">
        <v>529</v>
      </c>
      <c r="I1422" s="665" t="s">
        <v>3997</v>
      </c>
      <c r="J1422" s="665" t="s">
        <v>3998</v>
      </c>
      <c r="K1422" s="665" t="s">
        <v>3999</v>
      </c>
      <c r="L1422" s="666">
        <v>1800</v>
      </c>
      <c r="M1422" s="666">
        <v>5400</v>
      </c>
      <c r="N1422" s="665">
        <v>3</v>
      </c>
      <c r="O1422" s="748">
        <v>3</v>
      </c>
      <c r="P1422" s="666"/>
      <c r="Q1422" s="681">
        <v>0</v>
      </c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21</v>
      </c>
      <c r="B1423" s="665" t="s">
        <v>528</v>
      </c>
      <c r="C1423" s="665" t="s">
        <v>3366</v>
      </c>
      <c r="D1423" s="746" t="s">
        <v>4909</v>
      </c>
      <c r="E1423" s="747" t="s">
        <v>3395</v>
      </c>
      <c r="F1423" s="665" t="s">
        <v>3363</v>
      </c>
      <c r="G1423" s="665" t="s">
        <v>3996</v>
      </c>
      <c r="H1423" s="665" t="s">
        <v>529</v>
      </c>
      <c r="I1423" s="665" t="s">
        <v>4708</v>
      </c>
      <c r="J1423" s="665" t="s">
        <v>4709</v>
      </c>
      <c r="K1423" s="665" t="s">
        <v>4219</v>
      </c>
      <c r="L1423" s="666">
        <v>1698.8</v>
      </c>
      <c r="M1423" s="666">
        <v>1698.8</v>
      </c>
      <c r="N1423" s="665">
        <v>1</v>
      </c>
      <c r="O1423" s="748">
        <v>1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21</v>
      </c>
      <c r="B1424" s="665" t="s">
        <v>528</v>
      </c>
      <c r="C1424" s="665" t="s">
        <v>3366</v>
      </c>
      <c r="D1424" s="746" t="s">
        <v>4909</v>
      </c>
      <c r="E1424" s="747" t="s">
        <v>3395</v>
      </c>
      <c r="F1424" s="665" t="s">
        <v>3363</v>
      </c>
      <c r="G1424" s="665" t="s">
        <v>3732</v>
      </c>
      <c r="H1424" s="665" t="s">
        <v>529</v>
      </c>
      <c r="I1424" s="665" t="s">
        <v>3733</v>
      </c>
      <c r="J1424" s="665" t="s">
        <v>3734</v>
      </c>
      <c r="K1424" s="665" t="s">
        <v>3735</v>
      </c>
      <c r="L1424" s="666">
        <v>1000</v>
      </c>
      <c r="M1424" s="666">
        <v>3000</v>
      </c>
      <c r="N1424" s="665">
        <v>3</v>
      </c>
      <c r="O1424" s="748">
        <v>3</v>
      </c>
      <c r="P1424" s="666"/>
      <c r="Q1424" s="681">
        <v>0</v>
      </c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21</v>
      </c>
      <c r="B1425" s="665" t="s">
        <v>528</v>
      </c>
      <c r="C1425" s="665" t="s">
        <v>3366</v>
      </c>
      <c r="D1425" s="746" t="s">
        <v>4909</v>
      </c>
      <c r="E1425" s="747" t="s">
        <v>3396</v>
      </c>
      <c r="F1425" s="665" t="s">
        <v>3361</v>
      </c>
      <c r="G1425" s="665" t="s">
        <v>3457</v>
      </c>
      <c r="H1425" s="665" t="s">
        <v>529</v>
      </c>
      <c r="I1425" s="665" t="s">
        <v>825</v>
      </c>
      <c r="J1425" s="665" t="s">
        <v>3670</v>
      </c>
      <c r="K1425" s="665" t="s">
        <v>3671</v>
      </c>
      <c r="L1425" s="666">
        <v>0</v>
      </c>
      <c r="M1425" s="666">
        <v>0</v>
      </c>
      <c r="N1425" s="665">
        <v>5</v>
      </c>
      <c r="O1425" s="748">
        <v>2.5</v>
      </c>
      <c r="P1425" s="666">
        <v>0</v>
      </c>
      <c r="Q1425" s="681"/>
      <c r="R1425" s="665">
        <v>3</v>
      </c>
      <c r="S1425" s="681">
        <v>0.6</v>
      </c>
      <c r="T1425" s="748">
        <v>1.5</v>
      </c>
      <c r="U1425" s="704">
        <v>0.6</v>
      </c>
    </row>
    <row r="1426" spans="1:21" ht="14.4" customHeight="1" x14ac:dyDescent="0.3">
      <c r="A1426" s="664">
        <v>21</v>
      </c>
      <c r="B1426" s="665" t="s">
        <v>528</v>
      </c>
      <c r="C1426" s="665" t="s">
        <v>3366</v>
      </c>
      <c r="D1426" s="746" t="s">
        <v>4909</v>
      </c>
      <c r="E1426" s="747" t="s">
        <v>3396</v>
      </c>
      <c r="F1426" s="665" t="s">
        <v>3361</v>
      </c>
      <c r="G1426" s="665" t="s">
        <v>3741</v>
      </c>
      <c r="H1426" s="665" t="s">
        <v>529</v>
      </c>
      <c r="I1426" s="665" t="s">
        <v>558</v>
      </c>
      <c r="J1426" s="665" t="s">
        <v>555</v>
      </c>
      <c r="K1426" s="665" t="s">
        <v>560</v>
      </c>
      <c r="L1426" s="666">
        <v>69.16</v>
      </c>
      <c r="M1426" s="666">
        <v>69.16</v>
      </c>
      <c r="N1426" s="665">
        <v>1</v>
      </c>
      <c r="O1426" s="748">
        <v>0.5</v>
      </c>
      <c r="P1426" s="666">
        <v>69.16</v>
      </c>
      <c r="Q1426" s="681">
        <v>1</v>
      </c>
      <c r="R1426" s="665">
        <v>1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21</v>
      </c>
      <c r="B1427" s="665" t="s">
        <v>528</v>
      </c>
      <c r="C1427" s="665" t="s">
        <v>3366</v>
      </c>
      <c r="D1427" s="746" t="s">
        <v>4909</v>
      </c>
      <c r="E1427" s="747" t="s">
        <v>3396</v>
      </c>
      <c r="F1427" s="665" t="s">
        <v>3361</v>
      </c>
      <c r="G1427" s="665" t="s">
        <v>3741</v>
      </c>
      <c r="H1427" s="665" t="s">
        <v>529</v>
      </c>
      <c r="I1427" s="665" t="s">
        <v>1974</v>
      </c>
      <c r="J1427" s="665" t="s">
        <v>555</v>
      </c>
      <c r="K1427" s="665" t="s">
        <v>1975</v>
      </c>
      <c r="L1427" s="666">
        <v>115.26</v>
      </c>
      <c r="M1427" s="666">
        <v>115.26</v>
      </c>
      <c r="N1427" s="665">
        <v>1</v>
      </c>
      <c r="O1427" s="748">
        <v>0.5</v>
      </c>
      <c r="P1427" s="666"/>
      <c r="Q1427" s="681">
        <v>0</v>
      </c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21</v>
      </c>
      <c r="B1428" s="665" t="s">
        <v>528</v>
      </c>
      <c r="C1428" s="665" t="s">
        <v>3366</v>
      </c>
      <c r="D1428" s="746" t="s">
        <v>4909</v>
      </c>
      <c r="E1428" s="747" t="s">
        <v>3396</v>
      </c>
      <c r="F1428" s="665" t="s">
        <v>3361</v>
      </c>
      <c r="G1428" s="665" t="s">
        <v>3406</v>
      </c>
      <c r="H1428" s="665" t="s">
        <v>529</v>
      </c>
      <c r="I1428" s="665" t="s">
        <v>1112</v>
      </c>
      <c r="J1428" s="665" t="s">
        <v>1113</v>
      </c>
      <c r="K1428" s="665" t="s">
        <v>1114</v>
      </c>
      <c r="L1428" s="666">
        <v>344</v>
      </c>
      <c r="M1428" s="666">
        <v>3784</v>
      </c>
      <c r="N1428" s="665">
        <v>11</v>
      </c>
      <c r="O1428" s="748">
        <v>4.5</v>
      </c>
      <c r="P1428" s="666">
        <v>1720</v>
      </c>
      <c r="Q1428" s="681">
        <v>0.45454545454545453</v>
      </c>
      <c r="R1428" s="665">
        <v>5</v>
      </c>
      <c r="S1428" s="681">
        <v>0.45454545454545453</v>
      </c>
      <c r="T1428" s="748">
        <v>2</v>
      </c>
      <c r="U1428" s="704">
        <v>0.44444444444444442</v>
      </c>
    </row>
    <row r="1429" spans="1:21" ht="14.4" customHeight="1" x14ac:dyDescent="0.3">
      <c r="A1429" s="664">
        <v>21</v>
      </c>
      <c r="B1429" s="665" t="s">
        <v>528</v>
      </c>
      <c r="C1429" s="665" t="s">
        <v>3366</v>
      </c>
      <c r="D1429" s="746" t="s">
        <v>4909</v>
      </c>
      <c r="E1429" s="747" t="s">
        <v>3396</v>
      </c>
      <c r="F1429" s="665" t="s">
        <v>3361</v>
      </c>
      <c r="G1429" s="665" t="s">
        <v>3549</v>
      </c>
      <c r="H1429" s="665" t="s">
        <v>529</v>
      </c>
      <c r="I1429" s="665" t="s">
        <v>793</v>
      </c>
      <c r="J1429" s="665" t="s">
        <v>794</v>
      </c>
      <c r="K1429" s="665" t="s">
        <v>3550</v>
      </c>
      <c r="L1429" s="666">
        <v>36.54</v>
      </c>
      <c r="M1429" s="666">
        <v>36.54</v>
      </c>
      <c r="N1429" s="665">
        <v>1</v>
      </c>
      <c r="O1429" s="748">
        <v>0.5</v>
      </c>
      <c r="P1429" s="666">
        <v>36.54</v>
      </c>
      <c r="Q1429" s="681">
        <v>1</v>
      </c>
      <c r="R1429" s="665">
        <v>1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21</v>
      </c>
      <c r="B1430" s="665" t="s">
        <v>528</v>
      </c>
      <c r="C1430" s="665" t="s">
        <v>3366</v>
      </c>
      <c r="D1430" s="746" t="s">
        <v>4909</v>
      </c>
      <c r="E1430" s="747" t="s">
        <v>3396</v>
      </c>
      <c r="F1430" s="665" t="s">
        <v>3361</v>
      </c>
      <c r="G1430" s="665" t="s">
        <v>3677</v>
      </c>
      <c r="H1430" s="665" t="s">
        <v>529</v>
      </c>
      <c r="I1430" s="665" t="s">
        <v>1093</v>
      </c>
      <c r="J1430" s="665" t="s">
        <v>3678</v>
      </c>
      <c r="K1430" s="665" t="s">
        <v>3679</v>
      </c>
      <c r="L1430" s="666">
        <v>24.68</v>
      </c>
      <c r="M1430" s="666">
        <v>24.68</v>
      </c>
      <c r="N1430" s="665">
        <v>1</v>
      </c>
      <c r="O1430" s="748">
        <v>0.5</v>
      </c>
      <c r="P1430" s="666">
        <v>24.68</v>
      </c>
      <c r="Q1430" s="681">
        <v>1</v>
      </c>
      <c r="R1430" s="665">
        <v>1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21</v>
      </c>
      <c r="B1431" s="665" t="s">
        <v>528</v>
      </c>
      <c r="C1431" s="665" t="s">
        <v>3366</v>
      </c>
      <c r="D1431" s="746" t="s">
        <v>4909</v>
      </c>
      <c r="E1431" s="747" t="s">
        <v>3396</v>
      </c>
      <c r="F1431" s="665" t="s">
        <v>3361</v>
      </c>
      <c r="G1431" s="665" t="s">
        <v>4710</v>
      </c>
      <c r="H1431" s="665" t="s">
        <v>529</v>
      </c>
      <c r="I1431" s="665" t="s">
        <v>4711</v>
      </c>
      <c r="J1431" s="665" t="s">
        <v>4712</v>
      </c>
      <c r="K1431" s="665" t="s">
        <v>4713</v>
      </c>
      <c r="L1431" s="666">
        <v>668.54</v>
      </c>
      <c r="M1431" s="666">
        <v>2674.16</v>
      </c>
      <c r="N1431" s="665">
        <v>4</v>
      </c>
      <c r="O1431" s="748">
        <v>1</v>
      </c>
      <c r="P1431" s="666">
        <v>2005.62</v>
      </c>
      <c r="Q1431" s="681">
        <v>0.75</v>
      </c>
      <c r="R1431" s="665">
        <v>3</v>
      </c>
      <c r="S1431" s="681">
        <v>0.75</v>
      </c>
      <c r="T1431" s="748">
        <v>0.5</v>
      </c>
      <c r="U1431" s="704">
        <v>0.5</v>
      </c>
    </row>
    <row r="1432" spans="1:21" ht="14.4" customHeight="1" x14ac:dyDescent="0.3">
      <c r="A1432" s="664">
        <v>21</v>
      </c>
      <c r="B1432" s="665" t="s">
        <v>528</v>
      </c>
      <c r="C1432" s="665" t="s">
        <v>3366</v>
      </c>
      <c r="D1432" s="746" t="s">
        <v>4909</v>
      </c>
      <c r="E1432" s="747" t="s">
        <v>3396</v>
      </c>
      <c r="F1432" s="665" t="s">
        <v>3361</v>
      </c>
      <c r="G1432" s="665" t="s">
        <v>4710</v>
      </c>
      <c r="H1432" s="665" t="s">
        <v>1606</v>
      </c>
      <c r="I1432" s="665" t="s">
        <v>4714</v>
      </c>
      <c r="J1432" s="665" t="s">
        <v>4715</v>
      </c>
      <c r="K1432" s="665" t="s">
        <v>4713</v>
      </c>
      <c r="L1432" s="666">
        <v>668.54</v>
      </c>
      <c r="M1432" s="666">
        <v>1337.08</v>
      </c>
      <c r="N1432" s="665">
        <v>2</v>
      </c>
      <c r="O1432" s="748">
        <v>1</v>
      </c>
      <c r="P1432" s="666">
        <v>1337.08</v>
      </c>
      <c r="Q1432" s="681">
        <v>1</v>
      </c>
      <c r="R1432" s="665">
        <v>2</v>
      </c>
      <c r="S1432" s="681">
        <v>1</v>
      </c>
      <c r="T1432" s="748">
        <v>1</v>
      </c>
      <c r="U1432" s="704">
        <v>1</v>
      </c>
    </row>
    <row r="1433" spans="1:21" ht="14.4" customHeight="1" x14ac:dyDescent="0.3">
      <c r="A1433" s="664">
        <v>21</v>
      </c>
      <c r="B1433" s="665" t="s">
        <v>528</v>
      </c>
      <c r="C1433" s="665" t="s">
        <v>3366</v>
      </c>
      <c r="D1433" s="746" t="s">
        <v>4909</v>
      </c>
      <c r="E1433" s="747" t="s">
        <v>3396</v>
      </c>
      <c r="F1433" s="665" t="s">
        <v>3361</v>
      </c>
      <c r="G1433" s="665" t="s">
        <v>3412</v>
      </c>
      <c r="H1433" s="665" t="s">
        <v>1606</v>
      </c>
      <c r="I1433" s="665" t="s">
        <v>4716</v>
      </c>
      <c r="J1433" s="665" t="s">
        <v>4717</v>
      </c>
      <c r="K1433" s="665" t="s">
        <v>4718</v>
      </c>
      <c r="L1433" s="666">
        <v>366.31</v>
      </c>
      <c r="M1433" s="666">
        <v>366.31</v>
      </c>
      <c r="N1433" s="665">
        <v>1</v>
      </c>
      <c r="O1433" s="748">
        <v>0.5</v>
      </c>
      <c r="P1433" s="666"/>
      <c r="Q1433" s="681">
        <v>0</v>
      </c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21</v>
      </c>
      <c r="B1434" s="665" t="s">
        <v>528</v>
      </c>
      <c r="C1434" s="665" t="s">
        <v>3366</v>
      </c>
      <c r="D1434" s="746" t="s">
        <v>4909</v>
      </c>
      <c r="E1434" s="747" t="s">
        <v>3396</v>
      </c>
      <c r="F1434" s="665" t="s">
        <v>3361</v>
      </c>
      <c r="G1434" s="665" t="s">
        <v>3412</v>
      </c>
      <c r="H1434" s="665" t="s">
        <v>1606</v>
      </c>
      <c r="I1434" s="665" t="s">
        <v>1770</v>
      </c>
      <c r="J1434" s="665" t="s">
        <v>3413</v>
      </c>
      <c r="K1434" s="665" t="s">
        <v>3414</v>
      </c>
      <c r="L1434" s="666">
        <v>219.78</v>
      </c>
      <c r="M1434" s="666">
        <v>219.78</v>
      </c>
      <c r="N1434" s="665">
        <v>1</v>
      </c>
      <c r="O1434" s="748">
        <v>0.5</v>
      </c>
      <c r="P1434" s="666">
        <v>219.78</v>
      </c>
      <c r="Q1434" s="681">
        <v>1</v>
      </c>
      <c r="R1434" s="665">
        <v>1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21</v>
      </c>
      <c r="B1435" s="665" t="s">
        <v>528</v>
      </c>
      <c r="C1435" s="665" t="s">
        <v>3366</v>
      </c>
      <c r="D1435" s="746" t="s">
        <v>4909</v>
      </c>
      <c r="E1435" s="747" t="s">
        <v>3396</v>
      </c>
      <c r="F1435" s="665" t="s">
        <v>3361</v>
      </c>
      <c r="G1435" s="665" t="s">
        <v>3425</v>
      </c>
      <c r="H1435" s="665" t="s">
        <v>529</v>
      </c>
      <c r="I1435" s="665" t="s">
        <v>3516</v>
      </c>
      <c r="J1435" s="665" t="s">
        <v>1553</v>
      </c>
      <c r="K1435" s="665" t="s">
        <v>3515</v>
      </c>
      <c r="L1435" s="666">
        <v>57.64</v>
      </c>
      <c r="M1435" s="666">
        <v>57.64</v>
      </c>
      <c r="N1435" s="665">
        <v>1</v>
      </c>
      <c r="O1435" s="748">
        <v>0.5</v>
      </c>
      <c r="P1435" s="666">
        <v>57.64</v>
      </c>
      <c r="Q1435" s="681">
        <v>1</v>
      </c>
      <c r="R1435" s="665">
        <v>1</v>
      </c>
      <c r="S1435" s="681">
        <v>1</v>
      </c>
      <c r="T1435" s="748">
        <v>0.5</v>
      </c>
      <c r="U1435" s="704">
        <v>1</v>
      </c>
    </row>
    <row r="1436" spans="1:21" ht="14.4" customHeight="1" x14ac:dyDescent="0.3">
      <c r="A1436" s="664">
        <v>21</v>
      </c>
      <c r="B1436" s="665" t="s">
        <v>528</v>
      </c>
      <c r="C1436" s="665" t="s">
        <v>3366</v>
      </c>
      <c r="D1436" s="746" t="s">
        <v>4909</v>
      </c>
      <c r="E1436" s="747" t="s">
        <v>3396</v>
      </c>
      <c r="F1436" s="665" t="s">
        <v>3361</v>
      </c>
      <c r="G1436" s="665" t="s">
        <v>3425</v>
      </c>
      <c r="H1436" s="665" t="s">
        <v>529</v>
      </c>
      <c r="I1436" s="665" t="s">
        <v>3632</v>
      </c>
      <c r="J1436" s="665" t="s">
        <v>1553</v>
      </c>
      <c r="K1436" s="665" t="s">
        <v>1554</v>
      </c>
      <c r="L1436" s="666">
        <v>185.26</v>
      </c>
      <c r="M1436" s="666">
        <v>370.52</v>
      </c>
      <c r="N1436" s="665">
        <v>2</v>
      </c>
      <c r="O1436" s="748">
        <v>1.5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21</v>
      </c>
      <c r="B1437" s="665" t="s">
        <v>528</v>
      </c>
      <c r="C1437" s="665" t="s">
        <v>3366</v>
      </c>
      <c r="D1437" s="746" t="s">
        <v>4909</v>
      </c>
      <c r="E1437" s="747" t="s">
        <v>3396</v>
      </c>
      <c r="F1437" s="665" t="s">
        <v>3361</v>
      </c>
      <c r="G1437" s="665" t="s">
        <v>3426</v>
      </c>
      <c r="H1437" s="665" t="s">
        <v>1606</v>
      </c>
      <c r="I1437" s="665" t="s">
        <v>3666</v>
      </c>
      <c r="J1437" s="665" t="s">
        <v>3667</v>
      </c>
      <c r="K1437" s="665" t="s">
        <v>3668</v>
      </c>
      <c r="L1437" s="666">
        <v>668.54</v>
      </c>
      <c r="M1437" s="666">
        <v>668.54</v>
      </c>
      <c r="N1437" s="665">
        <v>1</v>
      </c>
      <c r="O1437" s="748">
        <v>0.5</v>
      </c>
      <c r="P1437" s="666">
        <v>668.54</v>
      </c>
      <c r="Q1437" s="681">
        <v>1</v>
      </c>
      <c r="R1437" s="665">
        <v>1</v>
      </c>
      <c r="S1437" s="681">
        <v>1</v>
      </c>
      <c r="T1437" s="748">
        <v>0.5</v>
      </c>
      <c r="U1437" s="704">
        <v>1</v>
      </c>
    </row>
    <row r="1438" spans="1:21" ht="14.4" customHeight="1" x14ac:dyDescent="0.3">
      <c r="A1438" s="664">
        <v>21</v>
      </c>
      <c r="B1438" s="665" t="s">
        <v>528</v>
      </c>
      <c r="C1438" s="665" t="s">
        <v>3366</v>
      </c>
      <c r="D1438" s="746" t="s">
        <v>4909</v>
      </c>
      <c r="E1438" s="747" t="s">
        <v>3396</v>
      </c>
      <c r="F1438" s="665" t="s">
        <v>3361</v>
      </c>
      <c r="G1438" s="665" t="s">
        <v>3426</v>
      </c>
      <c r="H1438" s="665" t="s">
        <v>1606</v>
      </c>
      <c r="I1438" s="665" t="s">
        <v>3684</v>
      </c>
      <c r="J1438" s="665" t="s">
        <v>3428</v>
      </c>
      <c r="K1438" s="665" t="s">
        <v>3429</v>
      </c>
      <c r="L1438" s="666">
        <v>668.54</v>
      </c>
      <c r="M1438" s="666">
        <v>1337.08</v>
      </c>
      <c r="N1438" s="665">
        <v>2</v>
      </c>
      <c r="O1438" s="748">
        <v>1.5</v>
      </c>
      <c r="P1438" s="666">
        <v>1337.08</v>
      </c>
      <c r="Q1438" s="681">
        <v>1</v>
      </c>
      <c r="R1438" s="665">
        <v>2</v>
      </c>
      <c r="S1438" s="681">
        <v>1</v>
      </c>
      <c r="T1438" s="748">
        <v>1.5</v>
      </c>
      <c r="U1438" s="704">
        <v>1</v>
      </c>
    </row>
    <row r="1439" spans="1:21" ht="14.4" customHeight="1" x14ac:dyDescent="0.3">
      <c r="A1439" s="664">
        <v>21</v>
      </c>
      <c r="B1439" s="665" t="s">
        <v>528</v>
      </c>
      <c r="C1439" s="665" t="s">
        <v>3366</v>
      </c>
      <c r="D1439" s="746" t="s">
        <v>4909</v>
      </c>
      <c r="E1439" s="747" t="s">
        <v>3396</v>
      </c>
      <c r="F1439" s="665" t="s">
        <v>3361</v>
      </c>
      <c r="G1439" s="665" t="s">
        <v>3426</v>
      </c>
      <c r="H1439" s="665" t="s">
        <v>1606</v>
      </c>
      <c r="I1439" s="665" t="s">
        <v>3427</v>
      </c>
      <c r="J1439" s="665" t="s">
        <v>3428</v>
      </c>
      <c r="K1439" s="665" t="s">
        <v>3429</v>
      </c>
      <c r="L1439" s="666">
        <v>668.54</v>
      </c>
      <c r="M1439" s="666">
        <v>1337.08</v>
      </c>
      <c r="N1439" s="665">
        <v>2</v>
      </c>
      <c r="O1439" s="748">
        <v>1.5</v>
      </c>
      <c r="P1439" s="666">
        <v>1337.08</v>
      </c>
      <c r="Q1439" s="681">
        <v>1</v>
      </c>
      <c r="R1439" s="665">
        <v>2</v>
      </c>
      <c r="S1439" s="681">
        <v>1</v>
      </c>
      <c r="T1439" s="748">
        <v>1.5</v>
      </c>
      <c r="U1439" s="704">
        <v>1</v>
      </c>
    </row>
    <row r="1440" spans="1:21" ht="14.4" customHeight="1" x14ac:dyDescent="0.3">
      <c r="A1440" s="664">
        <v>21</v>
      </c>
      <c r="B1440" s="665" t="s">
        <v>528</v>
      </c>
      <c r="C1440" s="665" t="s">
        <v>3366</v>
      </c>
      <c r="D1440" s="746" t="s">
        <v>4909</v>
      </c>
      <c r="E1440" s="747" t="s">
        <v>3396</v>
      </c>
      <c r="F1440" s="665" t="s">
        <v>3361</v>
      </c>
      <c r="G1440" s="665" t="s">
        <v>3643</v>
      </c>
      <c r="H1440" s="665" t="s">
        <v>1606</v>
      </c>
      <c r="I1440" s="665" t="s">
        <v>3644</v>
      </c>
      <c r="J1440" s="665" t="s">
        <v>1831</v>
      </c>
      <c r="K1440" s="665" t="s">
        <v>3645</v>
      </c>
      <c r="L1440" s="666">
        <v>28.81</v>
      </c>
      <c r="M1440" s="666">
        <v>57.62</v>
      </c>
      <c r="N1440" s="665">
        <v>2</v>
      </c>
      <c r="O1440" s="748">
        <v>0.5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21</v>
      </c>
      <c r="B1441" s="665" t="s">
        <v>528</v>
      </c>
      <c r="C1441" s="665" t="s">
        <v>3366</v>
      </c>
      <c r="D1441" s="746" t="s">
        <v>4909</v>
      </c>
      <c r="E1441" s="747" t="s">
        <v>3396</v>
      </c>
      <c r="F1441" s="665" t="s">
        <v>3361</v>
      </c>
      <c r="G1441" s="665" t="s">
        <v>4719</v>
      </c>
      <c r="H1441" s="665" t="s">
        <v>1606</v>
      </c>
      <c r="I1441" s="665" t="s">
        <v>4720</v>
      </c>
      <c r="J1441" s="665" t="s">
        <v>4721</v>
      </c>
      <c r="K1441" s="665" t="s">
        <v>4722</v>
      </c>
      <c r="L1441" s="666">
        <v>25382.1</v>
      </c>
      <c r="M1441" s="666">
        <v>177674.7</v>
      </c>
      <c r="N1441" s="665">
        <v>7</v>
      </c>
      <c r="O1441" s="748">
        <v>3.5</v>
      </c>
      <c r="P1441" s="666">
        <v>177674.7</v>
      </c>
      <c r="Q1441" s="681">
        <v>1</v>
      </c>
      <c r="R1441" s="665">
        <v>7</v>
      </c>
      <c r="S1441" s="681">
        <v>1</v>
      </c>
      <c r="T1441" s="748">
        <v>3.5</v>
      </c>
      <c r="U1441" s="704">
        <v>1</v>
      </c>
    </row>
    <row r="1442" spans="1:21" ht="14.4" customHeight="1" x14ac:dyDescent="0.3">
      <c r="A1442" s="664">
        <v>21</v>
      </c>
      <c r="B1442" s="665" t="s">
        <v>528</v>
      </c>
      <c r="C1442" s="665" t="s">
        <v>3366</v>
      </c>
      <c r="D1442" s="746" t="s">
        <v>4909</v>
      </c>
      <c r="E1442" s="747" t="s">
        <v>3396</v>
      </c>
      <c r="F1442" s="665" t="s">
        <v>3361</v>
      </c>
      <c r="G1442" s="665" t="s">
        <v>4719</v>
      </c>
      <c r="H1442" s="665" t="s">
        <v>1606</v>
      </c>
      <c r="I1442" s="665" t="s">
        <v>4723</v>
      </c>
      <c r="J1442" s="665" t="s">
        <v>4724</v>
      </c>
      <c r="K1442" s="665" t="s">
        <v>4725</v>
      </c>
      <c r="L1442" s="666">
        <v>14213.98</v>
      </c>
      <c r="M1442" s="666">
        <v>14213.98</v>
      </c>
      <c r="N1442" s="665">
        <v>1</v>
      </c>
      <c r="O1442" s="748">
        <v>0.5</v>
      </c>
      <c r="P1442" s="666">
        <v>14213.98</v>
      </c>
      <c r="Q1442" s="681">
        <v>1</v>
      </c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21</v>
      </c>
      <c r="B1443" s="665" t="s">
        <v>528</v>
      </c>
      <c r="C1443" s="665" t="s">
        <v>3366</v>
      </c>
      <c r="D1443" s="746" t="s">
        <v>4909</v>
      </c>
      <c r="E1443" s="747" t="s">
        <v>3396</v>
      </c>
      <c r="F1443" s="665" t="s">
        <v>3361</v>
      </c>
      <c r="G1443" s="665" t="s">
        <v>4719</v>
      </c>
      <c r="H1443" s="665" t="s">
        <v>1606</v>
      </c>
      <c r="I1443" s="665" t="s">
        <v>4726</v>
      </c>
      <c r="J1443" s="665" t="s">
        <v>4727</v>
      </c>
      <c r="K1443" s="665" t="s">
        <v>4728</v>
      </c>
      <c r="L1443" s="666">
        <v>10152.84</v>
      </c>
      <c r="M1443" s="666">
        <v>20305.68</v>
      </c>
      <c r="N1443" s="665">
        <v>2</v>
      </c>
      <c r="O1443" s="748">
        <v>1</v>
      </c>
      <c r="P1443" s="666">
        <v>20305.68</v>
      </c>
      <c r="Q1443" s="681">
        <v>1</v>
      </c>
      <c r="R1443" s="665">
        <v>2</v>
      </c>
      <c r="S1443" s="681">
        <v>1</v>
      </c>
      <c r="T1443" s="748">
        <v>1</v>
      </c>
      <c r="U1443" s="704">
        <v>1</v>
      </c>
    </row>
    <row r="1444" spans="1:21" ht="14.4" customHeight="1" x14ac:dyDescent="0.3">
      <c r="A1444" s="664">
        <v>21</v>
      </c>
      <c r="B1444" s="665" t="s">
        <v>528</v>
      </c>
      <c r="C1444" s="665" t="s">
        <v>3366</v>
      </c>
      <c r="D1444" s="746" t="s">
        <v>4909</v>
      </c>
      <c r="E1444" s="747" t="s">
        <v>3396</v>
      </c>
      <c r="F1444" s="665" t="s">
        <v>3361</v>
      </c>
      <c r="G1444" s="665" t="s">
        <v>4719</v>
      </c>
      <c r="H1444" s="665" t="s">
        <v>1606</v>
      </c>
      <c r="I1444" s="665" t="s">
        <v>4729</v>
      </c>
      <c r="J1444" s="665" t="s">
        <v>4727</v>
      </c>
      <c r="K1444" s="665" t="s">
        <v>4728</v>
      </c>
      <c r="L1444" s="666">
        <v>0</v>
      </c>
      <c r="M1444" s="666">
        <v>0</v>
      </c>
      <c r="N1444" s="665">
        <v>1</v>
      </c>
      <c r="O1444" s="748">
        <v>0.5</v>
      </c>
      <c r="P1444" s="666">
        <v>0</v>
      </c>
      <c r="Q1444" s="681"/>
      <c r="R1444" s="665">
        <v>1</v>
      </c>
      <c r="S1444" s="681">
        <v>1</v>
      </c>
      <c r="T1444" s="748">
        <v>0.5</v>
      </c>
      <c r="U1444" s="704">
        <v>1</v>
      </c>
    </row>
    <row r="1445" spans="1:21" ht="14.4" customHeight="1" x14ac:dyDescent="0.3">
      <c r="A1445" s="664">
        <v>21</v>
      </c>
      <c r="B1445" s="665" t="s">
        <v>528</v>
      </c>
      <c r="C1445" s="665" t="s">
        <v>3366</v>
      </c>
      <c r="D1445" s="746" t="s">
        <v>4909</v>
      </c>
      <c r="E1445" s="747" t="s">
        <v>3396</v>
      </c>
      <c r="F1445" s="665" t="s">
        <v>3361</v>
      </c>
      <c r="G1445" s="665" t="s">
        <v>4719</v>
      </c>
      <c r="H1445" s="665" t="s">
        <v>529</v>
      </c>
      <c r="I1445" s="665" t="s">
        <v>4730</v>
      </c>
      <c r="J1445" s="665" t="s">
        <v>4731</v>
      </c>
      <c r="K1445" s="665" t="s">
        <v>4728</v>
      </c>
      <c r="L1445" s="666">
        <v>10152.84</v>
      </c>
      <c r="M1445" s="666">
        <v>10152.84</v>
      </c>
      <c r="N1445" s="665">
        <v>1</v>
      </c>
      <c r="O1445" s="748">
        <v>0.5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21</v>
      </c>
      <c r="B1446" s="665" t="s">
        <v>528</v>
      </c>
      <c r="C1446" s="665" t="s">
        <v>3366</v>
      </c>
      <c r="D1446" s="746" t="s">
        <v>4909</v>
      </c>
      <c r="E1446" s="747" t="s">
        <v>3396</v>
      </c>
      <c r="F1446" s="665" t="s">
        <v>3361</v>
      </c>
      <c r="G1446" s="665" t="s">
        <v>4719</v>
      </c>
      <c r="H1446" s="665" t="s">
        <v>529</v>
      </c>
      <c r="I1446" s="665" t="s">
        <v>4732</v>
      </c>
      <c r="J1446" s="665" t="s">
        <v>4733</v>
      </c>
      <c r="K1446" s="665" t="s">
        <v>4722</v>
      </c>
      <c r="L1446" s="666">
        <v>25382.1</v>
      </c>
      <c r="M1446" s="666">
        <v>25382.1</v>
      </c>
      <c r="N1446" s="665">
        <v>1</v>
      </c>
      <c r="O1446" s="748">
        <v>0.5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21</v>
      </c>
      <c r="B1447" s="665" t="s">
        <v>528</v>
      </c>
      <c r="C1447" s="665" t="s">
        <v>3366</v>
      </c>
      <c r="D1447" s="746" t="s">
        <v>4909</v>
      </c>
      <c r="E1447" s="747" t="s">
        <v>3396</v>
      </c>
      <c r="F1447" s="665" t="s">
        <v>3361</v>
      </c>
      <c r="G1447" s="665" t="s">
        <v>4196</v>
      </c>
      <c r="H1447" s="665" t="s">
        <v>529</v>
      </c>
      <c r="I1447" s="665" t="s">
        <v>4734</v>
      </c>
      <c r="J1447" s="665" t="s">
        <v>2409</v>
      </c>
      <c r="K1447" s="665" t="s">
        <v>2410</v>
      </c>
      <c r="L1447" s="666">
        <v>90.1</v>
      </c>
      <c r="M1447" s="666">
        <v>90.1</v>
      </c>
      <c r="N1447" s="665">
        <v>1</v>
      </c>
      <c r="O1447" s="748">
        <v>0.5</v>
      </c>
      <c r="P1447" s="666">
        <v>90.1</v>
      </c>
      <c r="Q1447" s="681">
        <v>1</v>
      </c>
      <c r="R1447" s="665">
        <v>1</v>
      </c>
      <c r="S1447" s="681">
        <v>1</v>
      </c>
      <c r="T1447" s="748">
        <v>0.5</v>
      </c>
      <c r="U1447" s="704">
        <v>1</v>
      </c>
    </row>
    <row r="1448" spans="1:21" ht="14.4" customHeight="1" x14ac:dyDescent="0.3">
      <c r="A1448" s="664">
        <v>21</v>
      </c>
      <c r="B1448" s="665" t="s">
        <v>528</v>
      </c>
      <c r="C1448" s="665" t="s">
        <v>3366</v>
      </c>
      <c r="D1448" s="746" t="s">
        <v>4909</v>
      </c>
      <c r="E1448" s="747" t="s">
        <v>3397</v>
      </c>
      <c r="F1448" s="665" t="s">
        <v>3361</v>
      </c>
      <c r="G1448" s="665" t="s">
        <v>3402</v>
      </c>
      <c r="H1448" s="665" t="s">
        <v>529</v>
      </c>
      <c r="I1448" s="665" t="s">
        <v>3738</v>
      </c>
      <c r="J1448" s="665" t="s">
        <v>648</v>
      </c>
      <c r="K1448" s="665" t="s">
        <v>3739</v>
      </c>
      <c r="L1448" s="666">
        <v>121.75</v>
      </c>
      <c r="M1448" s="666">
        <v>121.75</v>
      </c>
      <c r="N1448" s="665">
        <v>1</v>
      </c>
      <c r="O1448" s="748">
        <v>1</v>
      </c>
      <c r="P1448" s="666">
        <v>121.75</v>
      </c>
      <c r="Q1448" s="681">
        <v>1</v>
      </c>
      <c r="R1448" s="665">
        <v>1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21</v>
      </c>
      <c r="B1449" s="665" t="s">
        <v>528</v>
      </c>
      <c r="C1449" s="665" t="s">
        <v>3366</v>
      </c>
      <c r="D1449" s="746" t="s">
        <v>4909</v>
      </c>
      <c r="E1449" s="747" t="s">
        <v>3397</v>
      </c>
      <c r="F1449" s="665" t="s">
        <v>3361</v>
      </c>
      <c r="G1449" s="665" t="s">
        <v>3442</v>
      </c>
      <c r="H1449" s="665" t="s">
        <v>1606</v>
      </c>
      <c r="I1449" s="665" t="s">
        <v>4735</v>
      </c>
      <c r="J1449" s="665" t="s">
        <v>4736</v>
      </c>
      <c r="K1449" s="665" t="s">
        <v>4737</v>
      </c>
      <c r="L1449" s="666">
        <v>14.11</v>
      </c>
      <c r="M1449" s="666">
        <v>14.11</v>
      </c>
      <c r="N1449" s="665">
        <v>1</v>
      </c>
      <c r="O1449" s="748">
        <v>0.5</v>
      </c>
      <c r="P1449" s="666"/>
      <c r="Q1449" s="681">
        <v>0</v>
      </c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21</v>
      </c>
      <c r="B1450" s="665" t="s">
        <v>528</v>
      </c>
      <c r="C1450" s="665" t="s">
        <v>3366</v>
      </c>
      <c r="D1450" s="746" t="s">
        <v>4909</v>
      </c>
      <c r="E1450" s="747" t="s">
        <v>3397</v>
      </c>
      <c r="F1450" s="665" t="s">
        <v>3361</v>
      </c>
      <c r="G1450" s="665" t="s">
        <v>3442</v>
      </c>
      <c r="H1450" s="665" t="s">
        <v>1606</v>
      </c>
      <c r="I1450" s="665" t="s">
        <v>1680</v>
      </c>
      <c r="J1450" s="665" t="s">
        <v>3249</v>
      </c>
      <c r="K1450" s="665" t="s">
        <v>3250</v>
      </c>
      <c r="L1450" s="666">
        <v>4.7</v>
      </c>
      <c r="M1450" s="666">
        <v>4.7</v>
      </c>
      <c r="N1450" s="665">
        <v>1</v>
      </c>
      <c r="O1450" s="748">
        <v>0.5</v>
      </c>
      <c r="P1450" s="666">
        <v>4.7</v>
      </c>
      <c r="Q1450" s="681">
        <v>1</v>
      </c>
      <c r="R1450" s="665">
        <v>1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21</v>
      </c>
      <c r="B1451" s="665" t="s">
        <v>528</v>
      </c>
      <c r="C1451" s="665" t="s">
        <v>3366</v>
      </c>
      <c r="D1451" s="746" t="s">
        <v>4909</v>
      </c>
      <c r="E1451" s="747" t="s">
        <v>3397</v>
      </c>
      <c r="F1451" s="665" t="s">
        <v>3361</v>
      </c>
      <c r="G1451" s="665" t="s">
        <v>3457</v>
      </c>
      <c r="H1451" s="665" t="s">
        <v>529</v>
      </c>
      <c r="I1451" s="665" t="s">
        <v>829</v>
      </c>
      <c r="J1451" s="665" t="s">
        <v>3459</v>
      </c>
      <c r="K1451" s="665" t="s">
        <v>2613</v>
      </c>
      <c r="L1451" s="666">
        <v>0</v>
      </c>
      <c r="M1451" s="666">
        <v>0</v>
      </c>
      <c r="N1451" s="665">
        <v>1</v>
      </c>
      <c r="O1451" s="748">
        <v>1</v>
      </c>
      <c r="P1451" s="666">
        <v>0</v>
      </c>
      <c r="Q1451" s="681"/>
      <c r="R1451" s="665">
        <v>1</v>
      </c>
      <c r="S1451" s="681">
        <v>1</v>
      </c>
      <c r="T1451" s="748">
        <v>1</v>
      </c>
      <c r="U1451" s="704">
        <v>1</v>
      </c>
    </row>
    <row r="1452" spans="1:21" ht="14.4" customHeight="1" x14ac:dyDescent="0.3">
      <c r="A1452" s="664">
        <v>21</v>
      </c>
      <c r="B1452" s="665" t="s">
        <v>528</v>
      </c>
      <c r="C1452" s="665" t="s">
        <v>3366</v>
      </c>
      <c r="D1452" s="746" t="s">
        <v>4909</v>
      </c>
      <c r="E1452" s="747" t="s">
        <v>3397</v>
      </c>
      <c r="F1452" s="665" t="s">
        <v>3361</v>
      </c>
      <c r="G1452" s="665" t="s">
        <v>4123</v>
      </c>
      <c r="H1452" s="665" t="s">
        <v>1606</v>
      </c>
      <c r="I1452" s="665" t="s">
        <v>4124</v>
      </c>
      <c r="J1452" s="665" t="s">
        <v>1670</v>
      </c>
      <c r="K1452" s="665" t="s">
        <v>4125</v>
      </c>
      <c r="L1452" s="666">
        <v>138.31</v>
      </c>
      <c r="M1452" s="666">
        <v>138.31</v>
      </c>
      <c r="N1452" s="665">
        <v>1</v>
      </c>
      <c r="O1452" s="748">
        <v>1</v>
      </c>
      <c r="P1452" s="666">
        <v>138.31</v>
      </c>
      <c r="Q1452" s="681">
        <v>1</v>
      </c>
      <c r="R1452" s="665">
        <v>1</v>
      </c>
      <c r="S1452" s="681">
        <v>1</v>
      </c>
      <c r="T1452" s="748">
        <v>1</v>
      </c>
      <c r="U1452" s="704">
        <v>1</v>
      </c>
    </row>
    <row r="1453" spans="1:21" ht="14.4" customHeight="1" x14ac:dyDescent="0.3">
      <c r="A1453" s="664">
        <v>21</v>
      </c>
      <c r="B1453" s="665" t="s">
        <v>528</v>
      </c>
      <c r="C1453" s="665" t="s">
        <v>3366</v>
      </c>
      <c r="D1453" s="746" t="s">
        <v>4909</v>
      </c>
      <c r="E1453" s="747" t="s">
        <v>3397</v>
      </c>
      <c r="F1453" s="665" t="s">
        <v>3361</v>
      </c>
      <c r="G1453" s="665" t="s">
        <v>4738</v>
      </c>
      <c r="H1453" s="665" t="s">
        <v>529</v>
      </c>
      <c r="I1453" s="665" t="s">
        <v>2016</v>
      </c>
      <c r="J1453" s="665" t="s">
        <v>1015</v>
      </c>
      <c r="K1453" s="665" t="s">
        <v>2017</v>
      </c>
      <c r="L1453" s="666">
        <v>0</v>
      </c>
      <c r="M1453" s="666">
        <v>0</v>
      </c>
      <c r="N1453" s="665">
        <v>2</v>
      </c>
      <c r="O1453" s="748">
        <v>0.5</v>
      </c>
      <c r="P1453" s="666"/>
      <c r="Q1453" s="681"/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21</v>
      </c>
      <c r="B1454" s="665" t="s">
        <v>528</v>
      </c>
      <c r="C1454" s="665" t="s">
        <v>3366</v>
      </c>
      <c r="D1454" s="746" t="s">
        <v>4909</v>
      </c>
      <c r="E1454" s="747" t="s">
        <v>3397</v>
      </c>
      <c r="F1454" s="665" t="s">
        <v>3361</v>
      </c>
      <c r="G1454" s="665" t="s">
        <v>3435</v>
      </c>
      <c r="H1454" s="665" t="s">
        <v>529</v>
      </c>
      <c r="I1454" s="665" t="s">
        <v>3460</v>
      </c>
      <c r="J1454" s="665" t="s">
        <v>3461</v>
      </c>
      <c r="K1454" s="665" t="s">
        <v>3436</v>
      </c>
      <c r="L1454" s="666">
        <v>78.33</v>
      </c>
      <c r="M1454" s="666">
        <v>78.33</v>
      </c>
      <c r="N1454" s="665">
        <v>1</v>
      </c>
      <c r="O1454" s="748">
        <v>0.5</v>
      </c>
      <c r="P1454" s="666">
        <v>78.33</v>
      </c>
      <c r="Q1454" s="681">
        <v>1</v>
      </c>
      <c r="R1454" s="665">
        <v>1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21</v>
      </c>
      <c r="B1455" s="665" t="s">
        <v>528</v>
      </c>
      <c r="C1455" s="665" t="s">
        <v>3366</v>
      </c>
      <c r="D1455" s="746" t="s">
        <v>4909</v>
      </c>
      <c r="E1455" s="747" t="s">
        <v>3397</v>
      </c>
      <c r="F1455" s="665" t="s">
        <v>3361</v>
      </c>
      <c r="G1455" s="665" t="s">
        <v>3676</v>
      </c>
      <c r="H1455" s="665" t="s">
        <v>1606</v>
      </c>
      <c r="I1455" s="665" t="s">
        <v>4739</v>
      </c>
      <c r="J1455" s="665" t="s">
        <v>1764</v>
      </c>
      <c r="K1455" s="665" t="s">
        <v>905</v>
      </c>
      <c r="L1455" s="666">
        <v>132</v>
      </c>
      <c r="M1455" s="666">
        <v>132</v>
      </c>
      <c r="N1455" s="665">
        <v>1</v>
      </c>
      <c r="O1455" s="748">
        <v>0.5</v>
      </c>
      <c r="P1455" s="666">
        <v>132</v>
      </c>
      <c r="Q1455" s="681">
        <v>1</v>
      </c>
      <c r="R1455" s="665">
        <v>1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21</v>
      </c>
      <c r="B1456" s="665" t="s">
        <v>528</v>
      </c>
      <c r="C1456" s="665" t="s">
        <v>3366</v>
      </c>
      <c r="D1456" s="746" t="s">
        <v>4909</v>
      </c>
      <c r="E1456" s="747" t="s">
        <v>3397</v>
      </c>
      <c r="F1456" s="665" t="s">
        <v>3361</v>
      </c>
      <c r="G1456" s="665" t="s">
        <v>4740</v>
      </c>
      <c r="H1456" s="665" t="s">
        <v>529</v>
      </c>
      <c r="I1456" s="665" t="s">
        <v>4741</v>
      </c>
      <c r="J1456" s="665" t="s">
        <v>4742</v>
      </c>
      <c r="K1456" s="665" t="s">
        <v>4743</v>
      </c>
      <c r="L1456" s="666">
        <v>694.46</v>
      </c>
      <c r="M1456" s="666">
        <v>3472.3</v>
      </c>
      <c r="N1456" s="665">
        <v>5</v>
      </c>
      <c r="O1456" s="748">
        <v>1.5</v>
      </c>
      <c r="P1456" s="666">
        <v>3472.3</v>
      </c>
      <c r="Q1456" s="681">
        <v>1</v>
      </c>
      <c r="R1456" s="665">
        <v>5</v>
      </c>
      <c r="S1456" s="681">
        <v>1</v>
      </c>
      <c r="T1456" s="748">
        <v>1.5</v>
      </c>
      <c r="U1456" s="704">
        <v>1</v>
      </c>
    </row>
    <row r="1457" spans="1:21" ht="14.4" customHeight="1" x14ac:dyDescent="0.3">
      <c r="A1457" s="664">
        <v>21</v>
      </c>
      <c r="B1457" s="665" t="s">
        <v>528</v>
      </c>
      <c r="C1457" s="665" t="s">
        <v>3366</v>
      </c>
      <c r="D1457" s="746" t="s">
        <v>4909</v>
      </c>
      <c r="E1457" s="747" t="s">
        <v>3397</v>
      </c>
      <c r="F1457" s="665" t="s">
        <v>3361</v>
      </c>
      <c r="G1457" s="665" t="s">
        <v>3406</v>
      </c>
      <c r="H1457" s="665" t="s">
        <v>529</v>
      </c>
      <c r="I1457" s="665" t="s">
        <v>3462</v>
      </c>
      <c r="J1457" s="665" t="s">
        <v>1113</v>
      </c>
      <c r="K1457" s="665" t="s">
        <v>1715</v>
      </c>
      <c r="L1457" s="666">
        <v>0</v>
      </c>
      <c r="M1457" s="666">
        <v>0</v>
      </c>
      <c r="N1457" s="665">
        <v>1</v>
      </c>
      <c r="O1457" s="748">
        <v>0.5</v>
      </c>
      <c r="P1457" s="666">
        <v>0</v>
      </c>
      <c r="Q1457" s="681"/>
      <c r="R1457" s="665">
        <v>1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21</v>
      </c>
      <c r="B1458" s="665" t="s">
        <v>528</v>
      </c>
      <c r="C1458" s="665" t="s">
        <v>3366</v>
      </c>
      <c r="D1458" s="746" t="s">
        <v>4909</v>
      </c>
      <c r="E1458" s="747" t="s">
        <v>3397</v>
      </c>
      <c r="F1458" s="665" t="s">
        <v>3361</v>
      </c>
      <c r="G1458" s="665" t="s">
        <v>3549</v>
      </c>
      <c r="H1458" s="665" t="s">
        <v>529</v>
      </c>
      <c r="I1458" s="665" t="s">
        <v>3875</v>
      </c>
      <c r="J1458" s="665" t="s">
        <v>3876</v>
      </c>
      <c r="K1458" s="665" t="s">
        <v>3877</v>
      </c>
      <c r="L1458" s="666">
        <v>73.069999999999993</v>
      </c>
      <c r="M1458" s="666">
        <v>73.069999999999993</v>
      </c>
      <c r="N1458" s="665">
        <v>1</v>
      </c>
      <c r="O1458" s="748">
        <v>0.5</v>
      </c>
      <c r="P1458" s="666">
        <v>73.069999999999993</v>
      </c>
      <c r="Q1458" s="681">
        <v>1</v>
      </c>
      <c r="R1458" s="665">
        <v>1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21</v>
      </c>
      <c r="B1459" s="665" t="s">
        <v>528</v>
      </c>
      <c r="C1459" s="665" t="s">
        <v>3366</v>
      </c>
      <c r="D1459" s="746" t="s">
        <v>4909</v>
      </c>
      <c r="E1459" s="747" t="s">
        <v>3397</v>
      </c>
      <c r="F1459" s="665" t="s">
        <v>3361</v>
      </c>
      <c r="G1459" s="665" t="s">
        <v>3475</v>
      </c>
      <c r="H1459" s="665" t="s">
        <v>529</v>
      </c>
      <c r="I1459" s="665" t="s">
        <v>4744</v>
      </c>
      <c r="J1459" s="665" t="s">
        <v>4745</v>
      </c>
      <c r="K1459" s="665" t="s">
        <v>4746</v>
      </c>
      <c r="L1459" s="666">
        <v>1454.23</v>
      </c>
      <c r="M1459" s="666">
        <v>4362.6900000000005</v>
      </c>
      <c r="N1459" s="665">
        <v>3</v>
      </c>
      <c r="O1459" s="748">
        <v>1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21</v>
      </c>
      <c r="B1460" s="665" t="s">
        <v>528</v>
      </c>
      <c r="C1460" s="665" t="s">
        <v>3366</v>
      </c>
      <c r="D1460" s="746" t="s">
        <v>4909</v>
      </c>
      <c r="E1460" s="747" t="s">
        <v>3397</v>
      </c>
      <c r="F1460" s="665" t="s">
        <v>3361</v>
      </c>
      <c r="G1460" s="665" t="s">
        <v>3475</v>
      </c>
      <c r="H1460" s="665" t="s">
        <v>529</v>
      </c>
      <c r="I1460" s="665" t="s">
        <v>1220</v>
      </c>
      <c r="J1460" s="665" t="s">
        <v>4009</v>
      </c>
      <c r="K1460" s="665" t="s">
        <v>4010</v>
      </c>
      <c r="L1460" s="666">
        <v>1454.23</v>
      </c>
      <c r="M1460" s="666">
        <v>4362.6900000000005</v>
      </c>
      <c r="N1460" s="665">
        <v>3</v>
      </c>
      <c r="O1460" s="748">
        <v>1</v>
      </c>
      <c r="P1460" s="666">
        <v>4362.6900000000005</v>
      </c>
      <c r="Q1460" s="681">
        <v>1</v>
      </c>
      <c r="R1460" s="665">
        <v>3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21</v>
      </c>
      <c r="B1461" s="665" t="s">
        <v>528</v>
      </c>
      <c r="C1461" s="665" t="s">
        <v>3366</v>
      </c>
      <c r="D1461" s="746" t="s">
        <v>4909</v>
      </c>
      <c r="E1461" s="747" t="s">
        <v>3397</v>
      </c>
      <c r="F1461" s="665" t="s">
        <v>3361</v>
      </c>
      <c r="G1461" s="665" t="s">
        <v>3475</v>
      </c>
      <c r="H1461" s="665" t="s">
        <v>529</v>
      </c>
      <c r="I1461" s="665" t="s">
        <v>1120</v>
      </c>
      <c r="J1461" s="665" t="s">
        <v>3476</v>
      </c>
      <c r="K1461" s="665" t="s">
        <v>3477</v>
      </c>
      <c r="L1461" s="666">
        <v>969.48</v>
      </c>
      <c r="M1461" s="666">
        <v>2908.44</v>
      </c>
      <c r="N1461" s="665">
        <v>3</v>
      </c>
      <c r="O1461" s="748">
        <v>1</v>
      </c>
      <c r="P1461" s="666">
        <v>2908.44</v>
      </c>
      <c r="Q1461" s="681">
        <v>1</v>
      </c>
      <c r="R1461" s="665">
        <v>3</v>
      </c>
      <c r="S1461" s="681">
        <v>1</v>
      </c>
      <c r="T1461" s="748">
        <v>1</v>
      </c>
      <c r="U1461" s="704">
        <v>1</v>
      </c>
    </row>
    <row r="1462" spans="1:21" ht="14.4" customHeight="1" x14ac:dyDescent="0.3">
      <c r="A1462" s="664">
        <v>21</v>
      </c>
      <c r="B1462" s="665" t="s">
        <v>528</v>
      </c>
      <c r="C1462" s="665" t="s">
        <v>3366</v>
      </c>
      <c r="D1462" s="746" t="s">
        <v>4909</v>
      </c>
      <c r="E1462" s="747" t="s">
        <v>3397</v>
      </c>
      <c r="F1462" s="665" t="s">
        <v>3361</v>
      </c>
      <c r="G1462" s="665" t="s">
        <v>3475</v>
      </c>
      <c r="H1462" s="665" t="s">
        <v>529</v>
      </c>
      <c r="I1462" s="665" t="s">
        <v>4747</v>
      </c>
      <c r="J1462" s="665" t="s">
        <v>4748</v>
      </c>
      <c r="K1462" s="665" t="s">
        <v>4749</v>
      </c>
      <c r="L1462" s="666">
        <v>484.75</v>
      </c>
      <c r="M1462" s="666">
        <v>969.5</v>
      </c>
      <c r="N1462" s="665">
        <v>2</v>
      </c>
      <c r="O1462" s="748">
        <v>1</v>
      </c>
      <c r="P1462" s="666">
        <v>969.5</v>
      </c>
      <c r="Q1462" s="681">
        <v>1</v>
      </c>
      <c r="R1462" s="665">
        <v>2</v>
      </c>
      <c r="S1462" s="681">
        <v>1</v>
      </c>
      <c r="T1462" s="748">
        <v>1</v>
      </c>
      <c r="U1462" s="704">
        <v>1</v>
      </c>
    </row>
    <row r="1463" spans="1:21" ht="14.4" customHeight="1" x14ac:dyDescent="0.3">
      <c r="A1463" s="664">
        <v>21</v>
      </c>
      <c r="B1463" s="665" t="s">
        <v>528</v>
      </c>
      <c r="C1463" s="665" t="s">
        <v>3366</v>
      </c>
      <c r="D1463" s="746" t="s">
        <v>4909</v>
      </c>
      <c r="E1463" s="747" t="s">
        <v>3397</v>
      </c>
      <c r="F1463" s="665" t="s">
        <v>3361</v>
      </c>
      <c r="G1463" s="665" t="s">
        <v>3478</v>
      </c>
      <c r="H1463" s="665" t="s">
        <v>529</v>
      </c>
      <c r="I1463" s="665" t="s">
        <v>873</v>
      </c>
      <c r="J1463" s="665" t="s">
        <v>3552</v>
      </c>
      <c r="K1463" s="665" t="s">
        <v>3768</v>
      </c>
      <c r="L1463" s="666">
        <v>63.7</v>
      </c>
      <c r="M1463" s="666">
        <v>63.7</v>
      </c>
      <c r="N1463" s="665">
        <v>1</v>
      </c>
      <c r="O1463" s="748">
        <v>0.5</v>
      </c>
      <c r="P1463" s="666">
        <v>63.7</v>
      </c>
      <c r="Q1463" s="681">
        <v>1</v>
      </c>
      <c r="R1463" s="665">
        <v>1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21</v>
      </c>
      <c r="B1464" s="665" t="s">
        <v>528</v>
      </c>
      <c r="C1464" s="665" t="s">
        <v>3366</v>
      </c>
      <c r="D1464" s="746" t="s">
        <v>4909</v>
      </c>
      <c r="E1464" s="747" t="s">
        <v>3397</v>
      </c>
      <c r="F1464" s="665" t="s">
        <v>3361</v>
      </c>
      <c r="G1464" s="665" t="s">
        <v>3772</v>
      </c>
      <c r="H1464" s="665" t="s">
        <v>529</v>
      </c>
      <c r="I1464" s="665" t="s">
        <v>4582</v>
      </c>
      <c r="J1464" s="665" t="s">
        <v>3773</v>
      </c>
      <c r="K1464" s="665" t="s">
        <v>4583</v>
      </c>
      <c r="L1464" s="666">
        <v>0</v>
      </c>
      <c r="M1464" s="666">
        <v>0</v>
      </c>
      <c r="N1464" s="665">
        <v>3</v>
      </c>
      <c r="O1464" s="748">
        <v>0.5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21</v>
      </c>
      <c r="B1465" s="665" t="s">
        <v>528</v>
      </c>
      <c r="C1465" s="665" t="s">
        <v>3366</v>
      </c>
      <c r="D1465" s="746" t="s">
        <v>4909</v>
      </c>
      <c r="E1465" s="747" t="s">
        <v>3397</v>
      </c>
      <c r="F1465" s="665" t="s">
        <v>3361</v>
      </c>
      <c r="G1465" s="665" t="s">
        <v>3410</v>
      </c>
      <c r="H1465" s="665" t="s">
        <v>529</v>
      </c>
      <c r="I1465" s="665" t="s">
        <v>915</v>
      </c>
      <c r="J1465" s="665" t="s">
        <v>916</v>
      </c>
      <c r="K1465" s="665" t="s">
        <v>917</v>
      </c>
      <c r="L1465" s="666">
        <v>33</v>
      </c>
      <c r="M1465" s="666">
        <v>66</v>
      </c>
      <c r="N1465" s="665">
        <v>2</v>
      </c>
      <c r="O1465" s="748">
        <v>1.5</v>
      </c>
      <c r="P1465" s="666">
        <v>33</v>
      </c>
      <c r="Q1465" s="681">
        <v>0.5</v>
      </c>
      <c r="R1465" s="665">
        <v>1</v>
      </c>
      <c r="S1465" s="681">
        <v>0.5</v>
      </c>
      <c r="T1465" s="748">
        <v>1</v>
      </c>
      <c r="U1465" s="704">
        <v>0.66666666666666663</v>
      </c>
    </row>
    <row r="1466" spans="1:21" ht="14.4" customHeight="1" x14ac:dyDescent="0.3">
      <c r="A1466" s="664">
        <v>21</v>
      </c>
      <c r="B1466" s="665" t="s">
        <v>528</v>
      </c>
      <c r="C1466" s="665" t="s">
        <v>3366</v>
      </c>
      <c r="D1466" s="746" t="s">
        <v>4909</v>
      </c>
      <c r="E1466" s="747" t="s">
        <v>3397</v>
      </c>
      <c r="F1466" s="665" t="s">
        <v>3361</v>
      </c>
      <c r="G1466" s="665" t="s">
        <v>3554</v>
      </c>
      <c r="H1466" s="665" t="s">
        <v>529</v>
      </c>
      <c r="I1466" s="665" t="s">
        <v>777</v>
      </c>
      <c r="J1466" s="665" t="s">
        <v>3556</v>
      </c>
      <c r="K1466" s="665" t="s">
        <v>3557</v>
      </c>
      <c r="L1466" s="666">
        <v>73.989999999999995</v>
      </c>
      <c r="M1466" s="666">
        <v>73.989999999999995</v>
      </c>
      <c r="N1466" s="665">
        <v>1</v>
      </c>
      <c r="O1466" s="748">
        <v>1</v>
      </c>
      <c r="P1466" s="666">
        <v>73.989999999999995</v>
      </c>
      <c r="Q1466" s="681">
        <v>1</v>
      </c>
      <c r="R1466" s="665">
        <v>1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21</v>
      </c>
      <c r="B1467" s="665" t="s">
        <v>528</v>
      </c>
      <c r="C1467" s="665" t="s">
        <v>3366</v>
      </c>
      <c r="D1467" s="746" t="s">
        <v>4909</v>
      </c>
      <c r="E1467" s="747" t="s">
        <v>3397</v>
      </c>
      <c r="F1467" s="665" t="s">
        <v>3361</v>
      </c>
      <c r="G1467" s="665" t="s">
        <v>3912</v>
      </c>
      <c r="H1467" s="665" t="s">
        <v>529</v>
      </c>
      <c r="I1467" s="665" t="s">
        <v>3913</v>
      </c>
      <c r="J1467" s="665" t="s">
        <v>3914</v>
      </c>
      <c r="K1467" s="665" t="s">
        <v>3580</v>
      </c>
      <c r="L1467" s="666">
        <v>2950.43</v>
      </c>
      <c r="M1467" s="666">
        <v>8851.2899999999991</v>
      </c>
      <c r="N1467" s="665">
        <v>3</v>
      </c>
      <c r="O1467" s="748">
        <v>0.5</v>
      </c>
      <c r="P1467" s="666">
        <v>8851.2899999999991</v>
      </c>
      <c r="Q1467" s="681">
        <v>1</v>
      </c>
      <c r="R1467" s="665">
        <v>3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21</v>
      </c>
      <c r="B1468" s="665" t="s">
        <v>528</v>
      </c>
      <c r="C1468" s="665" t="s">
        <v>3366</v>
      </c>
      <c r="D1468" s="746" t="s">
        <v>4909</v>
      </c>
      <c r="E1468" s="747" t="s">
        <v>3397</v>
      </c>
      <c r="F1468" s="665" t="s">
        <v>3361</v>
      </c>
      <c r="G1468" s="665" t="s">
        <v>3912</v>
      </c>
      <c r="H1468" s="665" t="s">
        <v>529</v>
      </c>
      <c r="I1468" s="665" t="s">
        <v>4520</v>
      </c>
      <c r="J1468" s="665" t="s">
        <v>3914</v>
      </c>
      <c r="K1468" s="665" t="s">
        <v>4521</v>
      </c>
      <c r="L1468" s="666">
        <v>0</v>
      </c>
      <c r="M1468" s="666">
        <v>0</v>
      </c>
      <c r="N1468" s="665">
        <v>1</v>
      </c>
      <c r="O1468" s="748">
        <v>0.5</v>
      </c>
      <c r="P1468" s="666">
        <v>0</v>
      </c>
      <c r="Q1468" s="681"/>
      <c r="R1468" s="665">
        <v>1</v>
      </c>
      <c r="S1468" s="681">
        <v>1</v>
      </c>
      <c r="T1468" s="748">
        <v>0.5</v>
      </c>
      <c r="U1468" s="704">
        <v>1</v>
      </c>
    </row>
    <row r="1469" spans="1:21" ht="14.4" customHeight="1" x14ac:dyDescent="0.3">
      <c r="A1469" s="664">
        <v>21</v>
      </c>
      <c r="B1469" s="665" t="s">
        <v>528</v>
      </c>
      <c r="C1469" s="665" t="s">
        <v>3366</v>
      </c>
      <c r="D1469" s="746" t="s">
        <v>4909</v>
      </c>
      <c r="E1469" s="747" t="s">
        <v>3397</v>
      </c>
      <c r="F1469" s="665" t="s">
        <v>3361</v>
      </c>
      <c r="G1469" s="665" t="s">
        <v>4750</v>
      </c>
      <c r="H1469" s="665" t="s">
        <v>529</v>
      </c>
      <c r="I1469" s="665" t="s">
        <v>4751</v>
      </c>
      <c r="J1469" s="665" t="s">
        <v>4752</v>
      </c>
      <c r="K1469" s="665" t="s">
        <v>3527</v>
      </c>
      <c r="L1469" s="666">
        <v>111.07</v>
      </c>
      <c r="M1469" s="666">
        <v>111.07</v>
      </c>
      <c r="N1469" s="665">
        <v>1</v>
      </c>
      <c r="O1469" s="748">
        <v>1</v>
      </c>
      <c r="P1469" s="666">
        <v>111.07</v>
      </c>
      <c r="Q1469" s="681">
        <v>1</v>
      </c>
      <c r="R1469" s="665">
        <v>1</v>
      </c>
      <c r="S1469" s="681">
        <v>1</v>
      </c>
      <c r="T1469" s="748">
        <v>1</v>
      </c>
      <c r="U1469" s="704">
        <v>1</v>
      </c>
    </row>
    <row r="1470" spans="1:21" ht="14.4" customHeight="1" x14ac:dyDescent="0.3">
      <c r="A1470" s="664">
        <v>21</v>
      </c>
      <c r="B1470" s="665" t="s">
        <v>528</v>
      </c>
      <c r="C1470" s="665" t="s">
        <v>3366</v>
      </c>
      <c r="D1470" s="746" t="s">
        <v>4909</v>
      </c>
      <c r="E1470" s="747" t="s">
        <v>3397</v>
      </c>
      <c r="F1470" s="665" t="s">
        <v>3361</v>
      </c>
      <c r="G1470" s="665" t="s">
        <v>3412</v>
      </c>
      <c r="H1470" s="665" t="s">
        <v>1606</v>
      </c>
      <c r="I1470" s="665" t="s">
        <v>4716</v>
      </c>
      <c r="J1470" s="665" t="s">
        <v>4717</v>
      </c>
      <c r="K1470" s="665" t="s">
        <v>4718</v>
      </c>
      <c r="L1470" s="666">
        <v>366.31</v>
      </c>
      <c r="M1470" s="666">
        <v>366.31</v>
      </c>
      <c r="N1470" s="665">
        <v>1</v>
      </c>
      <c r="O1470" s="748">
        <v>1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21</v>
      </c>
      <c r="B1471" s="665" t="s">
        <v>528</v>
      </c>
      <c r="C1471" s="665" t="s">
        <v>3366</v>
      </c>
      <c r="D1471" s="746" t="s">
        <v>4909</v>
      </c>
      <c r="E1471" s="747" t="s">
        <v>3397</v>
      </c>
      <c r="F1471" s="665" t="s">
        <v>3361</v>
      </c>
      <c r="G1471" s="665" t="s">
        <v>3415</v>
      </c>
      <c r="H1471" s="665" t="s">
        <v>529</v>
      </c>
      <c r="I1471" s="665" t="s">
        <v>3915</v>
      </c>
      <c r="J1471" s="665" t="s">
        <v>3417</v>
      </c>
      <c r="K1471" s="665" t="s">
        <v>3418</v>
      </c>
      <c r="L1471" s="666">
        <v>550.39</v>
      </c>
      <c r="M1471" s="666">
        <v>2751.95</v>
      </c>
      <c r="N1471" s="665">
        <v>5</v>
      </c>
      <c r="O1471" s="748">
        <v>2</v>
      </c>
      <c r="P1471" s="666">
        <v>2751.95</v>
      </c>
      <c r="Q1471" s="681">
        <v>1</v>
      </c>
      <c r="R1471" s="665">
        <v>5</v>
      </c>
      <c r="S1471" s="681">
        <v>1</v>
      </c>
      <c r="T1471" s="748">
        <v>2</v>
      </c>
      <c r="U1471" s="704">
        <v>1</v>
      </c>
    </row>
    <row r="1472" spans="1:21" ht="14.4" customHeight="1" x14ac:dyDescent="0.3">
      <c r="A1472" s="664">
        <v>21</v>
      </c>
      <c r="B1472" s="665" t="s">
        <v>528</v>
      </c>
      <c r="C1472" s="665" t="s">
        <v>3366</v>
      </c>
      <c r="D1472" s="746" t="s">
        <v>4909</v>
      </c>
      <c r="E1472" s="747" t="s">
        <v>3397</v>
      </c>
      <c r="F1472" s="665" t="s">
        <v>3361</v>
      </c>
      <c r="G1472" s="665" t="s">
        <v>3415</v>
      </c>
      <c r="H1472" s="665" t="s">
        <v>529</v>
      </c>
      <c r="I1472" s="665" t="s">
        <v>3416</v>
      </c>
      <c r="J1472" s="665" t="s">
        <v>3417</v>
      </c>
      <c r="K1472" s="665" t="s">
        <v>3418</v>
      </c>
      <c r="L1472" s="666">
        <v>0</v>
      </c>
      <c r="M1472" s="666">
        <v>0</v>
      </c>
      <c r="N1472" s="665">
        <v>2</v>
      </c>
      <c r="O1472" s="748">
        <v>1</v>
      </c>
      <c r="P1472" s="666">
        <v>0</v>
      </c>
      <c r="Q1472" s="681"/>
      <c r="R1472" s="665">
        <v>2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21</v>
      </c>
      <c r="B1473" s="665" t="s">
        <v>528</v>
      </c>
      <c r="C1473" s="665" t="s">
        <v>3366</v>
      </c>
      <c r="D1473" s="746" t="s">
        <v>4909</v>
      </c>
      <c r="E1473" s="747" t="s">
        <v>3397</v>
      </c>
      <c r="F1473" s="665" t="s">
        <v>3361</v>
      </c>
      <c r="G1473" s="665" t="s">
        <v>3780</v>
      </c>
      <c r="H1473" s="665" t="s">
        <v>1606</v>
      </c>
      <c r="I1473" s="665" t="s">
        <v>1827</v>
      </c>
      <c r="J1473" s="665" t="s">
        <v>1828</v>
      </c>
      <c r="K1473" s="665" t="s">
        <v>1829</v>
      </c>
      <c r="L1473" s="666">
        <v>79.03</v>
      </c>
      <c r="M1473" s="666">
        <v>79.03</v>
      </c>
      <c r="N1473" s="665">
        <v>1</v>
      </c>
      <c r="O1473" s="748">
        <v>1</v>
      </c>
      <c r="P1473" s="666">
        <v>79.03</v>
      </c>
      <c r="Q1473" s="681">
        <v>1</v>
      </c>
      <c r="R1473" s="665">
        <v>1</v>
      </c>
      <c r="S1473" s="681">
        <v>1</v>
      </c>
      <c r="T1473" s="748">
        <v>1</v>
      </c>
      <c r="U1473" s="704">
        <v>1</v>
      </c>
    </row>
    <row r="1474" spans="1:21" ht="14.4" customHeight="1" x14ac:dyDescent="0.3">
      <c r="A1474" s="664">
        <v>21</v>
      </c>
      <c r="B1474" s="665" t="s">
        <v>528</v>
      </c>
      <c r="C1474" s="665" t="s">
        <v>3366</v>
      </c>
      <c r="D1474" s="746" t="s">
        <v>4909</v>
      </c>
      <c r="E1474" s="747" t="s">
        <v>3397</v>
      </c>
      <c r="F1474" s="665" t="s">
        <v>3361</v>
      </c>
      <c r="G1474" s="665" t="s">
        <v>3780</v>
      </c>
      <c r="H1474" s="665" t="s">
        <v>1606</v>
      </c>
      <c r="I1474" s="665" t="s">
        <v>4753</v>
      </c>
      <c r="J1474" s="665" t="s">
        <v>3212</v>
      </c>
      <c r="K1474" s="665" t="s">
        <v>4754</v>
      </c>
      <c r="L1474" s="666">
        <v>0</v>
      </c>
      <c r="M1474" s="666">
        <v>0</v>
      </c>
      <c r="N1474" s="665">
        <v>1</v>
      </c>
      <c r="O1474" s="748">
        <v>1</v>
      </c>
      <c r="P1474" s="666"/>
      <c r="Q1474" s="681"/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21</v>
      </c>
      <c r="B1475" s="665" t="s">
        <v>528</v>
      </c>
      <c r="C1475" s="665" t="s">
        <v>3366</v>
      </c>
      <c r="D1475" s="746" t="s">
        <v>4909</v>
      </c>
      <c r="E1475" s="747" t="s">
        <v>3397</v>
      </c>
      <c r="F1475" s="665" t="s">
        <v>3361</v>
      </c>
      <c r="G1475" s="665" t="s">
        <v>3494</v>
      </c>
      <c r="H1475" s="665" t="s">
        <v>529</v>
      </c>
      <c r="I1475" s="665" t="s">
        <v>708</v>
      </c>
      <c r="J1475" s="665" t="s">
        <v>3496</v>
      </c>
      <c r="K1475" s="665" t="s">
        <v>3610</v>
      </c>
      <c r="L1475" s="666">
        <v>0</v>
      </c>
      <c r="M1475" s="666">
        <v>0</v>
      </c>
      <c r="N1475" s="665">
        <v>9</v>
      </c>
      <c r="O1475" s="748">
        <v>4</v>
      </c>
      <c r="P1475" s="666">
        <v>0</v>
      </c>
      <c r="Q1475" s="681"/>
      <c r="R1475" s="665">
        <v>6</v>
      </c>
      <c r="S1475" s="681">
        <v>0.66666666666666663</v>
      </c>
      <c r="T1475" s="748">
        <v>3</v>
      </c>
      <c r="U1475" s="704">
        <v>0.75</v>
      </c>
    </row>
    <row r="1476" spans="1:21" ht="14.4" customHeight="1" x14ac:dyDescent="0.3">
      <c r="A1476" s="664">
        <v>21</v>
      </c>
      <c r="B1476" s="665" t="s">
        <v>528</v>
      </c>
      <c r="C1476" s="665" t="s">
        <v>3366</v>
      </c>
      <c r="D1476" s="746" t="s">
        <v>4909</v>
      </c>
      <c r="E1476" s="747" t="s">
        <v>3397</v>
      </c>
      <c r="F1476" s="665" t="s">
        <v>3361</v>
      </c>
      <c r="G1476" s="665" t="s">
        <v>3494</v>
      </c>
      <c r="H1476" s="665" t="s">
        <v>529</v>
      </c>
      <c r="I1476" s="665" t="s">
        <v>3495</v>
      </c>
      <c r="J1476" s="665" t="s">
        <v>3496</v>
      </c>
      <c r="K1476" s="665" t="s">
        <v>3497</v>
      </c>
      <c r="L1476" s="666">
        <v>0</v>
      </c>
      <c r="M1476" s="666">
        <v>0</v>
      </c>
      <c r="N1476" s="665">
        <v>3</v>
      </c>
      <c r="O1476" s="748">
        <v>1</v>
      </c>
      <c r="P1476" s="666"/>
      <c r="Q1476" s="681"/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21</v>
      </c>
      <c r="B1477" s="665" t="s">
        <v>528</v>
      </c>
      <c r="C1477" s="665" t="s">
        <v>3366</v>
      </c>
      <c r="D1477" s="746" t="s">
        <v>4909</v>
      </c>
      <c r="E1477" s="747" t="s">
        <v>3397</v>
      </c>
      <c r="F1477" s="665" t="s">
        <v>3361</v>
      </c>
      <c r="G1477" s="665" t="s">
        <v>3785</v>
      </c>
      <c r="H1477" s="665" t="s">
        <v>529</v>
      </c>
      <c r="I1477" s="665" t="s">
        <v>4755</v>
      </c>
      <c r="J1477" s="665" t="s">
        <v>4264</v>
      </c>
      <c r="K1477" s="665" t="s">
        <v>4756</v>
      </c>
      <c r="L1477" s="666">
        <v>0</v>
      </c>
      <c r="M1477" s="666">
        <v>0</v>
      </c>
      <c r="N1477" s="665">
        <v>3</v>
      </c>
      <c r="O1477" s="748">
        <v>0.5</v>
      </c>
      <c r="P1477" s="666">
        <v>0</v>
      </c>
      <c r="Q1477" s="681"/>
      <c r="R1477" s="665">
        <v>3</v>
      </c>
      <c r="S1477" s="681">
        <v>1</v>
      </c>
      <c r="T1477" s="748">
        <v>0.5</v>
      </c>
      <c r="U1477" s="704">
        <v>1</v>
      </c>
    </row>
    <row r="1478" spans="1:21" ht="14.4" customHeight="1" x14ac:dyDescent="0.3">
      <c r="A1478" s="664">
        <v>21</v>
      </c>
      <c r="B1478" s="665" t="s">
        <v>528</v>
      </c>
      <c r="C1478" s="665" t="s">
        <v>3366</v>
      </c>
      <c r="D1478" s="746" t="s">
        <v>4909</v>
      </c>
      <c r="E1478" s="747" t="s">
        <v>3397</v>
      </c>
      <c r="F1478" s="665" t="s">
        <v>3361</v>
      </c>
      <c r="G1478" s="665" t="s">
        <v>4156</v>
      </c>
      <c r="H1478" s="665" t="s">
        <v>529</v>
      </c>
      <c r="I1478" s="665" t="s">
        <v>4757</v>
      </c>
      <c r="J1478" s="665" t="s">
        <v>4602</v>
      </c>
      <c r="K1478" s="665" t="s">
        <v>4758</v>
      </c>
      <c r="L1478" s="666">
        <v>0</v>
      </c>
      <c r="M1478" s="666">
        <v>0</v>
      </c>
      <c r="N1478" s="665">
        <v>1</v>
      </c>
      <c r="O1478" s="748">
        <v>0.5</v>
      </c>
      <c r="P1478" s="666"/>
      <c r="Q1478" s="681"/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21</v>
      </c>
      <c r="B1479" s="665" t="s">
        <v>528</v>
      </c>
      <c r="C1479" s="665" t="s">
        <v>3366</v>
      </c>
      <c r="D1479" s="746" t="s">
        <v>4909</v>
      </c>
      <c r="E1479" s="747" t="s">
        <v>3397</v>
      </c>
      <c r="F1479" s="665" t="s">
        <v>3361</v>
      </c>
      <c r="G1479" s="665" t="s">
        <v>3419</v>
      </c>
      <c r="H1479" s="665" t="s">
        <v>529</v>
      </c>
      <c r="I1479" s="665" t="s">
        <v>842</v>
      </c>
      <c r="J1479" s="665" t="s">
        <v>3420</v>
      </c>
      <c r="K1479" s="665" t="s">
        <v>3421</v>
      </c>
      <c r="L1479" s="666">
        <v>53.57</v>
      </c>
      <c r="M1479" s="666">
        <v>214.28</v>
      </c>
      <c r="N1479" s="665">
        <v>4</v>
      </c>
      <c r="O1479" s="748">
        <v>2.5</v>
      </c>
      <c r="P1479" s="666">
        <v>214.28</v>
      </c>
      <c r="Q1479" s="681">
        <v>1</v>
      </c>
      <c r="R1479" s="665">
        <v>4</v>
      </c>
      <c r="S1479" s="681">
        <v>1</v>
      </c>
      <c r="T1479" s="748">
        <v>2.5</v>
      </c>
      <c r="U1479" s="704">
        <v>1</v>
      </c>
    </row>
    <row r="1480" spans="1:21" ht="14.4" customHeight="1" x14ac:dyDescent="0.3">
      <c r="A1480" s="664">
        <v>21</v>
      </c>
      <c r="B1480" s="665" t="s">
        <v>528</v>
      </c>
      <c r="C1480" s="665" t="s">
        <v>3366</v>
      </c>
      <c r="D1480" s="746" t="s">
        <v>4909</v>
      </c>
      <c r="E1480" s="747" t="s">
        <v>3397</v>
      </c>
      <c r="F1480" s="665" t="s">
        <v>3361</v>
      </c>
      <c r="G1480" s="665" t="s">
        <v>3620</v>
      </c>
      <c r="H1480" s="665" t="s">
        <v>1606</v>
      </c>
      <c r="I1480" s="665" t="s">
        <v>2557</v>
      </c>
      <c r="J1480" s="665" t="s">
        <v>3314</v>
      </c>
      <c r="K1480" s="665" t="s">
        <v>2459</v>
      </c>
      <c r="L1480" s="666">
        <v>0</v>
      </c>
      <c r="M1480" s="666">
        <v>0</v>
      </c>
      <c r="N1480" s="665">
        <v>1</v>
      </c>
      <c r="O1480" s="748">
        <v>0.5</v>
      </c>
      <c r="P1480" s="666">
        <v>0</v>
      </c>
      <c r="Q1480" s="681"/>
      <c r="R1480" s="665">
        <v>1</v>
      </c>
      <c r="S1480" s="681">
        <v>1</v>
      </c>
      <c r="T1480" s="748">
        <v>0.5</v>
      </c>
      <c r="U1480" s="704">
        <v>1</v>
      </c>
    </row>
    <row r="1481" spans="1:21" ht="14.4" customHeight="1" x14ac:dyDescent="0.3">
      <c r="A1481" s="664">
        <v>21</v>
      </c>
      <c r="B1481" s="665" t="s">
        <v>528</v>
      </c>
      <c r="C1481" s="665" t="s">
        <v>3366</v>
      </c>
      <c r="D1481" s="746" t="s">
        <v>4909</v>
      </c>
      <c r="E1481" s="747" t="s">
        <v>3397</v>
      </c>
      <c r="F1481" s="665" t="s">
        <v>3361</v>
      </c>
      <c r="G1481" s="665" t="s">
        <v>3422</v>
      </c>
      <c r="H1481" s="665" t="s">
        <v>1606</v>
      </c>
      <c r="I1481" s="665" t="s">
        <v>3562</v>
      </c>
      <c r="J1481" s="665" t="s">
        <v>3513</v>
      </c>
      <c r="K1481" s="665" t="s">
        <v>3563</v>
      </c>
      <c r="L1481" s="666">
        <v>815.1</v>
      </c>
      <c r="M1481" s="666">
        <v>815.1</v>
      </c>
      <c r="N1481" s="665">
        <v>1</v>
      </c>
      <c r="O1481" s="748">
        <v>0.5</v>
      </c>
      <c r="P1481" s="666">
        <v>815.1</v>
      </c>
      <c r="Q1481" s="681">
        <v>1</v>
      </c>
      <c r="R1481" s="665">
        <v>1</v>
      </c>
      <c r="S1481" s="681">
        <v>1</v>
      </c>
      <c r="T1481" s="748">
        <v>0.5</v>
      </c>
      <c r="U1481" s="704">
        <v>1</v>
      </c>
    </row>
    <row r="1482" spans="1:21" ht="14.4" customHeight="1" x14ac:dyDescent="0.3">
      <c r="A1482" s="664">
        <v>21</v>
      </c>
      <c r="B1482" s="665" t="s">
        <v>528</v>
      </c>
      <c r="C1482" s="665" t="s">
        <v>3366</v>
      </c>
      <c r="D1482" s="746" t="s">
        <v>4909</v>
      </c>
      <c r="E1482" s="747" t="s">
        <v>3397</v>
      </c>
      <c r="F1482" s="665" t="s">
        <v>3361</v>
      </c>
      <c r="G1482" s="665" t="s">
        <v>3422</v>
      </c>
      <c r="H1482" s="665" t="s">
        <v>1606</v>
      </c>
      <c r="I1482" s="665" t="s">
        <v>3626</v>
      </c>
      <c r="J1482" s="665" t="s">
        <v>1666</v>
      </c>
      <c r="K1482" s="665" t="s">
        <v>3191</v>
      </c>
      <c r="L1482" s="666">
        <v>1385.62</v>
      </c>
      <c r="M1482" s="666">
        <v>4156.8599999999997</v>
      </c>
      <c r="N1482" s="665">
        <v>3</v>
      </c>
      <c r="O1482" s="748">
        <v>0.5</v>
      </c>
      <c r="P1482" s="666">
        <v>4156.8599999999997</v>
      </c>
      <c r="Q1482" s="681">
        <v>1</v>
      </c>
      <c r="R1482" s="665">
        <v>3</v>
      </c>
      <c r="S1482" s="681">
        <v>1</v>
      </c>
      <c r="T1482" s="748">
        <v>0.5</v>
      </c>
      <c r="U1482" s="704">
        <v>1</v>
      </c>
    </row>
    <row r="1483" spans="1:21" ht="14.4" customHeight="1" x14ac:dyDescent="0.3">
      <c r="A1483" s="664">
        <v>21</v>
      </c>
      <c r="B1483" s="665" t="s">
        <v>528</v>
      </c>
      <c r="C1483" s="665" t="s">
        <v>3366</v>
      </c>
      <c r="D1483" s="746" t="s">
        <v>4909</v>
      </c>
      <c r="E1483" s="747" t="s">
        <v>3397</v>
      </c>
      <c r="F1483" s="665" t="s">
        <v>3361</v>
      </c>
      <c r="G1483" s="665" t="s">
        <v>3422</v>
      </c>
      <c r="H1483" s="665" t="s">
        <v>1606</v>
      </c>
      <c r="I1483" s="665" t="s">
        <v>3423</v>
      </c>
      <c r="J1483" s="665" t="s">
        <v>1666</v>
      </c>
      <c r="K1483" s="665" t="s">
        <v>3192</v>
      </c>
      <c r="L1483" s="666">
        <v>2309.36</v>
      </c>
      <c r="M1483" s="666">
        <v>6928.08</v>
      </c>
      <c r="N1483" s="665">
        <v>3</v>
      </c>
      <c r="O1483" s="748">
        <v>1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21</v>
      </c>
      <c r="B1484" s="665" t="s">
        <v>528</v>
      </c>
      <c r="C1484" s="665" t="s">
        <v>3366</v>
      </c>
      <c r="D1484" s="746" t="s">
        <v>4909</v>
      </c>
      <c r="E1484" s="747" t="s">
        <v>3397</v>
      </c>
      <c r="F1484" s="665" t="s">
        <v>3361</v>
      </c>
      <c r="G1484" s="665" t="s">
        <v>3923</v>
      </c>
      <c r="H1484" s="665" t="s">
        <v>1606</v>
      </c>
      <c r="I1484" s="665" t="s">
        <v>4425</v>
      </c>
      <c r="J1484" s="665" t="s">
        <v>1609</v>
      </c>
      <c r="K1484" s="665" t="s">
        <v>4426</v>
      </c>
      <c r="L1484" s="666">
        <v>0</v>
      </c>
      <c r="M1484" s="666">
        <v>0</v>
      </c>
      <c r="N1484" s="665">
        <v>4</v>
      </c>
      <c r="O1484" s="748">
        <v>2</v>
      </c>
      <c r="P1484" s="666"/>
      <c r="Q1484" s="681"/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21</v>
      </c>
      <c r="B1485" s="665" t="s">
        <v>528</v>
      </c>
      <c r="C1485" s="665" t="s">
        <v>3366</v>
      </c>
      <c r="D1485" s="746" t="s">
        <v>4909</v>
      </c>
      <c r="E1485" s="747" t="s">
        <v>3397</v>
      </c>
      <c r="F1485" s="665" t="s">
        <v>3361</v>
      </c>
      <c r="G1485" s="665" t="s">
        <v>3923</v>
      </c>
      <c r="H1485" s="665" t="s">
        <v>529</v>
      </c>
      <c r="I1485" s="665" t="s">
        <v>2382</v>
      </c>
      <c r="J1485" s="665" t="s">
        <v>1609</v>
      </c>
      <c r="K1485" s="665" t="s">
        <v>4168</v>
      </c>
      <c r="L1485" s="666">
        <v>36.54</v>
      </c>
      <c r="M1485" s="666">
        <v>109.62</v>
      </c>
      <c r="N1485" s="665">
        <v>3</v>
      </c>
      <c r="O1485" s="748">
        <v>0.5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21</v>
      </c>
      <c r="B1486" s="665" t="s">
        <v>528</v>
      </c>
      <c r="C1486" s="665" t="s">
        <v>3366</v>
      </c>
      <c r="D1486" s="746" t="s">
        <v>4909</v>
      </c>
      <c r="E1486" s="747" t="s">
        <v>3397</v>
      </c>
      <c r="F1486" s="665" t="s">
        <v>3361</v>
      </c>
      <c r="G1486" s="665" t="s">
        <v>3425</v>
      </c>
      <c r="H1486" s="665" t="s">
        <v>529</v>
      </c>
      <c r="I1486" s="665" t="s">
        <v>1552</v>
      </c>
      <c r="J1486" s="665" t="s">
        <v>1553</v>
      </c>
      <c r="K1486" s="665" t="s">
        <v>1554</v>
      </c>
      <c r="L1486" s="666">
        <v>301.2</v>
      </c>
      <c r="M1486" s="666">
        <v>602.4</v>
      </c>
      <c r="N1486" s="665">
        <v>2</v>
      </c>
      <c r="O1486" s="748">
        <v>1.5</v>
      </c>
      <c r="P1486" s="666">
        <v>301.2</v>
      </c>
      <c r="Q1486" s="681">
        <v>0.5</v>
      </c>
      <c r="R1486" s="665">
        <v>1</v>
      </c>
      <c r="S1486" s="681">
        <v>0.5</v>
      </c>
      <c r="T1486" s="748">
        <v>0.5</v>
      </c>
      <c r="U1486" s="704">
        <v>0.33333333333333331</v>
      </c>
    </row>
    <row r="1487" spans="1:21" ht="14.4" customHeight="1" x14ac:dyDescent="0.3">
      <c r="A1487" s="664">
        <v>21</v>
      </c>
      <c r="B1487" s="665" t="s">
        <v>528</v>
      </c>
      <c r="C1487" s="665" t="s">
        <v>3366</v>
      </c>
      <c r="D1487" s="746" t="s">
        <v>4909</v>
      </c>
      <c r="E1487" s="747" t="s">
        <v>3397</v>
      </c>
      <c r="F1487" s="665" t="s">
        <v>3361</v>
      </c>
      <c r="G1487" s="665" t="s">
        <v>3425</v>
      </c>
      <c r="H1487" s="665" t="s">
        <v>529</v>
      </c>
      <c r="I1487" s="665" t="s">
        <v>3516</v>
      </c>
      <c r="J1487" s="665" t="s">
        <v>1553</v>
      </c>
      <c r="K1487" s="665" t="s">
        <v>3515</v>
      </c>
      <c r="L1487" s="666">
        <v>57.64</v>
      </c>
      <c r="M1487" s="666">
        <v>172.92000000000002</v>
      </c>
      <c r="N1487" s="665">
        <v>3</v>
      </c>
      <c r="O1487" s="748">
        <v>0.5</v>
      </c>
      <c r="P1487" s="666">
        <v>172.92000000000002</v>
      </c>
      <c r="Q1487" s="681">
        <v>1</v>
      </c>
      <c r="R1487" s="665">
        <v>3</v>
      </c>
      <c r="S1487" s="681">
        <v>1</v>
      </c>
      <c r="T1487" s="748">
        <v>0.5</v>
      </c>
      <c r="U1487" s="704">
        <v>1</v>
      </c>
    </row>
    <row r="1488" spans="1:21" ht="14.4" customHeight="1" x14ac:dyDescent="0.3">
      <c r="A1488" s="664">
        <v>21</v>
      </c>
      <c r="B1488" s="665" t="s">
        <v>528</v>
      </c>
      <c r="C1488" s="665" t="s">
        <v>3366</v>
      </c>
      <c r="D1488" s="746" t="s">
        <v>4909</v>
      </c>
      <c r="E1488" s="747" t="s">
        <v>3397</v>
      </c>
      <c r="F1488" s="665" t="s">
        <v>3361</v>
      </c>
      <c r="G1488" s="665" t="s">
        <v>3425</v>
      </c>
      <c r="H1488" s="665" t="s">
        <v>529</v>
      </c>
      <c r="I1488" s="665" t="s">
        <v>3632</v>
      </c>
      <c r="J1488" s="665" t="s">
        <v>1553</v>
      </c>
      <c r="K1488" s="665" t="s">
        <v>1554</v>
      </c>
      <c r="L1488" s="666">
        <v>185.26</v>
      </c>
      <c r="M1488" s="666">
        <v>370.52</v>
      </c>
      <c r="N1488" s="665">
        <v>2</v>
      </c>
      <c r="O1488" s="748">
        <v>1</v>
      </c>
      <c r="P1488" s="666">
        <v>185.26</v>
      </c>
      <c r="Q1488" s="681">
        <v>0.5</v>
      </c>
      <c r="R1488" s="665">
        <v>1</v>
      </c>
      <c r="S1488" s="681">
        <v>0.5</v>
      </c>
      <c r="T1488" s="748">
        <v>0.5</v>
      </c>
      <c r="U1488" s="704">
        <v>0.5</v>
      </c>
    </row>
    <row r="1489" spans="1:21" ht="14.4" customHeight="1" x14ac:dyDescent="0.3">
      <c r="A1489" s="664">
        <v>21</v>
      </c>
      <c r="B1489" s="665" t="s">
        <v>528</v>
      </c>
      <c r="C1489" s="665" t="s">
        <v>3366</v>
      </c>
      <c r="D1489" s="746" t="s">
        <v>4909</v>
      </c>
      <c r="E1489" s="747" t="s">
        <v>3397</v>
      </c>
      <c r="F1489" s="665" t="s">
        <v>3361</v>
      </c>
      <c r="G1489" s="665" t="s">
        <v>3425</v>
      </c>
      <c r="H1489" s="665" t="s">
        <v>529</v>
      </c>
      <c r="I1489" s="665" t="s">
        <v>4759</v>
      </c>
      <c r="J1489" s="665" t="s">
        <v>4760</v>
      </c>
      <c r="K1489" s="665" t="s">
        <v>4761</v>
      </c>
      <c r="L1489" s="666">
        <v>0</v>
      </c>
      <c r="M1489" s="666">
        <v>0</v>
      </c>
      <c r="N1489" s="665">
        <v>2</v>
      </c>
      <c r="O1489" s="748">
        <v>1</v>
      </c>
      <c r="P1489" s="666"/>
      <c r="Q1489" s="681"/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21</v>
      </c>
      <c r="B1490" s="665" t="s">
        <v>528</v>
      </c>
      <c r="C1490" s="665" t="s">
        <v>3366</v>
      </c>
      <c r="D1490" s="746" t="s">
        <v>4909</v>
      </c>
      <c r="E1490" s="747" t="s">
        <v>3397</v>
      </c>
      <c r="F1490" s="665" t="s">
        <v>3361</v>
      </c>
      <c r="G1490" s="665" t="s">
        <v>3426</v>
      </c>
      <c r="H1490" s="665" t="s">
        <v>1606</v>
      </c>
      <c r="I1490" s="665" t="s">
        <v>3427</v>
      </c>
      <c r="J1490" s="665" t="s">
        <v>3428</v>
      </c>
      <c r="K1490" s="665" t="s">
        <v>3429</v>
      </c>
      <c r="L1490" s="666">
        <v>668.54</v>
      </c>
      <c r="M1490" s="666">
        <v>4011.24</v>
      </c>
      <c r="N1490" s="665">
        <v>6</v>
      </c>
      <c r="O1490" s="748">
        <v>2.5</v>
      </c>
      <c r="P1490" s="666">
        <v>2005.62</v>
      </c>
      <c r="Q1490" s="681">
        <v>0.5</v>
      </c>
      <c r="R1490" s="665">
        <v>3</v>
      </c>
      <c r="S1490" s="681">
        <v>0.5</v>
      </c>
      <c r="T1490" s="748">
        <v>1.5</v>
      </c>
      <c r="U1490" s="704">
        <v>0.6</v>
      </c>
    </row>
    <row r="1491" spans="1:21" ht="14.4" customHeight="1" x14ac:dyDescent="0.3">
      <c r="A1491" s="664">
        <v>21</v>
      </c>
      <c r="B1491" s="665" t="s">
        <v>528</v>
      </c>
      <c r="C1491" s="665" t="s">
        <v>3366</v>
      </c>
      <c r="D1491" s="746" t="s">
        <v>4909</v>
      </c>
      <c r="E1491" s="747" t="s">
        <v>3397</v>
      </c>
      <c r="F1491" s="665" t="s">
        <v>3361</v>
      </c>
      <c r="G1491" s="665" t="s">
        <v>3426</v>
      </c>
      <c r="H1491" s="665" t="s">
        <v>529</v>
      </c>
      <c r="I1491" s="665" t="s">
        <v>3633</v>
      </c>
      <c r="J1491" s="665" t="s">
        <v>3428</v>
      </c>
      <c r="K1491" s="665" t="s">
        <v>3634</v>
      </c>
      <c r="L1491" s="666">
        <v>0</v>
      </c>
      <c r="M1491" s="666">
        <v>0</v>
      </c>
      <c r="N1491" s="665">
        <v>4</v>
      </c>
      <c r="O1491" s="748">
        <v>2</v>
      </c>
      <c r="P1491" s="666">
        <v>0</v>
      </c>
      <c r="Q1491" s="681"/>
      <c r="R1491" s="665">
        <v>2</v>
      </c>
      <c r="S1491" s="681">
        <v>0.5</v>
      </c>
      <c r="T1491" s="748">
        <v>1</v>
      </c>
      <c r="U1491" s="704">
        <v>0.5</v>
      </c>
    </row>
    <row r="1492" spans="1:21" ht="14.4" customHeight="1" x14ac:dyDescent="0.3">
      <c r="A1492" s="664">
        <v>21</v>
      </c>
      <c r="B1492" s="665" t="s">
        <v>528</v>
      </c>
      <c r="C1492" s="665" t="s">
        <v>3366</v>
      </c>
      <c r="D1492" s="746" t="s">
        <v>4909</v>
      </c>
      <c r="E1492" s="747" t="s">
        <v>3397</v>
      </c>
      <c r="F1492" s="665" t="s">
        <v>3361</v>
      </c>
      <c r="G1492" s="665" t="s">
        <v>3636</v>
      </c>
      <c r="H1492" s="665" t="s">
        <v>529</v>
      </c>
      <c r="I1492" s="665" t="s">
        <v>1588</v>
      </c>
      <c r="J1492" s="665" t="s">
        <v>1163</v>
      </c>
      <c r="K1492" s="665" t="s">
        <v>1589</v>
      </c>
      <c r="L1492" s="666">
        <v>908.53</v>
      </c>
      <c r="M1492" s="666">
        <v>3634.12</v>
      </c>
      <c r="N1492" s="665">
        <v>4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21</v>
      </c>
      <c r="B1493" s="665" t="s">
        <v>528</v>
      </c>
      <c r="C1493" s="665" t="s">
        <v>3366</v>
      </c>
      <c r="D1493" s="746" t="s">
        <v>4909</v>
      </c>
      <c r="E1493" s="747" t="s">
        <v>3397</v>
      </c>
      <c r="F1493" s="665" t="s">
        <v>3361</v>
      </c>
      <c r="G1493" s="665" t="s">
        <v>3636</v>
      </c>
      <c r="H1493" s="665" t="s">
        <v>529</v>
      </c>
      <c r="I1493" s="665" t="s">
        <v>1591</v>
      </c>
      <c r="J1493" s="665" t="s">
        <v>1592</v>
      </c>
      <c r="K1493" s="665" t="s">
        <v>1593</v>
      </c>
      <c r="L1493" s="666">
        <v>1677.3</v>
      </c>
      <c r="M1493" s="666">
        <v>5031.8999999999996</v>
      </c>
      <c r="N1493" s="665">
        <v>3</v>
      </c>
      <c r="O1493" s="748">
        <v>1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21</v>
      </c>
      <c r="B1494" s="665" t="s">
        <v>528</v>
      </c>
      <c r="C1494" s="665" t="s">
        <v>3366</v>
      </c>
      <c r="D1494" s="746" t="s">
        <v>4909</v>
      </c>
      <c r="E1494" s="747" t="s">
        <v>3397</v>
      </c>
      <c r="F1494" s="665" t="s">
        <v>3361</v>
      </c>
      <c r="G1494" s="665" t="s">
        <v>3636</v>
      </c>
      <c r="H1494" s="665" t="s">
        <v>529</v>
      </c>
      <c r="I1494" s="665" t="s">
        <v>3718</v>
      </c>
      <c r="J1494" s="665" t="s">
        <v>1592</v>
      </c>
      <c r="K1494" s="665" t="s">
        <v>3719</v>
      </c>
      <c r="L1494" s="666">
        <v>0</v>
      </c>
      <c r="M1494" s="666">
        <v>0</v>
      </c>
      <c r="N1494" s="665">
        <v>3</v>
      </c>
      <c r="O1494" s="748">
        <v>1</v>
      </c>
      <c r="P1494" s="666"/>
      <c r="Q1494" s="681"/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21</v>
      </c>
      <c r="B1495" s="665" t="s">
        <v>528</v>
      </c>
      <c r="C1495" s="665" t="s">
        <v>3366</v>
      </c>
      <c r="D1495" s="746" t="s">
        <v>4909</v>
      </c>
      <c r="E1495" s="747" t="s">
        <v>3397</v>
      </c>
      <c r="F1495" s="665" t="s">
        <v>3361</v>
      </c>
      <c r="G1495" s="665" t="s">
        <v>3636</v>
      </c>
      <c r="H1495" s="665" t="s">
        <v>529</v>
      </c>
      <c r="I1495" s="665" t="s">
        <v>4070</v>
      </c>
      <c r="J1495" s="665" t="s">
        <v>1604</v>
      </c>
      <c r="K1495" s="665" t="s">
        <v>4071</v>
      </c>
      <c r="L1495" s="666">
        <v>0</v>
      </c>
      <c r="M1495" s="666">
        <v>0</v>
      </c>
      <c r="N1495" s="665">
        <v>2</v>
      </c>
      <c r="O1495" s="748">
        <v>1</v>
      </c>
      <c r="P1495" s="666">
        <v>0</v>
      </c>
      <c r="Q1495" s="681"/>
      <c r="R1495" s="665">
        <v>2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21</v>
      </c>
      <c r="B1496" s="665" t="s">
        <v>528</v>
      </c>
      <c r="C1496" s="665" t="s">
        <v>3366</v>
      </c>
      <c r="D1496" s="746" t="s">
        <v>4909</v>
      </c>
      <c r="E1496" s="747" t="s">
        <v>3397</v>
      </c>
      <c r="F1496" s="665" t="s">
        <v>3361</v>
      </c>
      <c r="G1496" s="665" t="s">
        <v>3639</v>
      </c>
      <c r="H1496" s="665" t="s">
        <v>529</v>
      </c>
      <c r="I1496" s="665" t="s">
        <v>4762</v>
      </c>
      <c r="J1496" s="665" t="s">
        <v>4613</v>
      </c>
      <c r="K1496" s="665" t="s">
        <v>4763</v>
      </c>
      <c r="L1496" s="666">
        <v>0</v>
      </c>
      <c r="M1496" s="666">
        <v>0</v>
      </c>
      <c r="N1496" s="665">
        <v>1</v>
      </c>
      <c r="O1496" s="748">
        <v>1</v>
      </c>
      <c r="P1496" s="666">
        <v>0</v>
      </c>
      <c r="Q1496" s="681"/>
      <c r="R1496" s="665">
        <v>1</v>
      </c>
      <c r="S1496" s="681">
        <v>1</v>
      </c>
      <c r="T1496" s="748">
        <v>1</v>
      </c>
      <c r="U1496" s="704">
        <v>1</v>
      </c>
    </row>
    <row r="1497" spans="1:21" ht="14.4" customHeight="1" x14ac:dyDescent="0.3">
      <c r="A1497" s="664">
        <v>21</v>
      </c>
      <c r="B1497" s="665" t="s">
        <v>528</v>
      </c>
      <c r="C1497" s="665" t="s">
        <v>3366</v>
      </c>
      <c r="D1497" s="746" t="s">
        <v>4909</v>
      </c>
      <c r="E1497" s="747" t="s">
        <v>3397</v>
      </c>
      <c r="F1497" s="665" t="s">
        <v>3361</v>
      </c>
      <c r="G1497" s="665" t="s">
        <v>4688</v>
      </c>
      <c r="H1497" s="665" t="s">
        <v>1606</v>
      </c>
      <c r="I1497" s="665" t="s">
        <v>1746</v>
      </c>
      <c r="J1497" s="665" t="s">
        <v>1747</v>
      </c>
      <c r="K1497" s="665" t="s">
        <v>1703</v>
      </c>
      <c r="L1497" s="666">
        <v>117.46</v>
      </c>
      <c r="M1497" s="666">
        <v>234.92</v>
      </c>
      <c r="N1497" s="665">
        <v>2</v>
      </c>
      <c r="O1497" s="748">
        <v>0.5</v>
      </c>
      <c r="P1497" s="666">
        <v>234.92</v>
      </c>
      <c r="Q1497" s="681">
        <v>1</v>
      </c>
      <c r="R1497" s="665">
        <v>2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21</v>
      </c>
      <c r="B1498" s="665" t="s">
        <v>528</v>
      </c>
      <c r="C1498" s="665" t="s">
        <v>3366</v>
      </c>
      <c r="D1498" s="746" t="s">
        <v>4909</v>
      </c>
      <c r="E1498" s="747" t="s">
        <v>3397</v>
      </c>
      <c r="F1498" s="665" t="s">
        <v>3361</v>
      </c>
      <c r="G1498" s="665" t="s">
        <v>3523</v>
      </c>
      <c r="H1498" s="665" t="s">
        <v>529</v>
      </c>
      <c r="I1498" s="665" t="s">
        <v>1432</v>
      </c>
      <c r="J1498" s="665" t="s">
        <v>1433</v>
      </c>
      <c r="K1498" s="665" t="s">
        <v>1324</v>
      </c>
      <c r="L1498" s="666">
        <v>108.44</v>
      </c>
      <c r="M1498" s="666">
        <v>216.88</v>
      </c>
      <c r="N1498" s="665">
        <v>2</v>
      </c>
      <c r="O1498" s="748">
        <v>1.5</v>
      </c>
      <c r="P1498" s="666">
        <v>216.88</v>
      </c>
      <c r="Q1498" s="681">
        <v>1</v>
      </c>
      <c r="R1498" s="665">
        <v>2</v>
      </c>
      <c r="S1498" s="681">
        <v>1</v>
      </c>
      <c r="T1498" s="748">
        <v>1.5</v>
      </c>
      <c r="U1498" s="704">
        <v>1</v>
      </c>
    </row>
    <row r="1499" spans="1:21" ht="14.4" customHeight="1" x14ac:dyDescent="0.3">
      <c r="A1499" s="664">
        <v>21</v>
      </c>
      <c r="B1499" s="665" t="s">
        <v>528</v>
      </c>
      <c r="C1499" s="665" t="s">
        <v>3366</v>
      </c>
      <c r="D1499" s="746" t="s">
        <v>4909</v>
      </c>
      <c r="E1499" s="747" t="s">
        <v>3397</v>
      </c>
      <c r="F1499" s="665" t="s">
        <v>3361</v>
      </c>
      <c r="G1499" s="665" t="s">
        <v>3961</v>
      </c>
      <c r="H1499" s="665" t="s">
        <v>529</v>
      </c>
      <c r="I1499" s="665" t="s">
        <v>3962</v>
      </c>
      <c r="J1499" s="665" t="s">
        <v>3963</v>
      </c>
      <c r="K1499" s="665" t="s">
        <v>3964</v>
      </c>
      <c r="L1499" s="666">
        <v>70.08</v>
      </c>
      <c r="M1499" s="666">
        <v>140.16</v>
      </c>
      <c r="N1499" s="665">
        <v>2</v>
      </c>
      <c r="O1499" s="748">
        <v>1</v>
      </c>
      <c r="P1499" s="666">
        <v>140.16</v>
      </c>
      <c r="Q1499" s="681">
        <v>1</v>
      </c>
      <c r="R1499" s="665">
        <v>2</v>
      </c>
      <c r="S1499" s="681">
        <v>1</v>
      </c>
      <c r="T1499" s="748">
        <v>1</v>
      </c>
      <c r="U1499" s="704">
        <v>1</v>
      </c>
    </row>
    <row r="1500" spans="1:21" ht="14.4" customHeight="1" x14ac:dyDescent="0.3">
      <c r="A1500" s="664">
        <v>21</v>
      </c>
      <c r="B1500" s="665" t="s">
        <v>528</v>
      </c>
      <c r="C1500" s="665" t="s">
        <v>3366</v>
      </c>
      <c r="D1500" s="746" t="s">
        <v>4909</v>
      </c>
      <c r="E1500" s="747" t="s">
        <v>3397</v>
      </c>
      <c r="F1500" s="665" t="s">
        <v>3361</v>
      </c>
      <c r="G1500" s="665" t="s">
        <v>3572</v>
      </c>
      <c r="H1500" s="665" t="s">
        <v>529</v>
      </c>
      <c r="I1500" s="665" t="s">
        <v>600</v>
      </c>
      <c r="J1500" s="665" t="s">
        <v>3685</v>
      </c>
      <c r="K1500" s="665" t="s">
        <v>3686</v>
      </c>
      <c r="L1500" s="666">
        <v>24.78</v>
      </c>
      <c r="M1500" s="666">
        <v>470.82</v>
      </c>
      <c r="N1500" s="665">
        <v>19</v>
      </c>
      <c r="O1500" s="748">
        <v>4</v>
      </c>
      <c r="P1500" s="666">
        <v>322.14</v>
      </c>
      <c r="Q1500" s="681">
        <v>0.68421052631578949</v>
      </c>
      <c r="R1500" s="665">
        <v>13</v>
      </c>
      <c r="S1500" s="681">
        <v>0.68421052631578949</v>
      </c>
      <c r="T1500" s="748">
        <v>2.5</v>
      </c>
      <c r="U1500" s="704">
        <v>0.625</v>
      </c>
    </row>
    <row r="1501" spans="1:21" ht="14.4" customHeight="1" x14ac:dyDescent="0.3">
      <c r="A1501" s="664">
        <v>21</v>
      </c>
      <c r="B1501" s="665" t="s">
        <v>528</v>
      </c>
      <c r="C1501" s="665" t="s">
        <v>3366</v>
      </c>
      <c r="D1501" s="746" t="s">
        <v>4909</v>
      </c>
      <c r="E1501" s="747" t="s">
        <v>3397</v>
      </c>
      <c r="F1501" s="665" t="s">
        <v>3361</v>
      </c>
      <c r="G1501" s="665" t="s">
        <v>4627</v>
      </c>
      <c r="H1501" s="665" t="s">
        <v>529</v>
      </c>
      <c r="I1501" s="665" t="s">
        <v>4628</v>
      </c>
      <c r="J1501" s="665" t="s">
        <v>4629</v>
      </c>
      <c r="K1501" s="665" t="s">
        <v>4630</v>
      </c>
      <c r="L1501" s="666">
        <v>0</v>
      </c>
      <c r="M1501" s="666">
        <v>0</v>
      </c>
      <c r="N1501" s="665">
        <v>1</v>
      </c>
      <c r="O1501" s="748">
        <v>1</v>
      </c>
      <c r="P1501" s="666"/>
      <c r="Q1501" s="681"/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21</v>
      </c>
      <c r="B1502" s="665" t="s">
        <v>528</v>
      </c>
      <c r="C1502" s="665" t="s">
        <v>3366</v>
      </c>
      <c r="D1502" s="746" t="s">
        <v>4909</v>
      </c>
      <c r="E1502" s="747" t="s">
        <v>3397</v>
      </c>
      <c r="F1502" s="665" t="s">
        <v>3361</v>
      </c>
      <c r="G1502" s="665" t="s">
        <v>3528</v>
      </c>
      <c r="H1502" s="665" t="s">
        <v>529</v>
      </c>
      <c r="I1502" s="665" t="s">
        <v>1995</v>
      </c>
      <c r="J1502" s="665" t="s">
        <v>716</v>
      </c>
      <c r="K1502" s="665" t="s">
        <v>3529</v>
      </c>
      <c r="L1502" s="666">
        <v>42.08</v>
      </c>
      <c r="M1502" s="666">
        <v>126.24</v>
      </c>
      <c r="N1502" s="665">
        <v>3</v>
      </c>
      <c r="O1502" s="748">
        <v>1.5</v>
      </c>
      <c r="P1502" s="666"/>
      <c r="Q1502" s="681">
        <v>0</v>
      </c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21</v>
      </c>
      <c r="B1503" s="665" t="s">
        <v>528</v>
      </c>
      <c r="C1503" s="665" t="s">
        <v>3366</v>
      </c>
      <c r="D1503" s="746" t="s">
        <v>4909</v>
      </c>
      <c r="E1503" s="747" t="s">
        <v>3397</v>
      </c>
      <c r="F1503" s="665" t="s">
        <v>3361</v>
      </c>
      <c r="G1503" s="665" t="s">
        <v>3530</v>
      </c>
      <c r="H1503" s="665" t="s">
        <v>529</v>
      </c>
      <c r="I1503" s="665" t="s">
        <v>3654</v>
      </c>
      <c r="J1503" s="665" t="s">
        <v>3655</v>
      </c>
      <c r="K1503" s="665" t="s">
        <v>3656</v>
      </c>
      <c r="L1503" s="666">
        <v>51.21</v>
      </c>
      <c r="M1503" s="666">
        <v>51.21</v>
      </c>
      <c r="N1503" s="665">
        <v>1</v>
      </c>
      <c r="O1503" s="748">
        <v>1</v>
      </c>
      <c r="P1503" s="666">
        <v>51.21</v>
      </c>
      <c r="Q1503" s="681">
        <v>1</v>
      </c>
      <c r="R1503" s="665">
        <v>1</v>
      </c>
      <c r="S1503" s="681">
        <v>1</v>
      </c>
      <c r="T1503" s="748">
        <v>1</v>
      </c>
      <c r="U1503" s="704">
        <v>1</v>
      </c>
    </row>
    <row r="1504" spans="1:21" ht="14.4" customHeight="1" x14ac:dyDescent="0.3">
      <c r="A1504" s="664">
        <v>21</v>
      </c>
      <c r="B1504" s="665" t="s">
        <v>528</v>
      </c>
      <c r="C1504" s="665" t="s">
        <v>3366</v>
      </c>
      <c r="D1504" s="746" t="s">
        <v>4909</v>
      </c>
      <c r="E1504" s="747" t="s">
        <v>3397</v>
      </c>
      <c r="F1504" s="665" t="s">
        <v>3361</v>
      </c>
      <c r="G1504" s="665" t="s">
        <v>3536</v>
      </c>
      <c r="H1504" s="665" t="s">
        <v>529</v>
      </c>
      <c r="I1504" s="665" t="s">
        <v>3830</v>
      </c>
      <c r="J1504" s="665" t="s">
        <v>986</v>
      </c>
      <c r="K1504" s="665" t="s">
        <v>3831</v>
      </c>
      <c r="L1504" s="666">
        <v>0</v>
      </c>
      <c r="M1504" s="666">
        <v>0</v>
      </c>
      <c r="N1504" s="665">
        <v>3</v>
      </c>
      <c r="O1504" s="748">
        <v>0.5</v>
      </c>
      <c r="P1504" s="666">
        <v>0</v>
      </c>
      <c r="Q1504" s="681"/>
      <c r="R1504" s="665">
        <v>3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21</v>
      </c>
      <c r="B1505" s="665" t="s">
        <v>528</v>
      </c>
      <c r="C1505" s="665" t="s">
        <v>3366</v>
      </c>
      <c r="D1505" s="746" t="s">
        <v>4909</v>
      </c>
      <c r="E1505" s="747" t="s">
        <v>3397</v>
      </c>
      <c r="F1505" s="665" t="s">
        <v>3361</v>
      </c>
      <c r="G1505" s="665" t="s">
        <v>3536</v>
      </c>
      <c r="H1505" s="665" t="s">
        <v>529</v>
      </c>
      <c r="I1505" s="665" t="s">
        <v>3722</v>
      </c>
      <c r="J1505" s="665" t="s">
        <v>3723</v>
      </c>
      <c r="K1505" s="665" t="s">
        <v>1041</v>
      </c>
      <c r="L1505" s="666">
        <v>50.32</v>
      </c>
      <c r="M1505" s="666">
        <v>50.32</v>
      </c>
      <c r="N1505" s="665">
        <v>1</v>
      </c>
      <c r="O1505" s="748">
        <v>1</v>
      </c>
      <c r="P1505" s="666">
        <v>50.32</v>
      </c>
      <c r="Q1505" s="681">
        <v>1</v>
      </c>
      <c r="R1505" s="665">
        <v>1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21</v>
      </c>
      <c r="B1506" s="665" t="s">
        <v>528</v>
      </c>
      <c r="C1506" s="665" t="s">
        <v>3366</v>
      </c>
      <c r="D1506" s="746" t="s">
        <v>4909</v>
      </c>
      <c r="E1506" s="747" t="s">
        <v>3397</v>
      </c>
      <c r="F1506" s="665" t="s">
        <v>3361</v>
      </c>
      <c r="G1506" s="665" t="s">
        <v>3536</v>
      </c>
      <c r="H1506" s="665" t="s">
        <v>529</v>
      </c>
      <c r="I1506" s="665" t="s">
        <v>4026</v>
      </c>
      <c r="J1506" s="665" t="s">
        <v>3723</v>
      </c>
      <c r="K1506" s="665" t="s">
        <v>698</v>
      </c>
      <c r="L1506" s="666">
        <v>100.62</v>
      </c>
      <c r="M1506" s="666">
        <v>1006.2</v>
      </c>
      <c r="N1506" s="665">
        <v>10</v>
      </c>
      <c r="O1506" s="748">
        <v>4</v>
      </c>
      <c r="P1506" s="666">
        <v>100.62</v>
      </c>
      <c r="Q1506" s="681">
        <v>0.1</v>
      </c>
      <c r="R1506" s="665">
        <v>1</v>
      </c>
      <c r="S1506" s="681">
        <v>0.1</v>
      </c>
      <c r="T1506" s="748">
        <v>1</v>
      </c>
      <c r="U1506" s="704">
        <v>0.25</v>
      </c>
    </row>
    <row r="1507" spans="1:21" ht="14.4" customHeight="1" x14ac:dyDescent="0.3">
      <c r="A1507" s="664">
        <v>21</v>
      </c>
      <c r="B1507" s="665" t="s">
        <v>528</v>
      </c>
      <c r="C1507" s="665" t="s">
        <v>3366</v>
      </c>
      <c r="D1507" s="746" t="s">
        <v>4909</v>
      </c>
      <c r="E1507" s="747" t="s">
        <v>3397</v>
      </c>
      <c r="F1507" s="665" t="s">
        <v>3361</v>
      </c>
      <c r="G1507" s="665" t="s">
        <v>4645</v>
      </c>
      <c r="H1507" s="665" t="s">
        <v>529</v>
      </c>
      <c r="I1507" s="665" t="s">
        <v>4764</v>
      </c>
      <c r="J1507" s="665" t="s">
        <v>4765</v>
      </c>
      <c r="K1507" s="665" t="s">
        <v>4766</v>
      </c>
      <c r="L1507" s="666">
        <v>468.21</v>
      </c>
      <c r="M1507" s="666">
        <v>468.21</v>
      </c>
      <c r="N1507" s="665">
        <v>1</v>
      </c>
      <c r="O1507" s="748">
        <v>1</v>
      </c>
      <c r="P1507" s="666">
        <v>468.21</v>
      </c>
      <c r="Q1507" s="681">
        <v>1</v>
      </c>
      <c r="R1507" s="665">
        <v>1</v>
      </c>
      <c r="S1507" s="681">
        <v>1</v>
      </c>
      <c r="T1507" s="748">
        <v>1</v>
      </c>
      <c r="U1507" s="704">
        <v>1</v>
      </c>
    </row>
    <row r="1508" spans="1:21" ht="14.4" customHeight="1" x14ac:dyDescent="0.3">
      <c r="A1508" s="664">
        <v>21</v>
      </c>
      <c r="B1508" s="665" t="s">
        <v>528</v>
      </c>
      <c r="C1508" s="665" t="s">
        <v>3366</v>
      </c>
      <c r="D1508" s="746" t="s">
        <v>4909</v>
      </c>
      <c r="E1508" s="747" t="s">
        <v>3397</v>
      </c>
      <c r="F1508" s="665" t="s">
        <v>3361</v>
      </c>
      <c r="G1508" s="665" t="s">
        <v>3662</v>
      </c>
      <c r="H1508" s="665" t="s">
        <v>529</v>
      </c>
      <c r="I1508" s="665" t="s">
        <v>2067</v>
      </c>
      <c r="J1508" s="665" t="s">
        <v>3664</v>
      </c>
      <c r="K1508" s="665" t="s">
        <v>2069</v>
      </c>
      <c r="L1508" s="666">
        <v>151.62</v>
      </c>
      <c r="M1508" s="666">
        <v>151.62</v>
      </c>
      <c r="N1508" s="665">
        <v>1</v>
      </c>
      <c r="O1508" s="748">
        <v>1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21</v>
      </c>
      <c r="B1509" s="665" t="s">
        <v>528</v>
      </c>
      <c r="C1509" s="665" t="s">
        <v>3366</v>
      </c>
      <c r="D1509" s="746" t="s">
        <v>4909</v>
      </c>
      <c r="E1509" s="747" t="s">
        <v>3397</v>
      </c>
      <c r="F1509" s="665" t="s">
        <v>3361</v>
      </c>
      <c r="G1509" s="665" t="s">
        <v>3662</v>
      </c>
      <c r="H1509" s="665" t="s">
        <v>529</v>
      </c>
      <c r="I1509" s="665" t="s">
        <v>3663</v>
      </c>
      <c r="J1509" s="665" t="s">
        <v>3664</v>
      </c>
      <c r="K1509" s="665" t="s">
        <v>3665</v>
      </c>
      <c r="L1509" s="666">
        <v>0</v>
      </c>
      <c r="M1509" s="666">
        <v>0</v>
      </c>
      <c r="N1509" s="665">
        <v>2</v>
      </c>
      <c r="O1509" s="748">
        <v>0.5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21</v>
      </c>
      <c r="B1510" s="665" t="s">
        <v>528</v>
      </c>
      <c r="C1510" s="665" t="s">
        <v>3366</v>
      </c>
      <c r="D1510" s="746" t="s">
        <v>4909</v>
      </c>
      <c r="E1510" s="747" t="s">
        <v>3397</v>
      </c>
      <c r="F1510" s="665" t="s">
        <v>3361</v>
      </c>
      <c r="G1510" s="665" t="s">
        <v>3662</v>
      </c>
      <c r="H1510" s="665" t="s">
        <v>529</v>
      </c>
      <c r="I1510" s="665" t="s">
        <v>4083</v>
      </c>
      <c r="J1510" s="665" t="s">
        <v>3664</v>
      </c>
      <c r="K1510" s="665" t="s">
        <v>4084</v>
      </c>
      <c r="L1510" s="666">
        <v>0</v>
      </c>
      <c r="M1510" s="666">
        <v>0</v>
      </c>
      <c r="N1510" s="665">
        <v>1</v>
      </c>
      <c r="O1510" s="748">
        <v>1</v>
      </c>
      <c r="P1510" s="666">
        <v>0</v>
      </c>
      <c r="Q1510" s="681"/>
      <c r="R1510" s="665">
        <v>1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21</v>
      </c>
      <c r="B1511" s="665" t="s">
        <v>528</v>
      </c>
      <c r="C1511" s="665" t="s">
        <v>3366</v>
      </c>
      <c r="D1511" s="746" t="s">
        <v>4909</v>
      </c>
      <c r="E1511" s="747" t="s">
        <v>3397</v>
      </c>
      <c r="F1511" s="665" t="s">
        <v>3361</v>
      </c>
      <c r="G1511" s="665" t="s">
        <v>3432</v>
      </c>
      <c r="H1511" s="665" t="s">
        <v>529</v>
      </c>
      <c r="I1511" s="665" t="s">
        <v>4767</v>
      </c>
      <c r="J1511" s="665" t="s">
        <v>3434</v>
      </c>
      <c r="K1511" s="665" t="s">
        <v>4205</v>
      </c>
      <c r="L1511" s="666">
        <v>0</v>
      </c>
      <c r="M1511" s="666">
        <v>0</v>
      </c>
      <c r="N1511" s="665">
        <v>1</v>
      </c>
      <c r="O1511" s="748">
        <v>1</v>
      </c>
      <c r="P1511" s="666">
        <v>0</v>
      </c>
      <c r="Q1511" s="681"/>
      <c r="R1511" s="665">
        <v>1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21</v>
      </c>
      <c r="B1512" s="665" t="s">
        <v>528</v>
      </c>
      <c r="C1512" s="665" t="s">
        <v>3366</v>
      </c>
      <c r="D1512" s="746" t="s">
        <v>4909</v>
      </c>
      <c r="E1512" s="747" t="s">
        <v>3397</v>
      </c>
      <c r="F1512" s="665" t="s">
        <v>3361</v>
      </c>
      <c r="G1512" s="665" t="s">
        <v>3432</v>
      </c>
      <c r="H1512" s="665" t="s">
        <v>529</v>
      </c>
      <c r="I1512" s="665" t="s">
        <v>3994</v>
      </c>
      <c r="J1512" s="665" t="s">
        <v>3836</v>
      </c>
      <c r="K1512" s="665" t="s">
        <v>3543</v>
      </c>
      <c r="L1512" s="666">
        <v>0</v>
      </c>
      <c r="M1512" s="666">
        <v>0</v>
      </c>
      <c r="N1512" s="665">
        <v>1</v>
      </c>
      <c r="O1512" s="748">
        <v>1</v>
      </c>
      <c r="P1512" s="666">
        <v>0</v>
      </c>
      <c r="Q1512" s="681"/>
      <c r="R1512" s="665">
        <v>1</v>
      </c>
      <c r="S1512" s="681">
        <v>1</v>
      </c>
      <c r="T1512" s="748">
        <v>1</v>
      </c>
      <c r="U1512" s="704">
        <v>1</v>
      </c>
    </row>
    <row r="1513" spans="1:21" ht="14.4" customHeight="1" x14ac:dyDescent="0.3">
      <c r="A1513" s="664">
        <v>21</v>
      </c>
      <c r="B1513" s="665" t="s">
        <v>528</v>
      </c>
      <c r="C1513" s="665" t="s">
        <v>3366</v>
      </c>
      <c r="D1513" s="746" t="s">
        <v>4909</v>
      </c>
      <c r="E1513" s="747" t="s">
        <v>3397</v>
      </c>
      <c r="F1513" s="665" t="s">
        <v>3361</v>
      </c>
      <c r="G1513" s="665" t="s">
        <v>3432</v>
      </c>
      <c r="H1513" s="665" t="s">
        <v>529</v>
      </c>
      <c r="I1513" s="665" t="s">
        <v>4768</v>
      </c>
      <c r="J1513" s="665" t="s">
        <v>4282</v>
      </c>
      <c r="K1513" s="665" t="s">
        <v>1462</v>
      </c>
      <c r="L1513" s="666">
        <v>0</v>
      </c>
      <c r="M1513" s="666">
        <v>0</v>
      </c>
      <c r="N1513" s="665">
        <v>1</v>
      </c>
      <c r="O1513" s="748">
        <v>1</v>
      </c>
      <c r="P1513" s="666"/>
      <c r="Q1513" s="681"/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21</v>
      </c>
      <c r="B1514" s="665" t="s">
        <v>528</v>
      </c>
      <c r="C1514" s="665" t="s">
        <v>3366</v>
      </c>
      <c r="D1514" s="746" t="s">
        <v>4909</v>
      </c>
      <c r="E1514" s="747" t="s">
        <v>3397</v>
      </c>
      <c r="F1514" s="665" t="s">
        <v>3361</v>
      </c>
      <c r="G1514" s="665" t="s">
        <v>3432</v>
      </c>
      <c r="H1514" s="665" t="s">
        <v>529</v>
      </c>
      <c r="I1514" s="665" t="s">
        <v>3837</v>
      </c>
      <c r="J1514" s="665" t="s">
        <v>1461</v>
      </c>
      <c r="K1514" s="665" t="s">
        <v>3838</v>
      </c>
      <c r="L1514" s="666">
        <v>0</v>
      </c>
      <c r="M1514" s="666">
        <v>0</v>
      </c>
      <c r="N1514" s="665">
        <v>1</v>
      </c>
      <c r="O1514" s="748">
        <v>1</v>
      </c>
      <c r="P1514" s="666">
        <v>0</v>
      </c>
      <c r="Q1514" s="681"/>
      <c r="R1514" s="665">
        <v>1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21</v>
      </c>
      <c r="B1515" s="665" t="s">
        <v>528</v>
      </c>
      <c r="C1515" s="665" t="s">
        <v>3366</v>
      </c>
      <c r="D1515" s="746" t="s">
        <v>4909</v>
      </c>
      <c r="E1515" s="747" t="s">
        <v>3397</v>
      </c>
      <c r="F1515" s="665" t="s">
        <v>3361</v>
      </c>
      <c r="G1515" s="665" t="s">
        <v>3432</v>
      </c>
      <c r="H1515" s="665" t="s">
        <v>529</v>
      </c>
      <c r="I1515" s="665" t="s">
        <v>4769</v>
      </c>
      <c r="J1515" s="665" t="s">
        <v>3836</v>
      </c>
      <c r="K1515" s="665" t="s">
        <v>1462</v>
      </c>
      <c r="L1515" s="666">
        <v>0</v>
      </c>
      <c r="M1515" s="666">
        <v>0</v>
      </c>
      <c r="N1515" s="665">
        <v>2</v>
      </c>
      <c r="O1515" s="748">
        <v>1</v>
      </c>
      <c r="P1515" s="666"/>
      <c r="Q1515" s="681"/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21</v>
      </c>
      <c r="B1516" s="665" t="s">
        <v>528</v>
      </c>
      <c r="C1516" s="665" t="s">
        <v>3366</v>
      </c>
      <c r="D1516" s="746" t="s">
        <v>4909</v>
      </c>
      <c r="E1516" s="747" t="s">
        <v>3397</v>
      </c>
      <c r="F1516" s="665" t="s">
        <v>3362</v>
      </c>
      <c r="G1516" s="665" t="s">
        <v>3544</v>
      </c>
      <c r="H1516" s="665" t="s">
        <v>529</v>
      </c>
      <c r="I1516" s="665" t="s">
        <v>4770</v>
      </c>
      <c r="J1516" s="665" t="s">
        <v>3546</v>
      </c>
      <c r="K1516" s="665"/>
      <c r="L1516" s="666">
        <v>0</v>
      </c>
      <c r="M1516" s="666">
        <v>0</v>
      </c>
      <c r="N1516" s="665">
        <v>1</v>
      </c>
      <c r="O1516" s="748">
        <v>1</v>
      </c>
      <c r="P1516" s="666">
        <v>0</v>
      </c>
      <c r="Q1516" s="681"/>
      <c r="R1516" s="665">
        <v>1</v>
      </c>
      <c r="S1516" s="681">
        <v>1</v>
      </c>
      <c r="T1516" s="748">
        <v>1</v>
      </c>
      <c r="U1516" s="704">
        <v>1</v>
      </c>
    </row>
    <row r="1517" spans="1:21" ht="14.4" customHeight="1" x14ac:dyDescent="0.3">
      <c r="A1517" s="664">
        <v>21</v>
      </c>
      <c r="B1517" s="665" t="s">
        <v>528</v>
      </c>
      <c r="C1517" s="665" t="s">
        <v>3366</v>
      </c>
      <c r="D1517" s="746" t="s">
        <v>4909</v>
      </c>
      <c r="E1517" s="747" t="s">
        <v>3397</v>
      </c>
      <c r="F1517" s="665" t="s">
        <v>3363</v>
      </c>
      <c r="G1517" s="665" t="s">
        <v>3732</v>
      </c>
      <c r="H1517" s="665" t="s">
        <v>529</v>
      </c>
      <c r="I1517" s="665" t="s">
        <v>3839</v>
      </c>
      <c r="J1517" s="665" t="s">
        <v>3840</v>
      </c>
      <c r="K1517" s="665" t="s">
        <v>3841</v>
      </c>
      <c r="L1517" s="666">
        <v>1267.1300000000001</v>
      </c>
      <c r="M1517" s="666">
        <v>5068.5200000000004</v>
      </c>
      <c r="N1517" s="665">
        <v>4</v>
      </c>
      <c r="O1517" s="748">
        <v>4</v>
      </c>
      <c r="P1517" s="666">
        <v>3801.3900000000003</v>
      </c>
      <c r="Q1517" s="681">
        <v>0.75</v>
      </c>
      <c r="R1517" s="665">
        <v>3</v>
      </c>
      <c r="S1517" s="681">
        <v>0.75</v>
      </c>
      <c r="T1517" s="748">
        <v>3</v>
      </c>
      <c r="U1517" s="704">
        <v>0.75</v>
      </c>
    </row>
    <row r="1518" spans="1:21" ht="14.4" customHeight="1" x14ac:dyDescent="0.3">
      <c r="A1518" s="664">
        <v>21</v>
      </c>
      <c r="B1518" s="665" t="s">
        <v>528</v>
      </c>
      <c r="C1518" s="665" t="s">
        <v>3366</v>
      </c>
      <c r="D1518" s="746" t="s">
        <v>4909</v>
      </c>
      <c r="E1518" s="747" t="s">
        <v>3398</v>
      </c>
      <c r="F1518" s="665" t="s">
        <v>3361</v>
      </c>
      <c r="G1518" s="665" t="s">
        <v>4491</v>
      </c>
      <c r="H1518" s="665" t="s">
        <v>529</v>
      </c>
      <c r="I1518" s="665" t="s">
        <v>1149</v>
      </c>
      <c r="J1518" s="665" t="s">
        <v>1150</v>
      </c>
      <c r="K1518" s="665" t="s">
        <v>1151</v>
      </c>
      <c r="L1518" s="666">
        <v>263.26</v>
      </c>
      <c r="M1518" s="666">
        <v>526.52</v>
      </c>
      <c r="N1518" s="665">
        <v>2</v>
      </c>
      <c r="O1518" s="748">
        <v>0.5</v>
      </c>
      <c r="P1518" s="666">
        <v>526.52</v>
      </c>
      <c r="Q1518" s="681">
        <v>1</v>
      </c>
      <c r="R1518" s="665">
        <v>2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21</v>
      </c>
      <c r="B1519" s="665" t="s">
        <v>528</v>
      </c>
      <c r="C1519" s="665" t="s">
        <v>3366</v>
      </c>
      <c r="D1519" s="746" t="s">
        <v>4909</v>
      </c>
      <c r="E1519" s="747" t="s">
        <v>3398</v>
      </c>
      <c r="F1519" s="665" t="s">
        <v>3361</v>
      </c>
      <c r="G1519" s="665" t="s">
        <v>3402</v>
      </c>
      <c r="H1519" s="665" t="s">
        <v>529</v>
      </c>
      <c r="I1519" s="665" t="s">
        <v>4771</v>
      </c>
      <c r="J1519" s="665" t="s">
        <v>4772</v>
      </c>
      <c r="K1519" s="665" t="s">
        <v>3405</v>
      </c>
      <c r="L1519" s="666">
        <v>72.55</v>
      </c>
      <c r="M1519" s="666">
        <v>72.55</v>
      </c>
      <c r="N1519" s="665">
        <v>1</v>
      </c>
      <c r="O1519" s="748">
        <v>0.5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21</v>
      </c>
      <c r="B1520" s="665" t="s">
        <v>528</v>
      </c>
      <c r="C1520" s="665" t="s">
        <v>3366</v>
      </c>
      <c r="D1520" s="746" t="s">
        <v>4909</v>
      </c>
      <c r="E1520" s="747" t="s">
        <v>3398</v>
      </c>
      <c r="F1520" s="665" t="s">
        <v>3361</v>
      </c>
      <c r="G1520" s="665" t="s">
        <v>3402</v>
      </c>
      <c r="H1520" s="665" t="s">
        <v>529</v>
      </c>
      <c r="I1520" s="665" t="s">
        <v>4317</v>
      </c>
      <c r="J1520" s="665" t="s">
        <v>648</v>
      </c>
      <c r="K1520" s="665" t="s">
        <v>4318</v>
      </c>
      <c r="L1520" s="666">
        <v>0</v>
      </c>
      <c r="M1520" s="666">
        <v>0</v>
      </c>
      <c r="N1520" s="665">
        <v>1</v>
      </c>
      <c r="O1520" s="748">
        <v>0.5</v>
      </c>
      <c r="P1520" s="666">
        <v>0</v>
      </c>
      <c r="Q1520" s="681"/>
      <c r="R1520" s="665">
        <v>1</v>
      </c>
      <c r="S1520" s="681">
        <v>1</v>
      </c>
      <c r="T1520" s="748">
        <v>0.5</v>
      </c>
      <c r="U1520" s="704">
        <v>1</v>
      </c>
    </row>
    <row r="1521" spans="1:21" ht="14.4" customHeight="1" x14ac:dyDescent="0.3">
      <c r="A1521" s="664">
        <v>21</v>
      </c>
      <c r="B1521" s="665" t="s">
        <v>528</v>
      </c>
      <c r="C1521" s="665" t="s">
        <v>3366</v>
      </c>
      <c r="D1521" s="746" t="s">
        <v>4909</v>
      </c>
      <c r="E1521" s="747" t="s">
        <v>3398</v>
      </c>
      <c r="F1521" s="665" t="s">
        <v>3361</v>
      </c>
      <c r="G1521" s="665" t="s">
        <v>3402</v>
      </c>
      <c r="H1521" s="665" t="s">
        <v>529</v>
      </c>
      <c r="I1521" s="665" t="s">
        <v>3736</v>
      </c>
      <c r="J1521" s="665" t="s">
        <v>3440</v>
      </c>
      <c r="K1521" s="665" t="s">
        <v>3737</v>
      </c>
      <c r="L1521" s="666">
        <v>0</v>
      </c>
      <c r="M1521" s="666">
        <v>0</v>
      </c>
      <c r="N1521" s="665">
        <v>1</v>
      </c>
      <c r="O1521" s="748">
        <v>0.5</v>
      </c>
      <c r="P1521" s="666">
        <v>0</v>
      </c>
      <c r="Q1521" s="681"/>
      <c r="R1521" s="665">
        <v>1</v>
      </c>
      <c r="S1521" s="681">
        <v>1</v>
      </c>
      <c r="T1521" s="748">
        <v>0.5</v>
      </c>
      <c r="U1521" s="704">
        <v>1</v>
      </c>
    </row>
    <row r="1522" spans="1:21" ht="14.4" customHeight="1" x14ac:dyDescent="0.3">
      <c r="A1522" s="664">
        <v>21</v>
      </c>
      <c r="B1522" s="665" t="s">
        <v>528</v>
      </c>
      <c r="C1522" s="665" t="s">
        <v>3366</v>
      </c>
      <c r="D1522" s="746" t="s">
        <v>4909</v>
      </c>
      <c r="E1522" s="747" t="s">
        <v>3398</v>
      </c>
      <c r="F1522" s="665" t="s">
        <v>3361</v>
      </c>
      <c r="G1522" s="665" t="s">
        <v>3442</v>
      </c>
      <c r="H1522" s="665" t="s">
        <v>1606</v>
      </c>
      <c r="I1522" s="665" t="s">
        <v>1760</v>
      </c>
      <c r="J1522" s="665" t="s">
        <v>3251</v>
      </c>
      <c r="K1522" s="665" t="s">
        <v>3252</v>
      </c>
      <c r="L1522" s="666">
        <v>9.4</v>
      </c>
      <c r="M1522" s="666">
        <v>18.8</v>
      </c>
      <c r="N1522" s="665">
        <v>2</v>
      </c>
      <c r="O1522" s="748">
        <v>1</v>
      </c>
      <c r="P1522" s="666">
        <v>18.8</v>
      </c>
      <c r="Q1522" s="681">
        <v>1</v>
      </c>
      <c r="R1522" s="665">
        <v>2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21</v>
      </c>
      <c r="B1523" s="665" t="s">
        <v>528</v>
      </c>
      <c r="C1523" s="665" t="s">
        <v>3366</v>
      </c>
      <c r="D1523" s="746" t="s">
        <v>4909</v>
      </c>
      <c r="E1523" s="747" t="s">
        <v>3398</v>
      </c>
      <c r="F1523" s="665" t="s">
        <v>3361</v>
      </c>
      <c r="G1523" s="665" t="s">
        <v>3446</v>
      </c>
      <c r="H1523" s="665" t="s">
        <v>529</v>
      </c>
      <c r="I1523" s="665" t="s">
        <v>4773</v>
      </c>
      <c r="J1523" s="665" t="s">
        <v>939</v>
      </c>
      <c r="K1523" s="665" t="s">
        <v>961</v>
      </c>
      <c r="L1523" s="666">
        <v>0</v>
      </c>
      <c r="M1523" s="666">
        <v>0</v>
      </c>
      <c r="N1523" s="665">
        <v>1</v>
      </c>
      <c r="O1523" s="748">
        <v>1</v>
      </c>
      <c r="P1523" s="666"/>
      <c r="Q1523" s="681"/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21</v>
      </c>
      <c r="B1524" s="665" t="s">
        <v>528</v>
      </c>
      <c r="C1524" s="665" t="s">
        <v>3366</v>
      </c>
      <c r="D1524" s="746" t="s">
        <v>4909</v>
      </c>
      <c r="E1524" s="747" t="s">
        <v>3398</v>
      </c>
      <c r="F1524" s="665" t="s">
        <v>3361</v>
      </c>
      <c r="G1524" s="665" t="s">
        <v>3446</v>
      </c>
      <c r="H1524" s="665" t="s">
        <v>529</v>
      </c>
      <c r="I1524" s="665" t="s">
        <v>4774</v>
      </c>
      <c r="J1524" s="665" t="s">
        <v>3848</v>
      </c>
      <c r="K1524" s="665" t="s">
        <v>4775</v>
      </c>
      <c r="L1524" s="666">
        <v>0</v>
      </c>
      <c r="M1524" s="666">
        <v>0</v>
      </c>
      <c r="N1524" s="665">
        <v>1</v>
      </c>
      <c r="O1524" s="748">
        <v>0.5</v>
      </c>
      <c r="P1524" s="666"/>
      <c r="Q1524" s="681"/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21</v>
      </c>
      <c r="B1525" s="665" t="s">
        <v>528</v>
      </c>
      <c r="C1525" s="665" t="s">
        <v>3366</v>
      </c>
      <c r="D1525" s="746" t="s">
        <v>4909</v>
      </c>
      <c r="E1525" s="747" t="s">
        <v>3398</v>
      </c>
      <c r="F1525" s="665" t="s">
        <v>3361</v>
      </c>
      <c r="G1525" s="665" t="s">
        <v>3446</v>
      </c>
      <c r="H1525" s="665" t="s">
        <v>529</v>
      </c>
      <c r="I1525" s="665" t="s">
        <v>4776</v>
      </c>
      <c r="J1525" s="665" t="s">
        <v>3848</v>
      </c>
      <c r="K1525" s="665" t="s">
        <v>4090</v>
      </c>
      <c r="L1525" s="666">
        <v>0</v>
      </c>
      <c r="M1525" s="666">
        <v>0</v>
      </c>
      <c r="N1525" s="665">
        <v>2</v>
      </c>
      <c r="O1525" s="748">
        <v>1</v>
      </c>
      <c r="P1525" s="666"/>
      <c r="Q1525" s="681"/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21</v>
      </c>
      <c r="B1526" s="665" t="s">
        <v>528</v>
      </c>
      <c r="C1526" s="665" t="s">
        <v>3366</v>
      </c>
      <c r="D1526" s="746" t="s">
        <v>4909</v>
      </c>
      <c r="E1526" s="747" t="s">
        <v>3398</v>
      </c>
      <c r="F1526" s="665" t="s">
        <v>3361</v>
      </c>
      <c r="G1526" s="665" t="s">
        <v>3446</v>
      </c>
      <c r="H1526" s="665" t="s">
        <v>529</v>
      </c>
      <c r="I1526" s="665" t="s">
        <v>4777</v>
      </c>
      <c r="J1526" s="665" t="s">
        <v>3848</v>
      </c>
      <c r="K1526" s="665" t="s">
        <v>4090</v>
      </c>
      <c r="L1526" s="666">
        <v>0</v>
      </c>
      <c r="M1526" s="666">
        <v>0</v>
      </c>
      <c r="N1526" s="665">
        <v>1</v>
      </c>
      <c r="O1526" s="748">
        <v>0.5</v>
      </c>
      <c r="P1526" s="666"/>
      <c r="Q1526" s="681"/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21</v>
      </c>
      <c r="B1527" s="665" t="s">
        <v>528</v>
      </c>
      <c r="C1527" s="665" t="s">
        <v>3366</v>
      </c>
      <c r="D1527" s="746" t="s">
        <v>4909</v>
      </c>
      <c r="E1527" s="747" t="s">
        <v>3398</v>
      </c>
      <c r="F1527" s="665" t="s">
        <v>3361</v>
      </c>
      <c r="G1527" s="665" t="s">
        <v>3447</v>
      </c>
      <c r="H1527" s="665" t="s">
        <v>1606</v>
      </c>
      <c r="I1527" s="665" t="s">
        <v>1935</v>
      </c>
      <c r="J1527" s="665" t="s">
        <v>1814</v>
      </c>
      <c r="K1527" s="665" t="s">
        <v>2737</v>
      </c>
      <c r="L1527" s="666">
        <v>154.36000000000001</v>
      </c>
      <c r="M1527" s="666">
        <v>154.36000000000001</v>
      </c>
      <c r="N1527" s="665">
        <v>1</v>
      </c>
      <c r="O1527" s="748">
        <v>1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21</v>
      </c>
      <c r="B1528" s="665" t="s">
        <v>528</v>
      </c>
      <c r="C1528" s="665" t="s">
        <v>3366</v>
      </c>
      <c r="D1528" s="746" t="s">
        <v>4909</v>
      </c>
      <c r="E1528" s="747" t="s">
        <v>3398</v>
      </c>
      <c r="F1528" s="665" t="s">
        <v>3361</v>
      </c>
      <c r="G1528" s="665" t="s">
        <v>3448</v>
      </c>
      <c r="H1528" s="665" t="s">
        <v>529</v>
      </c>
      <c r="I1528" s="665" t="s">
        <v>3449</v>
      </c>
      <c r="J1528" s="665" t="s">
        <v>3450</v>
      </c>
      <c r="K1528" s="665" t="s">
        <v>3451</v>
      </c>
      <c r="L1528" s="666">
        <v>1540.82</v>
      </c>
      <c r="M1528" s="666">
        <v>6163.28</v>
      </c>
      <c r="N1528" s="665">
        <v>4</v>
      </c>
      <c r="O1528" s="748">
        <v>1</v>
      </c>
      <c r="P1528" s="666">
        <v>6163.28</v>
      </c>
      <c r="Q1528" s="681">
        <v>1</v>
      </c>
      <c r="R1528" s="665">
        <v>4</v>
      </c>
      <c r="S1528" s="681">
        <v>1</v>
      </c>
      <c r="T1528" s="748">
        <v>1</v>
      </c>
      <c r="U1528" s="704">
        <v>1</v>
      </c>
    </row>
    <row r="1529" spans="1:21" ht="14.4" customHeight="1" x14ac:dyDescent="0.3">
      <c r="A1529" s="664">
        <v>21</v>
      </c>
      <c r="B1529" s="665" t="s">
        <v>528</v>
      </c>
      <c r="C1529" s="665" t="s">
        <v>3366</v>
      </c>
      <c r="D1529" s="746" t="s">
        <v>4909</v>
      </c>
      <c r="E1529" s="747" t="s">
        <v>3398</v>
      </c>
      <c r="F1529" s="665" t="s">
        <v>3361</v>
      </c>
      <c r="G1529" s="665" t="s">
        <v>3740</v>
      </c>
      <c r="H1529" s="665" t="s">
        <v>1606</v>
      </c>
      <c r="I1529" s="665" t="s">
        <v>4778</v>
      </c>
      <c r="J1529" s="665" t="s">
        <v>1643</v>
      </c>
      <c r="K1529" s="665" t="s">
        <v>4779</v>
      </c>
      <c r="L1529" s="666">
        <v>229.38</v>
      </c>
      <c r="M1529" s="666">
        <v>229.38</v>
      </c>
      <c r="N1529" s="665">
        <v>1</v>
      </c>
      <c r="O1529" s="748">
        <v>0.5</v>
      </c>
      <c r="P1529" s="666">
        <v>229.38</v>
      </c>
      <c r="Q1529" s="681">
        <v>1</v>
      </c>
      <c r="R1529" s="665">
        <v>1</v>
      </c>
      <c r="S1529" s="681">
        <v>1</v>
      </c>
      <c r="T1529" s="748">
        <v>0.5</v>
      </c>
      <c r="U1529" s="704">
        <v>1</v>
      </c>
    </row>
    <row r="1530" spans="1:21" ht="14.4" customHeight="1" x14ac:dyDescent="0.3">
      <c r="A1530" s="664">
        <v>21</v>
      </c>
      <c r="B1530" s="665" t="s">
        <v>528</v>
      </c>
      <c r="C1530" s="665" t="s">
        <v>3366</v>
      </c>
      <c r="D1530" s="746" t="s">
        <v>4909</v>
      </c>
      <c r="E1530" s="747" t="s">
        <v>3398</v>
      </c>
      <c r="F1530" s="665" t="s">
        <v>3361</v>
      </c>
      <c r="G1530" s="665" t="s">
        <v>3669</v>
      </c>
      <c r="H1530" s="665" t="s">
        <v>1606</v>
      </c>
      <c r="I1530" s="665" t="s">
        <v>4780</v>
      </c>
      <c r="J1530" s="665" t="s">
        <v>1640</v>
      </c>
      <c r="K1530" s="665" t="s">
        <v>571</v>
      </c>
      <c r="L1530" s="666">
        <v>105.32</v>
      </c>
      <c r="M1530" s="666">
        <v>105.32</v>
      </c>
      <c r="N1530" s="665">
        <v>1</v>
      </c>
      <c r="O1530" s="748">
        <v>0.5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21</v>
      </c>
      <c r="B1531" s="665" t="s">
        <v>528</v>
      </c>
      <c r="C1531" s="665" t="s">
        <v>3366</v>
      </c>
      <c r="D1531" s="746" t="s">
        <v>4909</v>
      </c>
      <c r="E1531" s="747" t="s">
        <v>3398</v>
      </c>
      <c r="F1531" s="665" t="s">
        <v>3361</v>
      </c>
      <c r="G1531" s="665" t="s">
        <v>3457</v>
      </c>
      <c r="H1531" s="665" t="s">
        <v>529</v>
      </c>
      <c r="I1531" s="665" t="s">
        <v>4781</v>
      </c>
      <c r="J1531" s="665" t="s">
        <v>3459</v>
      </c>
      <c r="K1531" s="665" t="s">
        <v>2613</v>
      </c>
      <c r="L1531" s="666">
        <v>0</v>
      </c>
      <c r="M1531" s="666">
        <v>0</v>
      </c>
      <c r="N1531" s="665">
        <v>5</v>
      </c>
      <c r="O1531" s="748">
        <v>1.5</v>
      </c>
      <c r="P1531" s="666">
        <v>0</v>
      </c>
      <c r="Q1531" s="681"/>
      <c r="R1531" s="665">
        <v>1</v>
      </c>
      <c r="S1531" s="681">
        <v>0.2</v>
      </c>
      <c r="T1531" s="748">
        <v>1</v>
      </c>
      <c r="U1531" s="704">
        <v>0.66666666666666663</v>
      </c>
    </row>
    <row r="1532" spans="1:21" ht="14.4" customHeight="1" x14ac:dyDescent="0.3">
      <c r="A1532" s="664">
        <v>21</v>
      </c>
      <c r="B1532" s="665" t="s">
        <v>528</v>
      </c>
      <c r="C1532" s="665" t="s">
        <v>3366</v>
      </c>
      <c r="D1532" s="746" t="s">
        <v>4909</v>
      </c>
      <c r="E1532" s="747" t="s">
        <v>3398</v>
      </c>
      <c r="F1532" s="665" t="s">
        <v>3361</v>
      </c>
      <c r="G1532" s="665" t="s">
        <v>4563</v>
      </c>
      <c r="H1532" s="665" t="s">
        <v>1606</v>
      </c>
      <c r="I1532" s="665" t="s">
        <v>4782</v>
      </c>
      <c r="J1532" s="665" t="s">
        <v>4783</v>
      </c>
      <c r="K1532" s="665" t="s">
        <v>3889</v>
      </c>
      <c r="L1532" s="666">
        <v>754.04</v>
      </c>
      <c r="M1532" s="666">
        <v>754.04</v>
      </c>
      <c r="N1532" s="665">
        <v>1</v>
      </c>
      <c r="O1532" s="748">
        <v>1</v>
      </c>
      <c r="P1532" s="666">
        <v>754.04</v>
      </c>
      <c r="Q1532" s="681">
        <v>1</v>
      </c>
      <c r="R1532" s="665">
        <v>1</v>
      </c>
      <c r="S1532" s="681">
        <v>1</v>
      </c>
      <c r="T1532" s="748">
        <v>1</v>
      </c>
      <c r="U1532" s="704">
        <v>1</v>
      </c>
    </row>
    <row r="1533" spans="1:21" ht="14.4" customHeight="1" x14ac:dyDescent="0.3">
      <c r="A1533" s="664">
        <v>21</v>
      </c>
      <c r="B1533" s="665" t="s">
        <v>528</v>
      </c>
      <c r="C1533" s="665" t="s">
        <v>3366</v>
      </c>
      <c r="D1533" s="746" t="s">
        <v>4909</v>
      </c>
      <c r="E1533" s="747" t="s">
        <v>3398</v>
      </c>
      <c r="F1533" s="665" t="s">
        <v>3361</v>
      </c>
      <c r="G1533" s="665" t="s">
        <v>4563</v>
      </c>
      <c r="H1533" s="665" t="s">
        <v>1606</v>
      </c>
      <c r="I1533" s="665" t="s">
        <v>4564</v>
      </c>
      <c r="J1533" s="665" t="s">
        <v>4565</v>
      </c>
      <c r="K1533" s="665" t="s">
        <v>3889</v>
      </c>
      <c r="L1533" s="666">
        <v>1131.06</v>
      </c>
      <c r="M1533" s="666">
        <v>3393.18</v>
      </c>
      <c r="N1533" s="665">
        <v>3</v>
      </c>
      <c r="O1533" s="748">
        <v>1</v>
      </c>
      <c r="P1533" s="666">
        <v>3393.18</v>
      </c>
      <c r="Q1533" s="681">
        <v>1</v>
      </c>
      <c r="R1533" s="665">
        <v>3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21</v>
      </c>
      <c r="B1534" s="665" t="s">
        <v>528</v>
      </c>
      <c r="C1534" s="665" t="s">
        <v>3366</v>
      </c>
      <c r="D1534" s="746" t="s">
        <v>4909</v>
      </c>
      <c r="E1534" s="747" t="s">
        <v>3398</v>
      </c>
      <c r="F1534" s="665" t="s">
        <v>3361</v>
      </c>
      <c r="G1534" s="665" t="s">
        <v>4123</v>
      </c>
      <c r="H1534" s="665" t="s">
        <v>1606</v>
      </c>
      <c r="I1534" s="665" t="s">
        <v>4124</v>
      </c>
      <c r="J1534" s="665" t="s">
        <v>1670</v>
      </c>
      <c r="K1534" s="665" t="s">
        <v>4125</v>
      </c>
      <c r="L1534" s="666">
        <v>138.31</v>
      </c>
      <c r="M1534" s="666">
        <v>138.31</v>
      </c>
      <c r="N1534" s="665">
        <v>1</v>
      </c>
      <c r="O1534" s="748">
        <v>0.5</v>
      </c>
      <c r="P1534" s="666">
        <v>138.31</v>
      </c>
      <c r="Q1534" s="681">
        <v>1</v>
      </c>
      <c r="R1534" s="665">
        <v>1</v>
      </c>
      <c r="S1534" s="681">
        <v>1</v>
      </c>
      <c r="T1534" s="748">
        <v>0.5</v>
      </c>
      <c r="U1534" s="704">
        <v>1</v>
      </c>
    </row>
    <row r="1535" spans="1:21" ht="14.4" customHeight="1" x14ac:dyDescent="0.3">
      <c r="A1535" s="664">
        <v>21</v>
      </c>
      <c r="B1535" s="665" t="s">
        <v>528</v>
      </c>
      <c r="C1535" s="665" t="s">
        <v>3366</v>
      </c>
      <c r="D1535" s="746" t="s">
        <v>4909</v>
      </c>
      <c r="E1535" s="747" t="s">
        <v>3398</v>
      </c>
      <c r="F1535" s="665" t="s">
        <v>3361</v>
      </c>
      <c r="G1535" s="665" t="s">
        <v>3676</v>
      </c>
      <c r="H1535" s="665" t="s">
        <v>1606</v>
      </c>
      <c r="I1535" s="665" t="s">
        <v>1723</v>
      </c>
      <c r="J1535" s="665" t="s">
        <v>1724</v>
      </c>
      <c r="K1535" s="665" t="s">
        <v>1696</v>
      </c>
      <c r="L1535" s="666">
        <v>65.989999999999995</v>
      </c>
      <c r="M1535" s="666">
        <v>65.989999999999995</v>
      </c>
      <c r="N1535" s="665">
        <v>1</v>
      </c>
      <c r="O1535" s="748">
        <v>0.5</v>
      </c>
      <c r="P1535" s="666">
        <v>65.989999999999995</v>
      </c>
      <c r="Q1535" s="681">
        <v>1</v>
      </c>
      <c r="R1535" s="665">
        <v>1</v>
      </c>
      <c r="S1535" s="681">
        <v>1</v>
      </c>
      <c r="T1535" s="748">
        <v>0.5</v>
      </c>
      <c r="U1535" s="704">
        <v>1</v>
      </c>
    </row>
    <row r="1536" spans="1:21" ht="14.4" customHeight="1" x14ac:dyDescent="0.3">
      <c r="A1536" s="664">
        <v>21</v>
      </c>
      <c r="B1536" s="665" t="s">
        <v>528</v>
      </c>
      <c r="C1536" s="665" t="s">
        <v>3366</v>
      </c>
      <c r="D1536" s="746" t="s">
        <v>4909</v>
      </c>
      <c r="E1536" s="747" t="s">
        <v>3398</v>
      </c>
      <c r="F1536" s="665" t="s">
        <v>3361</v>
      </c>
      <c r="G1536" s="665" t="s">
        <v>3676</v>
      </c>
      <c r="H1536" s="665" t="s">
        <v>1606</v>
      </c>
      <c r="I1536" s="665" t="s">
        <v>4132</v>
      </c>
      <c r="J1536" s="665" t="s">
        <v>1764</v>
      </c>
      <c r="K1536" s="665" t="s">
        <v>4131</v>
      </c>
      <c r="L1536" s="666">
        <v>264</v>
      </c>
      <c r="M1536" s="666">
        <v>1056</v>
      </c>
      <c r="N1536" s="665">
        <v>4</v>
      </c>
      <c r="O1536" s="748">
        <v>2</v>
      </c>
      <c r="P1536" s="666"/>
      <c r="Q1536" s="681">
        <v>0</v>
      </c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21</v>
      </c>
      <c r="B1537" s="665" t="s">
        <v>528</v>
      </c>
      <c r="C1537" s="665" t="s">
        <v>3366</v>
      </c>
      <c r="D1537" s="746" t="s">
        <v>4909</v>
      </c>
      <c r="E1537" s="747" t="s">
        <v>3398</v>
      </c>
      <c r="F1537" s="665" t="s">
        <v>3361</v>
      </c>
      <c r="G1537" s="665" t="s">
        <v>3406</v>
      </c>
      <c r="H1537" s="665" t="s">
        <v>529</v>
      </c>
      <c r="I1537" s="665" t="s">
        <v>3462</v>
      </c>
      <c r="J1537" s="665" t="s">
        <v>1113</v>
      </c>
      <c r="K1537" s="665" t="s">
        <v>1715</v>
      </c>
      <c r="L1537" s="666">
        <v>0</v>
      </c>
      <c r="M1537" s="666">
        <v>0</v>
      </c>
      <c r="N1537" s="665">
        <v>1</v>
      </c>
      <c r="O1537" s="748">
        <v>1</v>
      </c>
      <c r="P1537" s="666">
        <v>0</v>
      </c>
      <c r="Q1537" s="681"/>
      <c r="R1537" s="665">
        <v>1</v>
      </c>
      <c r="S1537" s="681">
        <v>1</v>
      </c>
      <c r="T1537" s="748">
        <v>1</v>
      </c>
      <c r="U1537" s="704">
        <v>1</v>
      </c>
    </row>
    <row r="1538" spans="1:21" ht="14.4" customHeight="1" x14ac:dyDescent="0.3">
      <c r="A1538" s="664">
        <v>21</v>
      </c>
      <c r="B1538" s="665" t="s">
        <v>528</v>
      </c>
      <c r="C1538" s="665" t="s">
        <v>3366</v>
      </c>
      <c r="D1538" s="746" t="s">
        <v>4909</v>
      </c>
      <c r="E1538" s="747" t="s">
        <v>3398</v>
      </c>
      <c r="F1538" s="665" t="s">
        <v>3361</v>
      </c>
      <c r="G1538" s="665" t="s">
        <v>3406</v>
      </c>
      <c r="H1538" s="665" t="s">
        <v>529</v>
      </c>
      <c r="I1538" s="665" t="s">
        <v>3708</v>
      </c>
      <c r="J1538" s="665" t="s">
        <v>1113</v>
      </c>
      <c r="K1538" s="665" t="s">
        <v>3709</v>
      </c>
      <c r="L1538" s="666">
        <v>0</v>
      </c>
      <c r="M1538" s="666">
        <v>0</v>
      </c>
      <c r="N1538" s="665">
        <v>1</v>
      </c>
      <c r="O1538" s="748">
        <v>0.5</v>
      </c>
      <c r="P1538" s="666"/>
      <c r="Q1538" s="681"/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21</v>
      </c>
      <c r="B1539" s="665" t="s">
        <v>528</v>
      </c>
      <c r="C1539" s="665" t="s">
        <v>3366</v>
      </c>
      <c r="D1539" s="746" t="s">
        <v>4909</v>
      </c>
      <c r="E1539" s="747" t="s">
        <v>3398</v>
      </c>
      <c r="F1539" s="665" t="s">
        <v>3361</v>
      </c>
      <c r="G1539" s="665" t="s">
        <v>3463</v>
      </c>
      <c r="H1539" s="665" t="s">
        <v>529</v>
      </c>
      <c r="I1539" s="665" t="s">
        <v>659</v>
      </c>
      <c r="J1539" s="665" t="s">
        <v>3547</v>
      </c>
      <c r="K1539" s="665" t="s">
        <v>3548</v>
      </c>
      <c r="L1539" s="666">
        <v>18.809999999999999</v>
      </c>
      <c r="M1539" s="666">
        <v>56.429999999999993</v>
      </c>
      <c r="N1539" s="665">
        <v>3</v>
      </c>
      <c r="O1539" s="748">
        <v>1</v>
      </c>
      <c r="P1539" s="666">
        <v>56.429999999999993</v>
      </c>
      <c r="Q1539" s="681">
        <v>1</v>
      </c>
      <c r="R1539" s="665">
        <v>3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21</v>
      </c>
      <c r="B1540" s="665" t="s">
        <v>528</v>
      </c>
      <c r="C1540" s="665" t="s">
        <v>3366</v>
      </c>
      <c r="D1540" s="746" t="s">
        <v>4909</v>
      </c>
      <c r="E1540" s="747" t="s">
        <v>3398</v>
      </c>
      <c r="F1540" s="665" t="s">
        <v>3361</v>
      </c>
      <c r="G1540" s="665" t="s">
        <v>4138</v>
      </c>
      <c r="H1540" s="665" t="s">
        <v>529</v>
      </c>
      <c r="I1540" s="665" t="s">
        <v>4784</v>
      </c>
      <c r="J1540" s="665" t="s">
        <v>4140</v>
      </c>
      <c r="K1540" s="665" t="s">
        <v>3563</v>
      </c>
      <c r="L1540" s="666">
        <v>923.74</v>
      </c>
      <c r="M1540" s="666">
        <v>9237.4000000000015</v>
      </c>
      <c r="N1540" s="665">
        <v>10</v>
      </c>
      <c r="O1540" s="748">
        <v>1</v>
      </c>
      <c r="P1540" s="666">
        <v>9237.4000000000015</v>
      </c>
      <c r="Q1540" s="681">
        <v>1</v>
      </c>
      <c r="R1540" s="665">
        <v>10</v>
      </c>
      <c r="S1540" s="681">
        <v>1</v>
      </c>
      <c r="T1540" s="748">
        <v>1</v>
      </c>
      <c r="U1540" s="704">
        <v>1</v>
      </c>
    </row>
    <row r="1541" spans="1:21" ht="14.4" customHeight="1" x14ac:dyDescent="0.3">
      <c r="A1541" s="664">
        <v>21</v>
      </c>
      <c r="B1541" s="665" t="s">
        <v>528</v>
      </c>
      <c r="C1541" s="665" t="s">
        <v>3366</v>
      </c>
      <c r="D1541" s="746" t="s">
        <v>4909</v>
      </c>
      <c r="E1541" s="747" t="s">
        <v>3398</v>
      </c>
      <c r="F1541" s="665" t="s">
        <v>3361</v>
      </c>
      <c r="G1541" s="665" t="s">
        <v>3475</v>
      </c>
      <c r="H1541" s="665" t="s">
        <v>529</v>
      </c>
      <c r="I1541" s="665" t="s">
        <v>2302</v>
      </c>
      <c r="J1541" s="665" t="s">
        <v>2303</v>
      </c>
      <c r="K1541" s="665" t="s">
        <v>2304</v>
      </c>
      <c r="L1541" s="666">
        <v>5322.08</v>
      </c>
      <c r="M1541" s="666">
        <v>15966.24</v>
      </c>
      <c r="N1541" s="665">
        <v>3</v>
      </c>
      <c r="O1541" s="748">
        <v>3</v>
      </c>
      <c r="P1541" s="666">
        <v>10644.16</v>
      </c>
      <c r="Q1541" s="681">
        <v>0.66666666666666663</v>
      </c>
      <c r="R1541" s="665">
        <v>2</v>
      </c>
      <c r="S1541" s="681">
        <v>0.66666666666666663</v>
      </c>
      <c r="T1541" s="748">
        <v>2</v>
      </c>
      <c r="U1541" s="704">
        <v>0.66666666666666663</v>
      </c>
    </row>
    <row r="1542" spans="1:21" ht="14.4" customHeight="1" x14ac:dyDescent="0.3">
      <c r="A1542" s="664">
        <v>21</v>
      </c>
      <c r="B1542" s="665" t="s">
        <v>528</v>
      </c>
      <c r="C1542" s="665" t="s">
        <v>3366</v>
      </c>
      <c r="D1542" s="746" t="s">
        <v>4909</v>
      </c>
      <c r="E1542" s="747" t="s">
        <v>3398</v>
      </c>
      <c r="F1542" s="665" t="s">
        <v>3361</v>
      </c>
      <c r="G1542" s="665" t="s">
        <v>3475</v>
      </c>
      <c r="H1542" s="665" t="s">
        <v>529</v>
      </c>
      <c r="I1542" s="665" t="s">
        <v>4579</v>
      </c>
      <c r="J1542" s="665" t="s">
        <v>4580</v>
      </c>
      <c r="K1542" s="665" t="s">
        <v>4581</v>
      </c>
      <c r="L1542" s="666">
        <v>5322.08</v>
      </c>
      <c r="M1542" s="666">
        <v>5322.08</v>
      </c>
      <c r="N1542" s="665">
        <v>1</v>
      </c>
      <c r="O1542" s="748">
        <v>1</v>
      </c>
      <c r="P1542" s="666">
        <v>5322.08</v>
      </c>
      <c r="Q1542" s="681">
        <v>1</v>
      </c>
      <c r="R1542" s="665">
        <v>1</v>
      </c>
      <c r="S1542" s="681">
        <v>1</v>
      </c>
      <c r="T1542" s="748">
        <v>1</v>
      </c>
      <c r="U1542" s="704">
        <v>1</v>
      </c>
    </row>
    <row r="1543" spans="1:21" ht="14.4" customHeight="1" x14ac:dyDescent="0.3">
      <c r="A1543" s="664">
        <v>21</v>
      </c>
      <c r="B1543" s="665" t="s">
        <v>528</v>
      </c>
      <c r="C1543" s="665" t="s">
        <v>3366</v>
      </c>
      <c r="D1543" s="746" t="s">
        <v>4909</v>
      </c>
      <c r="E1543" s="747" t="s">
        <v>3398</v>
      </c>
      <c r="F1543" s="665" t="s">
        <v>3361</v>
      </c>
      <c r="G1543" s="665" t="s">
        <v>3475</v>
      </c>
      <c r="H1543" s="665" t="s">
        <v>529</v>
      </c>
      <c r="I1543" s="665" t="s">
        <v>4785</v>
      </c>
      <c r="J1543" s="665" t="s">
        <v>3703</v>
      </c>
      <c r="K1543" s="665" t="s">
        <v>4786</v>
      </c>
      <c r="L1543" s="666">
        <v>0</v>
      </c>
      <c r="M1543" s="666">
        <v>0</v>
      </c>
      <c r="N1543" s="665">
        <v>3</v>
      </c>
      <c r="O1543" s="748">
        <v>1</v>
      </c>
      <c r="P1543" s="666">
        <v>0</v>
      </c>
      <c r="Q1543" s="681"/>
      <c r="R1543" s="665">
        <v>3</v>
      </c>
      <c r="S1543" s="681">
        <v>1</v>
      </c>
      <c r="T1543" s="748">
        <v>1</v>
      </c>
      <c r="U1543" s="704">
        <v>1</v>
      </c>
    </row>
    <row r="1544" spans="1:21" ht="14.4" customHeight="1" x14ac:dyDescent="0.3">
      <c r="A1544" s="664">
        <v>21</v>
      </c>
      <c r="B1544" s="665" t="s">
        <v>528</v>
      </c>
      <c r="C1544" s="665" t="s">
        <v>3366</v>
      </c>
      <c r="D1544" s="746" t="s">
        <v>4909</v>
      </c>
      <c r="E1544" s="747" t="s">
        <v>3398</v>
      </c>
      <c r="F1544" s="665" t="s">
        <v>3361</v>
      </c>
      <c r="G1544" s="665" t="s">
        <v>3475</v>
      </c>
      <c r="H1544" s="665" t="s">
        <v>529</v>
      </c>
      <c r="I1544" s="665" t="s">
        <v>1337</v>
      </c>
      <c r="J1544" s="665" t="s">
        <v>3583</v>
      </c>
      <c r="K1544" s="665" t="s">
        <v>3584</v>
      </c>
      <c r="L1544" s="666">
        <v>1938.97</v>
      </c>
      <c r="M1544" s="666">
        <v>15511.76</v>
      </c>
      <c r="N1544" s="665">
        <v>8</v>
      </c>
      <c r="O1544" s="748">
        <v>2</v>
      </c>
      <c r="P1544" s="666">
        <v>15511.76</v>
      </c>
      <c r="Q1544" s="681">
        <v>1</v>
      </c>
      <c r="R1544" s="665">
        <v>8</v>
      </c>
      <c r="S1544" s="681">
        <v>1</v>
      </c>
      <c r="T1544" s="748">
        <v>2</v>
      </c>
      <c r="U1544" s="704">
        <v>1</v>
      </c>
    </row>
    <row r="1545" spans="1:21" ht="14.4" customHeight="1" x14ac:dyDescent="0.3">
      <c r="A1545" s="664">
        <v>21</v>
      </c>
      <c r="B1545" s="665" t="s">
        <v>528</v>
      </c>
      <c r="C1545" s="665" t="s">
        <v>3366</v>
      </c>
      <c r="D1545" s="746" t="s">
        <v>4909</v>
      </c>
      <c r="E1545" s="747" t="s">
        <v>3398</v>
      </c>
      <c r="F1545" s="665" t="s">
        <v>3361</v>
      </c>
      <c r="G1545" s="665" t="s">
        <v>3475</v>
      </c>
      <c r="H1545" s="665" t="s">
        <v>529</v>
      </c>
      <c r="I1545" s="665" t="s">
        <v>1120</v>
      </c>
      <c r="J1545" s="665" t="s">
        <v>3476</v>
      </c>
      <c r="K1545" s="665" t="s">
        <v>3477</v>
      </c>
      <c r="L1545" s="666">
        <v>969.48</v>
      </c>
      <c r="M1545" s="666">
        <v>7755.84</v>
      </c>
      <c r="N1545" s="665">
        <v>8</v>
      </c>
      <c r="O1545" s="748">
        <v>2</v>
      </c>
      <c r="P1545" s="666">
        <v>7755.84</v>
      </c>
      <c r="Q1545" s="681">
        <v>1</v>
      </c>
      <c r="R1545" s="665">
        <v>8</v>
      </c>
      <c r="S1545" s="681">
        <v>1</v>
      </c>
      <c r="T1545" s="748">
        <v>2</v>
      </c>
      <c r="U1545" s="704">
        <v>1</v>
      </c>
    </row>
    <row r="1546" spans="1:21" ht="14.4" customHeight="1" x14ac:dyDescent="0.3">
      <c r="A1546" s="664">
        <v>21</v>
      </c>
      <c r="B1546" s="665" t="s">
        <v>528</v>
      </c>
      <c r="C1546" s="665" t="s">
        <v>3366</v>
      </c>
      <c r="D1546" s="746" t="s">
        <v>4909</v>
      </c>
      <c r="E1546" s="747" t="s">
        <v>3398</v>
      </c>
      <c r="F1546" s="665" t="s">
        <v>3361</v>
      </c>
      <c r="G1546" s="665" t="s">
        <v>3475</v>
      </c>
      <c r="H1546" s="665" t="s">
        <v>529</v>
      </c>
      <c r="I1546" s="665" t="s">
        <v>4787</v>
      </c>
      <c r="J1546" s="665" t="s">
        <v>4788</v>
      </c>
      <c r="K1546" s="665" t="s">
        <v>4789</v>
      </c>
      <c r="L1546" s="666">
        <v>5322.08</v>
      </c>
      <c r="M1546" s="666">
        <v>10644.16</v>
      </c>
      <c r="N1546" s="665">
        <v>2</v>
      </c>
      <c r="O1546" s="748">
        <v>1</v>
      </c>
      <c r="P1546" s="666">
        <v>10644.16</v>
      </c>
      <c r="Q1546" s="681">
        <v>1</v>
      </c>
      <c r="R1546" s="665">
        <v>2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21</v>
      </c>
      <c r="B1547" s="665" t="s">
        <v>528</v>
      </c>
      <c r="C1547" s="665" t="s">
        <v>3366</v>
      </c>
      <c r="D1547" s="746" t="s">
        <v>4909</v>
      </c>
      <c r="E1547" s="747" t="s">
        <v>3398</v>
      </c>
      <c r="F1547" s="665" t="s">
        <v>3361</v>
      </c>
      <c r="G1547" s="665" t="s">
        <v>3765</v>
      </c>
      <c r="H1547" s="665" t="s">
        <v>529</v>
      </c>
      <c r="I1547" s="665" t="s">
        <v>3766</v>
      </c>
      <c r="J1547" s="665" t="s">
        <v>2799</v>
      </c>
      <c r="K1547" s="665" t="s">
        <v>2823</v>
      </c>
      <c r="L1547" s="666">
        <v>2991.23</v>
      </c>
      <c r="M1547" s="666">
        <v>5982.46</v>
      </c>
      <c r="N1547" s="665">
        <v>2</v>
      </c>
      <c r="O1547" s="748">
        <v>1</v>
      </c>
      <c r="P1547" s="666">
        <v>5982.46</v>
      </c>
      <c r="Q1547" s="681">
        <v>1</v>
      </c>
      <c r="R1547" s="665">
        <v>2</v>
      </c>
      <c r="S1547" s="681">
        <v>1</v>
      </c>
      <c r="T1547" s="748">
        <v>1</v>
      </c>
      <c r="U1547" s="704">
        <v>1</v>
      </c>
    </row>
    <row r="1548" spans="1:21" ht="14.4" customHeight="1" x14ac:dyDescent="0.3">
      <c r="A1548" s="664">
        <v>21</v>
      </c>
      <c r="B1548" s="665" t="s">
        <v>528</v>
      </c>
      <c r="C1548" s="665" t="s">
        <v>3366</v>
      </c>
      <c r="D1548" s="746" t="s">
        <v>4909</v>
      </c>
      <c r="E1548" s="747" t="s">
        <v>3398</v>
      </c>
      <c r="F1548" s="665" t="s">
        <v>3361</v>
      </c>
      <c r="G1548" s="665" t="s">
        <v>4790</v>
      </c>
      <c r="H1548" s="665" t="s">
        <v>529</v>
      </c>
      <c r="I1548" s="665" t="s">
        <v>4791</v>
      </c>
      <c r="J1548" s="665" t="s">
        <v>4792</v>
      </c>
      <c r="K1548" s="665" t="s">
        <v>4793</v>
      </c>
      <c r="L1548" s="666">
        <v>0</v>
      </c>
      <c r="M1548" s="666">
        <v>0</v>
      </c>
      <c r="N1548" s="665">
        <v>2</v>
      </c>
      <c r="O1548" s="748">
        <v>0.5</v>
      </c>
      <c r="P1548" s="666"/>
      <c r="Q1548" s="681"/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21</v>
      </c>
      <c r="B1549" s="665" t="s">
        <v>528</v>
      </c>
      <c r="C1549" s="665" t="s">
        <v>3366</v>
      </c>
      <c r="D1549" s="746" t="s">
        <v>4909</v>
      </c>
      <c r="E1549" s="747" t="s">
        <v>3398</v>
      </c>
      <c r="F1549" s="665" t="s">
        <v>3361</v>
      </c>
      <c r="G1549" s="665" t="s">
        <v>3478</v>
      </c>
      <c r="H1549" s="665" t="s">
        <v>529</v>
      </c>
      <c r="I1549" s="665" t="s">
        <v>4360</v>
      </c>
      <c r="J1549" s="665" t="s">
        <v>766</v>
      </c>
      <c r="K1549" s="665" t="s">
        <v>3553</v>
      </c>
      <c r="L1549" s="666">
        <v>0</v>
      </c>
      <c r="M1549" s="666">
        <v>0</v>
      </c>
      <c r="N1549" s="665">
        <v>4</v>
      </c>
      <c r="O1549" s="748">
        <v>1.5</v>
      </c>
      <c r="P1549" s="666">
        <v>0</v>
      </c>
      <c r="Q1549" s="681"/>
      <c r="R1549" s="665">
        <v>1</v>
      </c>
      <c r="S1549" s="681">
        <v>0.25</v>
      </c>
      <c r="T1549" s="748">
        <v>1</v>
      </c>
      <c r="U1549" s="704">
        <v>0.66666666666666663</v>
      </c>
    </row>
    <row r="1550" spans="1:21" ht="14.4" customHeight="1" x14ac:dyDescent="0.3">
      <c r="A1550" s="664">
        <v>21</v>
      </c>
      <c r="B1550" s="665" t="s">
        <v>528</v>
      </c>
      <c r="C1550" s="665" t="s">
        <v>3366</v>
      </c>
      <c r="D1550" s="746" t="s">
        <v>4909</v>
      </c>
      <c r="E1550" s="747" t="s">
        <v>3398</v>
      </c>
      <c r="F1550" s="665" t="s">
        <v>3361</v>
      </c>
      <c r="G1550" s="665" t="s">
        <v>3478</v>
      </c>
      <c r="H1550" s="665" t="s">
        <v>529</v>
      </c>
      <c r="I1550" s="665" t="s">
        <v>765</v>
      </c>
      <c r="J1550" s="665" t="s">
        <v>766</v>
      </c>
      <c r="K1550" s="665" t="s">
        <v>3768</v>
      </c>
      <c r="L1550" s="666">
        <v>63.7</v>
      </c>
      <c r="M1550" s="666">
        <v>63.7</v>
      </c>
      <c r="N1550" s="665">
        <v>1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21</v>
      </c>
      <c r="B1551" s="665" t="s">
        <v>528</v>
      </c>
      <c r="C1551" s="665" t="s">
        <v>3366</v>
      </c>
      <c r="D1551" s="746" t="s">
        <v>4909</v>
      </c>
      <c r="E1551" s="747" t="s">
        <v>3398</v>
      </c>
      <c r="F1551" s="665" t="s">
        <v>3361</v>
      </c>
      <c r="G1551" s="665" t="s">
        <v>3478</v>
      </c>
      <c r="H1551" s="665" t="s">
        <v>529</v>
      </c>
      <c r="I1551" s="665" t="s">
        <v>4794</v>
      </c>
      <c r="J1551" s="665" t="s">
        <v>766</v>
      </c>
      <c r="K1551" s="665" t="s">
        <v>4795</v>
      </c>
      <c r="L1551" s="666">
        <v>127.39</v>
      </c>
      <c r="M1551" s="666">
        <v>254.78</v>
      </c>
      <c r="N1551" s="665">
        <v>2</v>
      </c>
      <c r="O1551" s="748">
        <v>1.5</v>
      </c>
      <c r="P1551" s="666">
        <v>127.39</v>
      </c>
      <c r="Q1551" s="681">
        <v>0.5</v>
      </c>
      <c r="R1551" s="665">
        <v>1</v>
      </c>
      <c r="S1551" s="681">
        <v>0.5</v>
      </c>
      <c r="T1551" s="748">
        <v>0.5</v>
      </c>
      <c r="U1551" s="704">
        <v>0.33333333333333331</v>
      </c>
    </row>
    <row r="1552" spans="1:21" ht="14.4" customHeight="1" x14ac:dyDescent="0.3">
      <c r="A1552" s="664">
        <v>21</v>
      </c>
      <c r="B1552" s="665" t="s">
        <v>528</v>
      </c>
      <c r="C1552" s="665" t="s">
        <v>3366</v>
      </c>
      <c r="D1552" s="746" t="s">
        <v>4909</v>
      </c>
      <c r="E1552" s="747" t="s">
        <v>3398</v>
      </c>
      <c r="F1552" s="665" t="s">
        <v>3361</v>
      </c>
      <c r="G1552" s="665" t="s">
        <v>3484</v>
      </c>
      <c r="H1552" s="665" t="s">
        <v>1606</v>
      </c>
      <c r="I1552" s="665" t="s">
        <v>1676</v>
      </c>
      <c r="J1552" s="665" t="s">
        <v>3246</v>
      </c>
      <c r="K1552" s="665" t="s">
        <v>3247</v>
      </c>
      <c r="L1552" s="666">
        <v>424.24</v>
      </c>
      <c r="M1552" s="666">
        <v>848.48</v>
      </c>
      <c r="N1552" s="665">
        <v>2</v>
      </c>
      <c r="O1552" s="748">
        <v>0.5</v>
      </c>
      <c r="P1552" s="666">
        <v>848.48</v>
      </c>
      <c r="Q1552" s="681">
        <v>1</v>
      </c>
      <c r="R1552" s="665">
        <v>2</v>
      </c>
      <c r="S1552" s="681">
        <v>1</v>
      </c>
      <c r="T1552" s="748">
        <v>0.5</v>
      </c>
      <c r="U1552" s="704">
        <v>1</v>
      </c>
    </row>
    <row r="1553" spans="1:21" ht="14.4" customHeight="1" x14ac:dyDescent="0.3">
      <c r="A1553" s="664">
        <v>21</v>
      </c>
      <c r="B1553" s="665" t="s">
        <v>528</v>
      </c>
      <c r="C1553" s="665" t="s">
        <v>3366</v>
      </c>
      <c r="D1553" s="746" t="s">
        <v>4909</v>
      </c>
      <c r="E1553" s="747" t="s">
        <v>3398</v>
      </c>
      <c r="F1553" s="665" t="s">
        <v>3361</v>
      </c>
      <c r="G1553" s="665" t="s">
        <v>3484</v>
      </c>
      <c r="H1553" s="665" t="s">
        <v>1606</v>
      </c>
      <c r="I1553" s="665" t="s">
        <v>4011</v>
      </c>
      <c r="J1553" s="665" t="s">
        <v>3246</v>
      </c>
      <c r="K1553" s="665" t="s">
        <v>4012</v>
      </c>
      <c r="L1553" s="666">
        <v>848.49</v>
      </c>
      <c r="M1553" s="666">
        <v>848.49</v>
      </c>
      <c r="N1553" s="665">
        <v>1</v>
      </c>
      <c r="O1553" s="748">
        <v>0.5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21</v>
      </c>
      <c r="B1554" s="665" t="s">
        <v>528</v>
      </c>
      <c r="C1554" s="665" t="s">
        <v>3366</v>
      </c>
      <c r="D1554" s="746" t="s">
        <v>4909</v>
      </c>
      <c r="E1554" s="747" t="s">
        <v>3398</v>
      </c>
      <c r="F1554" s="665" t="s">
        <v>3361</v>
      </c>
      <c r="G1554" s="665" t="s">
        <v>3407</v>
      </c>
      <c r="H1554" s="665" t="s">
        <v>529</v>
      </c>
      <c r="I1554" s="665" t="s">
        <v>797</v>
      </c>
      <c r="J1554" s="665" t="s">
        <v>798</v>
      </c>
      <c r="K1554" s="665" t="s">
        <v>3409</v>
      </c>
      <c r="L1554" s="666">
        <v>107.27</v>
      </c>
      <c r="M1554" s="666">
        <v>214.54</v>
      </c>
      <c r="N1554" s="665">
        <v>2</v>
      </c>
      <c r="O1554" s="748">
        <v>1.5</v>
      </c>
      <c r="P1554" s="666">
        <v>107.27</v>
      </c>
      <c r="Q1554" s="681">
        <v>0.5</v>
      </c>
      <c r="R1554" s="665">
        <v>1</v>
      </c>
      <c r="S1554" s="681">
        <v>0.5</v>
      </c>
      <c r="T1554" s="748">
        <v>1</v>
      </c>
      <c r="U1554" s="704">
        <v>0.66666666666666663</v>
      </c>
    </row>
    <row r="1555" spans="1:21" ht="14.4" customHeight="1" x14ac:dyDescent="0.3">
      <c r="A1555" s="664">
        <v>21</v>
      </c>
      <c r="B1555" s="665" t="s">
        <v>528</v>
      </c>
      <c r="C1555" s="665" t="s">
        <v>3366</v>
      </c>
      <c r="D1555" s="746" t="s">
        <v>4909</v>
      </c>
      <c r="E1555" s="747" t="s">
        <v>3398</v>
      </c>
      <c r="F1555" s="665" t="s">
        <v>3361</v>
      </c>
      <c r="G1555" s="665" t="s">
        <v>3407</v>
      </c>
      <c r="H1555" s="665" t="s">
        <v>529</v>
      </c>
      <c r="I1555" s="665" t="s">
        <v>3408</v>
      </c>
      <c r="J1555" s="665" t="s">
        <v>798</v>
      </c>
      <c r="K1555" s="665" t="s">
        <v>3409</v>
      </c>
      <c r="L1555" s="666">
        <v>107.27</v>
      </c>
      <c r="M1555" s="666">
        <v>214.54</v>
      </c>
      <c r="N1555" s="665">
        <v>2</v>
      </c>
      <c r="O1555" s="748">
        <v>1</v>
      </c>
      <c r="P1555" s="666">
        <v>214.54</v>
      </c>
      <c r="Q1555" s="681">
        <v>1</v>
      </c>
      <c r="R1555" s="665">
        <v>2</v>
      </c>
      <c r="S1555" s="681">
        <v>1</v>
      </c>
      <c r="T1555" s="748">
        <v>1</v>
      </c>
      <c r="U1555" s="704">
        <v>1</v>
      </c>
    </row>
    <row r="1556" spans="1:21" ht="14.4" customHeight="1" x14ac:dyDescent="0.3">
      <c r="A1556" s="664">
        <v>21</v>
      </c>
      <c r="B1556" s="665" t="s">
        <v>528</v>
      </c>
      <c r="C1556" s="665" t="s">
        <v>3366</v>
      </c>
      <c r="D1556" s="746" t="s">
        <v>4909</v>
      </c>
      <c r="E1556" s="747" t="s">
        <v>3398</v>
      </c>
      <c r="F1556" s="665" t="s">
        <v>3361</v>
      </c>
      <c r="G1556" s="665" t="s">
        <v>3769</v>
      </c>
      <c r="H1556" s="665" t="s">
        <v>529</v>
      </c>
      <c r="I1556" s="665" t="s">
        <v>2071</v>
      </c>
      <c r="J1556" s="665" t="s">
        <v>2072</v>
      </c>
      <c r="K1556" s="665" t="s">
        <v>1703</v>
      </c>
      <c r="L1556" s="666">
        <v>50.64</v>
      </c>
      <c r="M1556" s="666">
        <v>253.20000000000002</v>
      </c>
      <c r="N1556" s="665">
        <v>5</v>
      </c>
      <c r="O1556" s="748">
        <v>1.5</v>
      </c>
      <c r="P1556" s="666"/>
      <c r="Q1556" s="681">
        <v>0</v>
      </c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21</v>
      </c>
      <c r="B1557" s="665" t="s">
        <v>528</v>
      </c>
      <c r="C1557" s="665" t="s">
        <v>3366</v>
      </c>
      <c r="D1557" s="746" t="s">
        <v>4909</v>
      </c>
      <c r="E1557" s="747" t="s">
        <v>3398</v>
      </c>
      <c r="F1557" s="665" t="s">
        <v>3361</v>
      </c>
      <c r="G1557" s="665" t="s">
        <v>4796</v>
      </c>
      <c r="H1557" s="665" t="s">
        <v>529</v>
      </c>
      <c r="I1557" s="665" t="s">
        <v>2531</v>
      </c>
      <c r="J1557" s="665" t="s">
        <v>2532</v>
      </c>
      <c r="K1557" s="665" t="s">
        <v>2533</v>
      </c>
      <c r="L1557" s="666">
        <v>908.53</v>
      </c>
      <c r="M1557" s="666">
        <v>908.53</v>
      </c>
      <c r="N1557" s="665">
        <v>1</v>
      </c>
      <c r="O1557" s="748">
        <v>1</v>
      </c>
      <c r="P1557" s="666">
        <v>908.53</v>
      </c>
      <c r="Q1557" s="681">
        <v>1</v>
      </c>
      <c r="R1557" s="665">
        <v>1</v>
      </c>
      <c r="S1557" s="681">
        <v>1</v>
      </c>
      <c r="T1557" s="748">
        <v>1</v>
      </c>
      <c r="U1557" s="704">
        <v>1</v>
      </c>
    </row>
    <row r="1558" spans="1:21" ht="14.4" customHeight="1" x14ac:dyDescent="0.3">
      <c r="A1558" s="664">
        <v>21</v>
      </c>
      <c r="B1558" s="665" t="s">
        <v>528</v>
      </c>
      <c r="C1558" s="665" t="s">
        <v>3366</v>
      </c>
      <c r="D1558" s="746" t="s">
        <v>4909</v>
      </c>
      <c r="E1558" s="747" t="s">
        <v>3398</v>
      </c>
      <c r="F1558" s="665" t="s">
        <v>3361</v>
      </c>
      <c r="G1558" s="665" t="s">
        <v>3593</v>
      </c>
      <c r="H1558" s="665" t="s">
        <v>529</v>
      </c>
      <c r="I1558" s="665" t="s">
        <v>2216</v>
      </c>
      <c r="J1558" s="665" t="s">
        <v>2217</v>
      </c>
      <c r="K1558" s="665" t="s">
        <v>3594</v>
      </c>
      <c r="L1558" s="666">
        <v>0</v>
      </c>
      <c r="M1558" s="666">
        <v>0</v>
      </c>
      <c r="N1558" s="665">
        <v>1</v>
      </c>
      <c r="O1558" s="748">
        <v>1</v>
      </c>
      <c r="P1558" s="666"/>
      <c r="Q1558" s="681"/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21</v>
      </c>
      <c r="B1559" s="665" t="s">
        <v>528</v>
      </c>
      <c r="C1559" s="665" t="s">
        <v>3366</v>
      </c>
      <c r="D1559" s="746" t="s">
        <v>4909</v>
      </c>
      <c r="E1559" s="747" t="s">
        <v>3398</v>
      </c>
      <c r="F1559" s="665" t="s">
        <v>3361</v>
      </c>
      <c r="G1559" s="665" t="s">
        <v>3410</v>
      </c>
      <c r="H1559" s="665" t="s">
        <v>529</v>
      </c>
      <c r="I1559" s="665" t="s">
        <v>3485</v>
      </c>
      <c r="J1559" s="665" t="s">
        <v>705</v>
      </c>
      <c r="K1559" s="665" t="s">
        <v>3486</v>
      </c>
      <c r="L1559" s="666">
        <v>0</v>
      </c>
      <c r="M1559" s="666">
        <v>0</v>
      </c>
      <c r="N1559" s="665">
        <v>1</v>
      </c>
      <c r="O1559" s="748">
        <v>0.5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21</v>
      </c>
      <c r="B1560" s="665" t="s">
        <v>528</v>
      </c>
      <c r="C1560" s="665" t="s">
        <v>3366</v>
      </c>
      <c r="D1560" s="746" t="s">
        <v>4909</v>
      </c>
      <c r="E1560" s="747" t="s">
        <v>3398</v>
      </c>
      <c r="F1560" s="665" t="s">
        <v>3361</v>
      </c>
      <c r="G1560" s="665" t="s">
        <v>3410</v>
      </c>
      <c r="H1560" s="665" t="s">
        <v>529</v>
      </c>
      <c r="I1560" s="665" t="s">
        <v>704</v>
      </c>
      <c r="J1560" s="665" t="s">
        <v>705</v>
      </c>
      <c r="K1560" s="665" t="s">
        <v>4315</v>
      </c>
      <c r="L1560" s="666">
        <v>55.01</v>
      </c>
      <c r="M1560" s="666">
        <v>55.01</v>
      </c>
      <c r="N1560" s="665">
        <v>1</v>
      </c>
      <c r="O1560" s="748">
        <v>0.5</v>
      </c>
      <c r="P1560" s="666">
        <v>55.01</v>
      </c>
      <c r="Q1560" s="681">
        <v>1</v>
      </c>
      <c r="R1560" s="665">
        <v>1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21</v>
      </c>
      <c r="B1561" s="665" t="s">
        <v>528</v>
      </c>
      <c r="C1561" s="665" t="s">
        <v>3366</v>
      </c>
      <c r="D1561" s="746" t="s">
        <v>4909</v>
      </c>
      <c r="E1561" s="747" t="s">
        <v>3398</v>
      </c>
      <c r="F1561" s="665" t="s">
        <v>3361</v>
      </c>
      <c r="G1561" s="665" t="s">
        <v>4797</v>
      </c>
      <c r="H1561" s="665" t="s">
        <v>529</v>
      </c>
      <c r="I1561" s="665" t="s">
        <v>865</v>
      </c>
      <c r="J1561" s="665" t="s">
        <v>866</v>
      </c>
      <c r="K1561" s="665" t="s">
        <v>4798</v>
      </c>
      <c r="L1561" s="666">
        <v>45.86</v>
      </c>
      <c r="M1561" s="666">
        <v>137.57999999999998</v>
      </c>
      <c r="N1561" s="665">
        <v>3</v>
      </c>
      <c r="O1561" s="748">
        <v>0.5</v>
      </c>
      <c r="P1561" s="666">
        <v>137.57999999999998</v>
      </c>
      <c r="Q1561" s="681">
        <v>1</v>
      </c>
      <c r="R1561" s="665">
        <v>3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21</v>
      </c>
      <c r="B1562" s="665" t="s">
        <v>528</v>
      </c>
      <c r="C1562" s="665" t="s">
        <v>3366</v>
      </c>
      <c r="D1562" s="746" t="s">
        <v>4909</v>
      </c>
      <c r="E1562" s="747" t="s">
        <v>3398</v>
      </c>
      <c r="F1562" s="665" t="s">
        <v>3361</v>
      </c>
      <c r="G1562" s="665" t="s">
        <v>3487</v>
      </c>
      <c r="H1562" s="665" t="s">
        <v>529</v>
      </c>
      <c r="I1562" s="665" t="s">
        <v>3488</v>
      </c>
      <c r="J1562" s="665" t="s">
        <v>1910</v>
      </c>
      <c r="K1562" s="665" t="s">
        <v>3489</v>
      </c>
      <c r="L1562" s="666">
        <v>48.09</v>
      </c>
      <c r="M1562" s="666">
        <v>96.18</v>
      </c>
      <c r="N1562" s="665">
        <v>2</v>
      </c>
      <c r="O1562" s="748">
        <v>1.5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21</v>
      </c>
      <c r="B1563" s="665" t="s">
        <v>528</v>
      </c>
      <c r="C1563" s="665" t="s">
        <v>3366</v>
      </c>
      <c r="D1563" s="746" t="s">
        <v>4909</v>
      </c>
      <c r="E1563" s="747" t="s">
        <v>3398</v>
      </c>
      <c r="F1563" s="665" t="s">
        <v>3361</v>
      </c>
      <c r="G1563" s="665" t="s">
        <v>3487</v>
      </c>
      <c r="H1563" s="665" t="s">
        <v>529</v>
      </c>
      <c r="I1563" s="665" t="s">
        <v>4799</v>
      </c>
      <c r="J1563" s="665" t="s">
        <v>1910</v>
      </c>
      <c r="K1563" s="665" t="s">
        <v>4800</v>
      </c>
      <c r="L1563" s="666">
        <v>55.58</v>
      </c>
      <c r="M1563" s="666">
        <v>55.58</v>
      </c>
      <c r="N1563" s="665">
        <v>1</v>
      </c>
      <c r="O1563" s="748">
        <v>0.5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21</v>
      </c>
      <c r="B1564" s="665" t="s">
        <v>528</v>
      </c>
      <c r="C1564" s="665" t="s">
        <v>3366</v>
      </c>
      <c r="D1564" s="746" t="s">
        <v>4909</v>
      </c>
      <c r="E1564" s="747" t="s">
        <v>3398</v>
      </c>
      <c r="F1564" s="665" t="s">
        <v>3361</v>
      </c>
      <c r="G1564" s="665" t="s">
        <v>4801</v>
      </c>
      <c r="H1564" s="665" t="s">
        <v>529</v>
      </c>
      <c r="I1564" s="665" t="s">
        <v>4802</v>
      </c>
      <c r="J1564" s="665" t="s">
        <v>4803</v>
      </c>
      <c r="K1564" s="665" t="s">
        <v>4804</v>
      </c>
      <c r="L1564" s="666">
        <v>0</v>
      </c>
      <c r="M1564" s="666">
        <v>0</v>
      </c>
      <c r="N1564" s="665">
        <v>1</v>
      </c>
      <c r="O1564" s="748">
        <v>1</v>
      </c>
      <c r="P1564" s="666"/>
      <c r="Q1564" s="681"/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21</v>
      </c>
      <c r="B1565" s="665" t="s">
        <v>528</v>
      </c>
      <c r="C1565" s="665" t="s">
        <v>3366</v>
      </c>
      <c r="D1565" s="746" t="s">
        <v>4909</v>
      </c>
      <c r="E1565" s="747" t="s">
        <v>3398</v>
      </c>
      <c r="F1565" s="665" t="s">
        <v>3361</v>
      </c>
      <c r="G1565" s="665" t="s">
        <v>4508</v>
      </c>
      <c r="H1565" s="665" t="s">
        <v>529</v>
      </c>
      <c r="I1565" s="665" t="s">
        <v>4509</v>
      </c>
      <c r="J1565" s="665" t="s">
        <v>4510</v>
      </c>
      <c r="K1565" s="665" t="s">
        <v>4511</v>
      </c>
      <c r="L1565" s="666">
        <v>70.05</v>
      </c>
      <c r="M1565" s="666">
        <v>140.1</v>
      </c>
      <c r="N1565" s="665">
        <v>2</v>
      </c>
      <c r="O1565" s="748">
        <v>1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21</v>
      </c>
      <c r="B1566" s="665" t="s">
        <v>528</v>
      </c>
      <c r="C1566" s="665" t="s">
        <v>3366</v>
      </c>
      <c r="D1566" s="746" t="s">
        <v>4909</v>
      </c>
      <c r="E1566" s="747" t="s">
        <v>3398</v>
      </c>
      <c r="F1566" s="665" t="s">
        <v>3361</v>
      </c>
      <c r="G1566" s="665" t="s">
        <v>3554</v>
      </c>
      <c r="H1566" s="665" t="s">
        <v>529</v>
      </c>
      <c r="I1566" s="665" t="s">
        <v>3600</v>
      </c>
      <c r="J1566" s="665" t="s">
        <v>3601</v>
      </c>
      <c r="K1566" s="665" t="s">
        <v>3602</v>
      </c>
      <c r="L1566" s="666">
        <v>0</v>
      </c>
      <c r="M1566" s="666">
        <v>0</v>
      </c>
      <c r="N1566" s="665">
        <v>1</v>
      </c>
      <c r="O1566" s="748">
        <v>0.5</v>
      </c>
      <c r="P1566" s="666">
        <v>0</v>
      </c>
      <c r="Q1566" s="681"/>
      <c r="R1566" s="665">
        <v>1</v>
      </c>
      <c r="S1566" s="681">
        <v>1</v>
      </c>
      <c r="T1566" s="748">
        <v>0.5</v>
      </c>
      <c r="U1566" s="704">
        <v>1</v>
      </c>
    </row>
    <row r="1567" spans="1:21" ht="14.4" customHeight="1" x14ac:dyDescent="0.3">
      <c r="A1567" s="664">
        <v>21</v>
      </c>
      <c r="B1567" s="665" t="s">
        <v>528</v>
      </c>
      <c r="C1567" s="665" t="s">
        <v>3366</v>
      </c>
      <c r="D1567" s="746" t="s">
        <v>4909</v>
      </c>
      <c r="E1567" s="747" t="s">
        <v>3398</v>
      </c>
      <c r="F1567" s="665" t="s">
        <v>3361</v>
      </c>
      <c r="G1567" s="665" t="s">
        <v>3558</v>
      </c>
      <c r="H1567" s="665" t="s">
        <v>529</v>
      </c>
      <c r="I1567" s="665" t="s">
        <v>3775</v>
      </c>
      <c r="J1567" s="665" t="s">
        <v>3776</v>
      </c>
      <c r="K1567" s="665" t="s">
        <v>1610</v>
      </c>
      <c r="L1567" s="666">
        <v>0</v>
      </c>
      <c r="M1567" s="666">
        <v>0</v>
      </c>
      <c r="N1567" s="665">
        <v>1</v>
      </c>
      <c r="O1567" s="748">
        <v>0.5</v>
      </c>
      <c r="P1567" s="666">
        <v>0</v>
      </c>
      <c r="Q1567" s="681"/>
      <c r="R1567" s="665">
        <v>1</v>
      </c>
      <c r="S1567" s="681">
        <v>1</v>
      </c>
      <c r="T1567" s="748">
        <v>0.5</v>
      </c>
      <c r="U1567" s="704">
        <v>1</v>
      </c>
    </row>
    <row r="1568" spans="1:21" ht="14.4" customHeight="1" x14ac:dyDescent="0.3">
      <c r="A1568" s="664">
        <v>21</v>
      </c>
      <c r="B1568" s="665" t="s">
        <v>528</v>
      </c>
      <c r="C1568" s="665" t="s">
        <v>3366</v>
      </c>
      <c r="D1568" s="746" t="s">
        <v>4909</v>
      </c>
      <c r="E1568" s="747" t="s">
        <v>3398</v>
      </c>
      <c r="F1568" s="665" t="s">
        <v>3361</v>
      </c>
      <c r="G1568" s="665" t="s">
        <v>3912</v>
      </c>
      <c r="H1568" s="665" t="s">
        <v>529</v>
      </c>
      <c r="I1568" s="665" t="s">
        <v>4520</v>
      </c>
      <c r="J1568" s="665" t="s">
        <v>3914</v>
      </c>
      <c r="K1568" s="665" t="s">
        <v>4521</v>
      </c>
      <c r="L1568" s="666">
        <v>0</v>
      </c>
      <c r="M1568" s="666">
        <v>0</v>
      </c>
      <c r="N1568" s="665">
        <v>1</v>
      </c>
      <c r="O1568" s="748">
        <v>1</v>
      </c>
      <c r="P1568" s="666"/>
      <c r="Q1568" s="681"/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21</v>
      </c>
      <c r="B1569" s="665" t="s">
        <v>528</v>
      </c>
      <c r="C1569" s="665" t="s">
        <v>3366</v>
      </c>
      <c r="D1569" s="746" t="s">
        <v>4909</v>
      </c>
      <c r="E1569" s="747" t="s">
        <v>3398</v>
      </c>
      <c r="F1569" s="665" t="s">
        <v>3361</v>
      </c>
      <c r="G1569" s="665" t="s">
        <v>4676</v>
      </c>
      <c r="H1569" s="665" t="s">
        <v>1606</v>
      </c>
      <c r="I1569" s="665" t="s">
        <v>4677</v>
      </c>
      <c r="J1569" s="665" t="s">
        <v>4678</v>
      </c>
      <c r="K1569" s="665" t="s">
        <v>4679</v>
      </c>
      <c r="L1569" s="666">
        <v>115.27</v>
      </c>
      <c r="M1569" s="666">
        <v>115.27</v>
      </c>
      <c r="N1569" s="665">
        <v>1</v>
      </c>
      <c r="O1569" s="748">
        <v>0.5</v>
      </c>
      <c r="P1569" s="666">
        <v>115.27</v>
      </c>
      <c r="Q1569" s="681">
        <v>1</v>
      </c>
      <c r="R1569" s="665">
        <v>1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21</v>
      </c>
      <c r="B1570" s="665" t="s">
        <v>528</v>
      </c>
      <c r="C1570" s="665" t="s">
        <v>3366</v>
      </c>
      <c r="D1570" s="746" t="s">
        <v>4909</v>
      </c>
      <c r="E1570" s="747" t="s">
        <v>3398</v>
      </c>
      <c r="F1570" s="665" t="s">
        <v>3361</v>
      </c>
      <c r="G1570" s="665" t="s">
        <v>3609</v>
      </c>
      <c r="H1570" s="665" t="s">
        <v>529</v>
      </c>
      <c r="I1570" s="665" t="s">
        <v>3778</v>
      </c>
      <c r="J1570" s="665" t="s">
        <v>2177</v>
      </c>
      <c r="K1570" s="665" t="s">
        <v>3779</v>
      </c>
      <c r="L1570" s="666">
        <v>0</v>
      </c>
      <c r="M1570" s="666">
        <v>0</v>
      </c>
      <c r="N1570" s="665">
        <v>2</v>
      </c>
      <c r="O1570" s="748">
        <v>1</v>
      </c>
      <c r="P1570" s="666"/>
      <c r="Q1570" s="681"/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21</v>
      </c>
      <c r="B1571" s="665" t="s">
        <v>528</v>
      </c>
      <c r="C1571" s="665" t="s">
        <v>3366</v>
      </c>
      <c r="D1571" s="746" t="s">
        <v>4909</v>
      </c>
      <c r="E1571" s="747" t="s">
        <v>3398</v>
      </c>
      <c r="F1571" s="665" t="s">
        <v>3361</v>
      </c>
      <c r="G1571" s="665" t="s">
        <v>4588</v>
      </c>
      <c r="H1571" s="665" t="s">
        <v>529</v>
      </c>
      <c r="I1571" s="665" t="s">
        <v>4805</v>
      </c>
      <c r="J1571" s="665" t="s">
        <v>4590</v>
      </c>
      <c r="K1571" s="665" t="s">
        <v>4806</v>
      </c>
      <c r="L1571" s="666">
        <v>0</v>
      </c>
      <c r="M1571" s="666">
        <v>0</v>
      </c>
      <c r="N1571" s="665">
        <v>1</v>
      </c>
      <c r="O1571" s="748">
        <v>0.5</v>
      </c>
      <c r="P1571" s="666">
        <v>0</v>
      </c>
      <c r="Q1571" s="681"/>
      <c r="R1571" s="665">
        <v>1</v>
      </c>
      <c r="S1571" s="681">
        <v>1</v>
      </c>
      <c r="T1571" s="748">
        <v>0.5</v>
      </c>
      <c r="U1571" s="704">
        <v>1</v>
      </c>
    </row>
    <row r="1572" spans="1:21" ht="14.4" customHeight="1" x14ac:dyDescent="0.3">
      <c r="A1572" s="664">
        <v>21</v>
      </c>
      <c r="B1572" s="665" t="s">
        <v>528</v>
      </c>
      <c r="C1572" s="665" t="s">
        <v>3366</v>
      </c>
      <c r="D1572" s="746" t="s">
        <v>4909</v>
      </c>
      <c r="E1572" s="747" t="s">
        <v>3398</v>
      </c>
      <c r="F1572" s="665" t="s">
        <v>3361</v>
      </c>
      <c r="G1572" s="665" t="s">
        <v>4588</v>
      </c>
      <c r="H1572" s="665" t="s">
        <v>529</v>
      </c>
      <c r="I1572" s="665" t="s">
        <v>4589</v>
      </c>
      <c r="J1572" s="665" t="s">
        <v>4590</v>
      </c>
      <c r="K1572" s="665" t="s">
        <v>4591</v>
      </c>
      <c r="L1572" s="666">
        <v>0</v>
      </c>
      <c r="M1572" s="666">
        <v>0</v>
      </c>
      <c r="N1572" s="665">
        <v>1</v>
      </c>
      <c r="O1572" s="748">
        <v>0.5</v>
      </c>
      <c r="P1572" s="666">
        <v>0</v>
      </c>
      <c r="Q1572" s="681"/>
      <c r="R1572" s="665">
        <v>1</v>
      </c>
      <c r="S1572" s="681">
        <v>1</v>
      </c>
      <c r="T1572" s="748">
        <v>0.5</v>
      </c>
      <c r="U1572" s="704">
        <v>1</v>
      </c>
    </row>
    <row r="1573" spans="1:21" ht="14.4" customHeight="1" x14ac:dyDescent="0.3">
      <c r="A1573" s="664">
        <v>21</v>
      </c>
      <c r="B1573" s="665" t="s">
        <v>528</v>
      </c>
      <c r="C1573" s="665" t="s">
        <v>3366</v>
      </c>
      <c r="D1573" s="746" t="s">
        <v>4909</v>
      </c>
      <c r="E1573" s="747" t="s">
        <v>3398</v>
      </c>
      <c r="F1573" s="665" t="s">
        <v>3361</v>
      </c>
      <c r="G1573" s="665" t="s">
        <v>3415</v>
      </c>
      <c r="H1573" s="665" t="s">
        <v>529</v>
      </c>
      <c r="I1573" s="665" t="s">
        <v>3915</v>
      </c>
      <c r="J1573" s="665" t="s">
        <v>3417</v>
      </c>
      <c r="K1573" s="665" t="s">
        <v>3418</v>
      </c>
      <c r="L1573" s="666">
        <v>550.39</v>
      </c>
      <c r="M1573" s="666">
        <v>3302.34</v>
      </c>
      <c r="N1573" s="665">
        <v>6</v>
      </c>
      <c r="O1573" s="748">
        <v>1.5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21</v>
      </c>
      <c r="B1574" s="665" t="s">
        <v>528</v>
      </c>
      <c r="C1574" s="665" t="s">
        <v>3366</v>
      </c>
      <c r="D1574" s="746" t="s">
        <v>4909</v>
      </c>
      <c r="E1574" s="747" t="s">
        <v>3398</v>
      </c>
      <c r="F1574" s="665" t="s">
        <v>3361</v>
      </c>
      <c r="G1574" s="665" t="s">
        <v>3780</v>
      </c>
      <c r="H1574" s="665" t="s">
        <v>1606</v>
      </c>
      <c r="I1574" s="665" t="s">
        <v>4417</v>
      </c>
      <c r="J1574" s="665" t="s">
        <v>2684</v>
      </c>
      <c r="K1574" s="665" t="s">
        <v>4418</v>
      </c>
      <c r="L1574" s="666">
        <v>46.07</v>
      </c>
      <c r="M1574" s="666">
        <v>46.07</v>
      </c>
      <c r="N1574" s="665">
        <v>1</v>
      </c>
      <c r="O1574" s="748">
        <v>0.5</v>
      </c>
      <c r="P1574" s="666"/>
      <c r="Q1574" s="681">
        <v>0</v>
      </c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21</v>
      </c>
      <c r="B1575" s="665" t="s">
        <v>528</v>
      </c>
      <c r="C1575" s="665" t="s">
        <v>3366</v>
      </c>
      <c r="D1575" s="746" t="s">
        <v>4909</v>
      </c>
      <c r="E1575" s="747" t="s">
        <v>3398</v>
      </c>
      <c r="F1575" s="665" t="s">
        <v>3361</v>
      </c>
      <c r="G1575" s="665" t="s">
        <v>3780</v>
      </c>
      <c r="H1575" s="665" t="s">
        <v>1606</v>
      </c>
      <c r="I1575" s="665" t="s">
        <v>1738</v>
      </c>
      <c r="J1575" s="665" t="s">
        <v>3212</v>
      </c>
      <c r="K1575" s="665" t="s">
        <v>3213</v>
      </c>
      <c r="L1575" s="666">
        <v>46.07</v>
      </c>
      <c r="M1575" s="666">
        <v>46.07</v>
      </c>
      <c r="N1575" s="665">
        <v>1</v>
      </c>
      <c r="O1575" s="748">
        <v>0.5</v>
      </c>
      <c r="P1575" s="666">
        <v>46.07</v>
      </c>
      <c r="Q1575" s="681">
        <v>1</v>
      </c>
      <c r="R1575" s="665">
        <v>1</v>
      </c>
      <c r="S1575" s="681">
        <v>1</v>
      </c>
      <c r="T1575" s="748">
        <v>0.5</v>
      </c>
      <c r="U1575" s="704">
        <v>1</v>
      </c>
    </row>
    <row r="1576" spans="1:21" ht="14.4" customHeight="1" x14ac:dyDescent="0.3">
      <c r="A1576" s="664">
        <v>21</v>
      </c>
      <c r="B1576" s="665" t="s">
        <v>528</v>
      </c>
      <c r="C1576" s="665" t="s">
        <v>3366</v>
      </c>
      <c r="D1576" s="746" t="s">
        <v>4909</v>
      </c>
      <c r="E1576" s="747" t="s">
        <v>3398</v>
      </c>
      <c r="F1576" s="665" t="s">
        <v>3361</v>
      </c>
      <c r="G1576" s="665" t="s">
        <v>3780</v>
      </c>
      <c r="H1576" s="665" t="s">
        <v>1606</v>
      </c>
      <c r="I1576" s="665" t="s">
        <v>4753</v>
      </c>
      <c r="J1576" s="665" t="s">
        <v>3212</v>
      </c>
      <c r="K1576" s="665" t="s">
        <v>4754</v>
      </c>
      <c r="L1576" s="666">
        <v>0</v>
      </c>
      <c r="M1576" s="666">
        <v>0</v>
      </c>
      <c r="N1576" s="665">
        <v>5</v>
      </c>
      <c r="O1576" s="748">
        <v>3</v>
      </c>
      <c r="P1576" s="666">
        <v>0</v>
      </c>
      <c r="Q1576" s="681"/>
      <c r="R1576" s="665">
        <v>3</v>
      </c>
      <c r="S1576" s="681">
        <v>0.6</v>
      </c>
      <c r="T1576" s="748">
        <v>1</v>
      </c>
      <c r="U1576" s="704">
        <v>0.33333333333333331</v>
      </c>
    </row>
    <row r="1577" spans="1:21" ht="14.4" customHeight="1" x14ac:dyDescent="0.3">
      <c r="A1577" s="664">
        <v>21</v>
      </c>
      <c r="B1577" s="665" t="s">
        <v>528</v>
      </c>
      <c r="C1577" s="665" t="s">
        <v>3366</v>
      </c>
      <c r="D1577" s="746" t="s">
        <v>4909</v>
      </c>
      <c r="E1577" s="747" t="s">
        <v>3398</v>
      </c>
      <c r="F1577" s="665" t="s">
        <v>3361</v>
      </c>
      <c r="G1577" s="665" t="s">
        <v>3780</v>
      </c>
      <c r="H1577" s="665" t="s">
        <v>1606</v>
      </c>
      <c r="I1577" s="665" t="s">
        <v>4595</v>
      </c>
      <c r="J1577" s="665" t="s">
        <v>4596</v>
      </c>
      <c r="K1577" s="665" t="s">
        <v>4594</v>
      </c>
      <c r="L1577" s="666">
        <v>118.54</v>
      </c>
      <c r="M1577" s="666">
        <v>237.08</v>
      </c>
      <c r="N1577" s="665">
        <v>2</v>
      </c>
      <c r="O1577" s="748">
        <v>1.5</v>
      </c>
      <c r="P1577" s="666">
        <v>118.54</v>
      </c>
      <c r="Q1577" s="681">
        <v>0.5</v>
      </c>
      <c r="R1577" s="665">
        <v>1</v>
      </c>
      <c r="S1577" s="681">
        <v>0.5</v>
      </c>
      <c r="T1577" s="748">
        <v>1</v>
      </c>
      <c r="U1577" s="704">
        <v>0.66666666666666663</v>
      </c>
    </row>
    <row r="1578" spans="1:21" ht="14.4" customHeight="1" x14ac:dyDescent="0.3">
      <c r="A1578" s="664">
        <v>21</v>
      </c>
      <c r="B1578" s="665" t="s">
        <v>528</v>
      </c>
      <c r="C1578" s="665" t="s">
        <v>3366</v>
      </c>
      <c r="D1578" s="746" t="s">
        <v>4909</v>
      </c>
      <c r="E1578" s="747" t="s">
        <v>3398</v>
      </c>
      <c r="F1578" s="665" t="s">
        <v>3361</v>
      </c>
      <c r="G1578" s="665" t="s">
        <v>3780</v>
      </c>
      <c r="H1578" s="665" t="s">
        <v>1606</v>
      </c>
      <c r="I1578" s="665" t="s">
        <v>2683</v>
      </c>
      <c r="J1578" s="665" t="s">
        <v>2684</v>
      </c>
      <c r="K1578" s="665" t="s">
        <v>2685</v>
      </c>
      <c r="L1578" s="666">
        <v>46.07</v>
      </c>
      <c r="M1578" s="666">
        <v>46.07</v>
      </c>
      <c r="N1578" s="665">
        <v>1</v>
      </c>
      <c r="O1578" s="748">
        <v>0.5</v>
      </c>
      <c r="P1578" s="666">
        <v>46.07</v>
      </c>
      <c r="Q1578" s="681">
        <v>1</v>
      </c>
      <c r="R1578" s="665">
        <v>1</v>
      </c>
      <c r="S1578" s="681">
        <v>1</v>
      </c>
      <c r="T1578" s="748">
        <v>0.5</v>
      </c>
      <c r="U1578" s="704">
        <v>1</v>
      </c>
    </row>
    <row r="1579" spans="1:21" ht="14.4" customHeight="1" x14ac:dyDescent="0.3">
      <c r="A1579" s="664">
        <v>21</v>
      </c>
      <c r="B1579" s="665" t="s">
        <v>528</v>
      </c>
      <c r="C1579" s="665" t="s">
        <v>3366</v>
      </c>
      <c r="D1579" s="746" t="s">
        <v>4909</v>
      </c>
      <c r="E1579" s="747" t="s">
        <v>3398</v>
      </c>
      <c r="F1579" s="665" t="s">
        <v>3361</v>
      </c>
      <c r="G1579" s="665" t="s">
        <v>3695</v>
      </c>
      <c r="H1579" s="665" t="s">
        <v>529</v>
      </c>
      <c r="I1579" s="665" t="s">
        <v>839</v>
      </c>
      <c r="J1579" s="665" t="s">
        <v>693</v>
      </c>
      <c r="K1579" s="665" t="s">
        <v>840</v>
      </c>
      <c r="L1579" s="666">
        <v>0</v>
      </c>
      <c r="M1579" s="666">
        <v>0</v>
      </c>
      <c r="N1579" s="665">
        <v>1</v>
      </c>
      <c r="O1579" s="748">
        <v>1</v>
      </c>
      <c r="P1579" s="666"/>
      <c r="Q1579" s="681"/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21</v>
      </c>
      <c r="B1580" s="665" t="s">
        <v>528</v>
      </c>
      <c r="C1580" s="665" t="s">
        <v>3366</v>
      </c>
      <c r="D1580" s="746" t="s">
        <v>4909</v>
      </c>
      <c r="E1580" s="747" t="s">
        <v>3398</v>
      </c>
      <c r="F1580" s="665" t="s">
        <v>3361</v>
      </c>
      <c r="G1580" s="665" t="s">
        <v>3695</v>
      </c>
      <c r="H1580" s="665" t="s">
        <v>529</v>
      </c>
      <c r="I1580" s="665" t="s">
        <v>4807</v>
      </c>
      <c r="J1580" s="665" t="s">
        <v>990</v>
      </c>
      <c r="K1580" s="665" t="s">
        <v>840</v>
      </c>
      <c r="L1580" s="666">
        <v>0</v>
      </c>
      <c r="M1580" s="666">
        <v>0</v>
      </c>
      <c r="N1580" s="665">
        <v>3</v>
      </c>
      <c r="O1580" s="748">
        <v>0.5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21</v>
      </c>
      <c r="B1581" s="665" t="s">
        <v>528</v>
      </c>
      <c r="C1581" s="665" t="s">
        <v>3366</v>
      </c>
      <c r="D1581" s="746" t="s">
        <v>4909</v>
      </c>
      <c r="E1581" s="747" t="s">
        <v>3398</v>
      </c>
      <c r="F1581" s="665" t="s">
        <v>3361</v>
      </c>
      <c r="G1581" s="665" t="s">
        <v>3781</v>
      </c>
      <c r="H1581" s="665" t="s">
        <v>1606</v>
      </c>
      <c r="I1581" s="665" t="s">
        <v>4808</v>
      </c>
      <c r="J1581" s="665" t="s">
        <v>4681</v>
      </c>
      <c r="K1581" s="665" t="s">
        <v>4809</v>
      </c>
      <c r="L1581" s="666">
        <v>164.94</v>
      </c>
      <c r="M1581" s="666">
        <v>164.94</v>
      </c>
      <c r="N1581" s="665">
        <v>1</v>
      </c>
      <c r="O1581" s="748">
        <v>0.5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21</v>
      </c>
      <c r="B1582" s="665" t="s">
        <v>528</v>
      </c>
      <c r="C1582" s="665" t="s">
        <v>3366</v>
      </c>
      <c r="D1582" s="746" t="s">
        <v>4909</v>
      </c>
      <c r="E1582" s="747" t="s">
        <v>3398</v>
      </c>
      <c r="F1582" s="665" t="s">
        <v>3361</v>
      </c>
      <c r="G1582" s="665" t="s">
        <v>4810</v>
      </c>
      <c r="H1582" s="665" t="s">
        <v>529</v>
      </c>
      <c r="I1582" s="665" t="s">
        <v>4811</v>
      </c>
      <c r="J1582" s="665" t="s">
        <v>4812</v>
      </c>
      <c r="K1582" s="665" t="s">
        <v>4813</v>
      </c>
      <c r="L1582" s="666">
        <v>0</v>
      </c>
      <c r="M1582" s="666">
        <v>0</v>
      </c>
      <c r="N1582" s="665">
        <v>1</v>
      </c>
      <c r="O1582" s="748">
        <v>0.5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21</v>
      </c>
      <c r="B1583" s="665" t="s">
        <v>528</v>
      </c>
      <c r="C1583" s="665" t="s">
        <v>3366</v>
      </c>
      <c r="D1583" s="746" t="s">
        <v>4909</v>
      </c>
      <c r="E1583" s="747" t="s">
        <v>3398</v>
      </c>
      <c r="F1583" s="665" t="s">
        <v>3361</v>
      </c>
      <c r="G1583" s="665" t="s">
        <v>3494</v>
      </c>
      <c r="H1583" s="665" t="s">
        <v>529</v>
      </c>
      <c r="I1583" s="665" t="s">
        <v>708</v>
      </c>
      <c r="J1583" s="665" t="s">
        <v>3496</v>
      </c>
      <c r="K1583" s="665" t="s">
        <v>3610</v>
      </c>
      <c r="L1583" s="666">
        <v>0</v>
      </c>
      <c r="M1583" s="666">
        <v>0</v>
      </c>
      <c r="N1583" s="665">
        <v>4</v>
      </c>
      <c r="O1583" s="748">
        <v>3</v>
      </c>
      <c r="P1583" s="666">
        <v>0</v>
      </c>
      <c r="Q1583" s="681"/>
      <c r="R1583" s="665">
        <v>2</v>
      </c>
      <c r="S1583" s="681">
        <v>0.5</v>
      </c>
      <c r="T1583" s="748">
        <v>1</v>
      </c>
      <c r="U1583" s="704">
        <v>0.33333333333333331</v>
      </c>
    </row>
    <row r="1584" spans="1:21" ht="14.4" customHeight="1" x14ac:dyDescent="0.3">
      <c r="A1584" s="664">
        <v>21</v>
      </c>
      <c r="B1584" s="665" t="s">
        <v>528</v>
      </c>
      <c r="C1584" s="665" t="s">
        <v>3366</v>
      </c>
      <c r="D1584" s="746" t="s">
        <v>4909</v>
      </c>
      <c r="E1584" s="747" t="s">
        <v>3398</v>
      </c>
      <c r="F1584" s="665" t="s">
        <v>3361</v>
      </c>
      <c r="G1584" s="665" t="s">
        <v>3785</v>
      </c>
      <c r="H1584" s="665" t="s">
        <v>529</v>
      </c>
      <c r="I1584" s="665" t="s">
        <v>4155</v>
      </c>
      <c r="J1584" s="665" t="s">
        <v>2488</v>
      </c>
      <c r="K1584" s="665" t="s">
        <v>2489</v>
      </c>
      <c r="L1584" s="666">
        <v>727.03</v>
      </c>
      <c r="M1584" s="666">
        <v>4362.18</v>
      </c>
      <c r="N1584" s="665">
        <v>6</v>
      </c>
      <c r="O1584" s="748">
        <v>1.5</v>
      </c>
      <c r="P1584" s="666">
        <v>4362.18</v>
      </c>
      <c r="Q1584" s="681">
        <v>1</v>
      </c>
      <c r="R1584" s="665">
        <v>6</v>
      </c>
      <c r="S1584" s="681">
        <v>1</v>
      </c>
      <c r="T1584" s="748">
        <v>1.5</v>
      </c>
      <c r="U1584" s="704">
        <v>1</v>
      </c>
    </row>
    <row r="1585" spans="1:21" ht="14.4" customHeight="1" x14ac:dyDescent="0.3">
      <c r="A1585" s="664">
        <v>21</v>
      </c>
      <c r="B1585" s="665" t="s">
        <v>528</v>
      </c>
      <c r="C1585" s="665" t="s">
        <v>3366</v>
      </c>
      <c r="D1585" s="746" t="s">
        <v>4909</v>
      </c>
      <c r="E1585" s="747" t="s">
        <v>3398</v>
      </c>
      <c r="F1585" s="665" t="s">
        <v>3361</v>
      </c>
      <c r="G1585" s="665" t="s">
        <v>4156</v>
      </c>
      <c r="H1585" s="665" t="s">
        <v>529</v>
      </c>
      <c r="I1585" s="665" t="s">
        <v>4601</v>
      </c>
      <c r="J1585" s="665" t="s">
        <v>4602</v>
      </c>
      <c r="K1585" s="665" t="s">
        <v>4603</v>
      </c>
      <c r="L1585" s="666">
        <v>141.62</v>
      </c>
      <c r="M1585" s="666">
        <v>283.24</v>
      </c>
      <c r="N1585" s="665">
        <v>2</v>
      </c>
      <c r="O1585" s="748">
        <v>1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21</v>
      </c>
      <c r="B1586" s="665" t="s">
        <v>528</v>
      </c>
      <c r="C1586" s="665" t="s">
        <v>3366</v>
      </c>
      <c r="D1586" s="746" t="s">
        <v>4909</v>
      </c>
      <c r="E1586" s="747" t="s">
        <v>3398</v>
      </c>
      <c r="F1586" s="665" t="s">
        <v>3361</v>
      </c>
      <c r="G1586" s="665" t="s">
        <v>4156</v>
      </c>
      <c r="H1586" s="665" t="s">
        <v>529</v>
      </c>
      <c r="I1586" s="665" t="s">
        <v>4157</v>
      </c>
      <c r="J1586" s="665" t="s">
        <v>4158</v>
      </c>
      <c r="K1586" s="665" t="s">
        <v>4159</v>
      </c>
      <c r="L1586" s="666">
        <v>0</v>
      </c>
      <c r="M1586" s="666">
        <v>0</v>
      </c>
      <c r="N1586" s="665">
        <v>1</v>
      </c>
      <c r="O1586" s="748">
        <v>1</v>
      </c>
      <c r="P1586" s="666">
        <v>0</v>
      </c>
      <c r="Q1586" s="681"/>
      <c r="R1586" s="665">
        <v>1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21</v>
      </c>
      <c r="B1587" s="665" t="s">
        <v>528</v>
      </c>
      <c r="C1587" s="665" t="s">
        <v>3366</v>
      </c>
      <c r="D1587" s="746" t="s">
        <v>4909</v>
      </c>
      <c r="E1587" s="747" t="s">
        <v>3398</v>
      </c>
      <c r="F1587" s="665" t="s">
        <v>3361</v>
      </c>
      <c r="G1587" s="665" t="s">
        <v>3419</v>
      </c>
      <c r="H1587" s="665" t="s">
        <v>529</v>
      </c>
      <c r="I1587" s="665" t="s">
        <v>842</v>
      </c>
      <c r="J1587" s="665" t="s">
        <v>3420</v>
      </c>
      <c r="K1587" s="665" t="s">
        <v>3421</v>
      </c>
      <c r="L1587" s="666">
        <v>53.57</v>
      </c>
      <c r="M1587" s="666">
        <v>53.57</v>
      </c>
      <c r="N1587" s="665">
        <v>1</v>
      </c>
      <c r="O1587" s="748">
        <v>1</v>
      </c>
      <c r="P1587" s="666">
        <v>53.57</v>
      </c>
      <c r="Q1587" s="681">
        <v>1</v>
      </c>
      <c r="R1587" s="665">
        <v>1</v>
      </c>
      <c r="S1587" s="681">
        <v>1</v>
      </c>
      <c r="T1587" s="748">
        <v>1</v>
      </c>
      <c r="U1587" s="704">
        <v>1</v>
      </c>
    </row>
    <row r="1588" spans="1:21" ht="14.4" customHeight="1" x14ac:dyDescent="0.3">
      <c r="A1588" s="664">
        <v>21</v>
      </c>
      <c r="B1588" s="665" t="s">
        <v>528</v>
      </c>
      <c r="C1588" s="665" t="s">
        <v>3366</v>
      </c>
      <c r="D1588" s="746" t="s">
        <v>4909</v>
      </c>
      <c r="E1588" s="747" t="s">
        <v>3398</v>
      </c>
      <c r="F1588" s="665" t="s">
        <v>3361</v>
      </c>
      <c r="G1588" s="665" t="s">
        <v>3505</v>
      </c>
      <c r="H1588" s="665" t="s">
        <v>529</v>
      </c>
      <c r="I1588" s="665" t="s">
        <v>4814</v>
      </c>
      <c r="J1588" s="665" t="s">
        <v>656</v>
      </c>
      <c r="K1588" s="665" t="s">
        <v>4815</v>
      </c>
      <c r="L1588" s="666">
        <v>0</v>
      </c>
      <c r="M1588" s="666">
        <v>0</v>
      </c>
      <c r="N1588" s="665">
        <v>3</v>
      </c>
      <c r="O1588" s="748">
        <v>0.5</v>
      </c>
      <c r="P1588" s="666"/>
      <c r="Q1588" s="681"/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21</v>
      </c>
      <c r="B1589" s="665" t="s">
        <v>528</v>
      </c>
      <c r="C1589" s="665" t="s">
        <v>3366</v>
      </c>
      <c r="D1589" s="746" t="s">
        <v>4909</v>
      </c>
      <c r="E1589" s="747" t="s">
        <v>3398</v>
      </c>
      <c r="F1589" s="665" t="s">
        <v>3361</v>
      </c>
      <c r="G1589" s="665" t="s">
        <v>3422</v>
      </c>
      <c r="H1589" s="665" t="s">
        <v>1606</v>
      </c>
      <c r="I1589" s="665" t="s">
        <v>3562</v>
      </c>
      <c r="J1589" s="665" t="s">
        <v>3513</v>
      </c>
      <c r="K1589" s="665" t="s">
        <v>3563</v>
      </c>
      <c r="L1589" s="666">
        <v>815.1</v>
      </c>
      <c r="M1589" s="666">
        <v>3260.4</v>
      </c>
      <c r="N1589" s="665">
        <v>4</v>
      </c>
      <c r="O1589" s="748">
        <v>1</v>
      </c>
      <c r="P1589" s="666">
        <v>3260.4</v>
      </c>
      <c r="Q1589" s="681">
        <v>1</v>
      </c>
      <c r="R1589" s="665">
        <v>4</v>
      </c>
      <c r="S1589" s="681">
        <v>1</v>
      </c>
      <c r="T1589" s="748">
        <v>1</v>
      </c>
      <c r="U1589" s="704">
        <v>1</v>
      </c>
    </row>
    <row r="1590" spans="1:21" ht="14.4" customHeight="1" x14ac:dyDescent="0.3">
      <c r="A1590" s="664">
        <v>21</v>
      </c>
      <c r="B1590" s="665" t="s">
        <v>528</v>
      </c>
      <c r="C1590" s="665" t="s">
        <v>3366</v>
      </c>
      <c r="D1590" s="746" t="s">
        <v>4909</v>
      </c>
      <c r="E1590" s="747" t="s">
        <v>3398</v>
      </c>
      <c r="F1590" s="665" t="s">
        <v>3361</v>
      </c>
      <c r="G1590" s="665" t="s">
        <v>4816</v>
      </c>
      <c r="H1590" s="665" t="s">
        <v>529</v>
      </c>
      <c r="I1590" s="665" t="s">
        <v>4817</v>
      </c>
      <c r="J1590" s="665" t="s">
        <v>4818</v>
      </c>
      <c r="K1590" s="665" t="s">
        <v>4819</v>
      </c>
      <c r="L1590" s="666">
        <v>0</v>
      </c>
      <c r="M1590" s="666">
        <v>0</v>
      </c>
      <c r="N1590" s="665">
        <v>1</v>
      </c>
      <c r="O1590" s="748">
        <v>1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21</v>
      </c>
      <c r="B1591" s="665" t="s">
        <v>528</v>
      </c>
      <c r="C1591" s="665" t="s">
        <v>3366</v>
      </c>
      <c r="D1591" s="746" t="s">
        <v>4909</v>
      </c>
      <c r="E1591" s="747" t="s">
        <v>3398</v>
      </c>
      <c r="F1591" s="665" t="s">
        <v>3361</v>
      </c>
      <c r="G1591" s="665" t="s">
        <v>3811</v>
      </c>
      <c r="H1591" s="665" t="s">
        <v>1606</v>
      </c>
      <c r="I1591" s="665" t="s">
        <v>3812</v>
      </c>
      <c r="J1591" s="665" t="s">
        <v>3813</v>
      </c>
      <c r="K1591" s="665" t="s">
        <v>3814</v>
      </c>
      <c r="L1591" s="666">
        <v>103.64</v>
      </c>
      <c r="M1591" s="666">
        <v>103.64</v>
      </c>
      <c r="N1591" s="665">
        <v>1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21</v>
      </c>
      <c r="B1592" s="665" t="s">
        <v>528</v>
      </c>
      <c r="C1592" s="665" t="s">
        <v>3366</v>
      </c>
      <c r="D1592" s="746" t="s">
        <v>4909</v>
      </c>
      <c r="E1592" s="747" t="s">
        <v>3398</v>
      </c>
      <c r="F1592" s="665" t="s">
        <v>3361</v>
      </c>
      <c r="G1592" s="665" t="s">
        <v>3425</v>
      </c>
      <c r="H1592" s="665" t="s">
        <v>529</v>
      </c>
      <c r="I1592" s="665" t="s">
        <v>2659</v>
      </c>
      <c r="J1592" s="665" t="s">
        <v>1553</v>
      </c>
      <c r="K1592" s="665" t="s">
        <v>3515</v>
      </c>
      <c r="L1592" s="666">
        <v>93.71</v>
      </c>
      <c r="M1592" s="666">
        <v>93.71</v>
      </c>
      <c r="N1592" s="665">
        <v>1</v>
      </c>
      <c r="O1592" s="748">
        <v>1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21</v>
      </c>
      <c r="B1593" s="665" t="s">
        <v>528</v>
      </c>
      <c r="C1593" s="665" t="s">
        <v>3366</v>
      </c>
      <c r="D1593" s="746" t="s">
        <v>4909</v>
      </c>
      <c r="E1593" s="747" t="s">
        <v>3398</v>
      </c>
      <c r="F1593" s="665" t="s">
        <v>3361</v>
      </c>
      <c r="G1593" s="665" t="s">
        <v>3425</v>
      </c>
      <c r="H1593" s="665" t="s">
        <v>529</v>
      </c>
      <c r="I1593" s="665" t="s">
        <v>3632</v>
      </c>
      <c r="J1593" s="665" t="s">
        <v>1553</v>
      </c>
      <c r="K1593" s="665" t="s">
        <v>1554</v>
      </c>
      <c r="L1593" s="666">
        <v>185.26</v>
      </c>
      <c r="M1593" s="666">
        <v>555.78</v>
      </c>
      <c r="N1593" s="665">
        <v>3</v>
      </c>
      <c r="O1593" s="748">
        <v>1.5</v>
      </c>
      <c r="P1593" s="666">
        <v>185.26</v>
      </c>
      <c r="Q1593" s="681">
        <v>0.33333333333333331</v>
      </c>
      <c r="R1593" s="665">
        <v>1</v>
      </c>
      <c r="S1593" s="681">
        <v>0.33333333333333331</v>
      </c>
      <c r="T1593" s="748">
        <v>0.5</v>
      </c>
      <c r="U1593" s="704">
        <v>0.33333333333333331</v>
      </c>
    </row>
    <row r="1594" spans="1:21" ht="14.4" customHeight="1" x14ac:dyDescent="0.3">
      <c r="A1594" s="664">
        <v>21</v>
      </c>
      <c r="B1594" s="665" t="s">
        <v>528</v>
      </c>
      <c r="C1594" s="665" t="s">
        <v>3366</v>
      </c>
      <c r="D1594" s="746" t="s">
        <v>4909</v>
      </c>
      <c r="E1594" s="747" t="s">
        <v>3398</v>
      </c>
      <c r="F1594" s="665" t="s">
        <v>3361</v>
      </c>
      <c r="G1594" s="665" t="s">
        <v>3426</v>
      </c>
      <c r="H1594" s="665" t="s">
        <v>1606</v>
      </c>
      <c r="I1594" s="665" t="s">
        <v>3427</v>
      </c>
      <c r="J1594" s="665" t="s">
        <v>3428</v>
      </c>
      <c r="K1594" s="665" t="s">
        <v>3429</v>
      </c>
      <c r="L1594" s="666">
        <v>668.54</v>
      </c>
      <c r="M1594" s="666">
        <v>1337.08</v>
      </c>
      <c r="N1594" s="665">
        <v>2</v>
      </c>
      <c r="O1594" s="748">
        <v>1</v>
      </c>
      <c r="P1594" s="666">
        <v>1337.08</v>
      </c>
      <c r="Q1594" s="681">
        <v>1</v>
      </c>
      <c r="R1594" s="665">
        <v>2</v>
      </c>
      <c r="S1594" s="681">
        <v>1</v>
      </c>
      <c r="T1594" s="748">
        <v>1</v>
      </c>
      <c r="U1594" s="704">
        <v>1</v>
      </c>
    </row>
    <row r="1595" spans="1:21" ht="14.4" customHeight="1" x14ac:dyDescent="0.3">
      <c r="A1595" s="664">
        <v>21</v>
      </c>
      <c r="B1595" s="665" t="s">
        <v>528</v>
      </c>
      <c r="C1595" s="665" t="s">
        <v>3366</v>
      </c>
      <c r="D1595" s="746" t="s">
        <v>4909</v>
      </c>
      <c r="E1595" s="747" t="s">
        <v>3398</v>
      </c>
      <c r="F1595" s="665" t="s">
        <v>3361</v>
      </c>
      <c r="G1595" s="665" t="s">
        <v>3426</v>
      </c>
      <c r="H1595" s="665" t="s">
        <v>529</v>
      </c>
      <c r="I1595" s="665" t="s">
        <v>4687</v>
      </c>
      <c r="J1595" s="665" t="s">
        <v>3428</v>
      </c>
      <c r="K1595" s="665" t="s">
        <v>4268</v>
      </c>
      <c r="L1595" s="666">
        <v>0</v>
      </c>
      <c r="M1595" s="666">
        <v>0</v>
      </c>
      <c r="N1595" s="665">
        <v>2</v>
      </c>
      <c r="O1595" s="748">
        <v>1</v>
      </c>
      <c r="P1595" s="666">
        <v>0</v>
      </c>
      <c r="Q1595" s="681"/>
      <c r="R1595" s="665">
        <v>2</v>
      </c>
      <c r="S1595" s="681">
        <v>1</v>
      </c>
      <c r="T1595" s="748">
        <v>1</v>
      </c>
      <c r="U1595" s="704">
        <v>1</v>
      </c>
    </row>
    <row r="1596" spans="1:21" ht="14.4" customHeight="1" x14ac:dyDescent="0.3">
      <c r="A1596" s="664">
        <v>21</v>
      </c>
      <c r="B1596" s="665" t="s">
        <v>528</v>
      </c>
      <c r="C1596" s="665" t="s">
        <v>3366</v>
      </c>
      <c r="D1596" s="746" t="s">
        <v>4909</v>
      </c>
      <c r="E1596" s="747" t="s">
        <v>3398</v>
      </c>
      <c r="F1596" s="665" t="s">
        <v>3361</v>
      </c>
      <c r="G1596" s="665" t="s">
        <v>4609</v>
      </c>
      <c r="H1596" s="665" t="s">
        <v>529</v>
      </c>
      <c r="I1596" s="665" t="s">
        <v>4610</v>
      </c>
      <c r="J1596" s="665" t="s">
        <v>4611</v>
      </c>
      <c r="K1596" s="665" t="s">
        <v>3774</v>
      </c>
      <c r="L1596" s="666">
        <v>18.809999999999999</v>
      </c>
      <c r="M1596" s="666">
        <v>18.809999999999999</v>
      </c>
      <c r="N1596" s="665">
        <v>1</v>
      </c>
      <c r="O1596" s="748">
        <v>1</v>
      </c>
      <c r="P1596" s="666">
        <v>18.809999999999999</v>
      </c>
      <c r="Q1596" s="681">
        <v>1</v>
      </c>
      <c r="R1596" s="665">
        <v>1</v>
      </c>
      <c r="S1596" s="681">
        <v>1</v>
      </c>
      <c r="T1596" s="748">
        <v>1</v>
      </c>
      <c r="U1596" s="704">
        <v>1</v>
      </c>
    </row>
    <row r="1597" spans="1:21" ht="14.4" customHeight="1" x14ac:dyDescent="0.3">
      <c r="A1597" s="664">
        <v>21</v>
      </c>
      <c r="B1597" s="665" t="s">
        <v>528</v>
      </c>
      <c r="C1597" s="665" t="s">
        <v>3366</v>
      </c>
      <c r="D1597" s="746" t="s">
        <v>4909</v>
      </c>
      <c r="E1597" s="747" t="s">
        <v>3398</v>
      </c>
      <c r="F1597" s="665" t="s">
        <v>3361</v>
      </c>
      <c r="G1597" s="665" t="s">
        <v>3636</v>
      </c>
      <c r="H1597" s="665" t="s">
        <v>529</v>
      </c>
      <c r="I1597" s="665" t="s">
        <v>1588</v>
      </c>
      <c r="J1597" s="665" t="s">
        <v>1163</v>
      </c>
      <c r="K1597" s="665" t="s">
        <v>1589</v>
      </c>
      <c r="L1597" s="666">
        <v>908.53</v>
      </c>
      <c r="M1597" s="666">
        <v>5451.18</v>
      </c>
      <c r="N1597" s="665">
        <v>6</v>
      </c>
      <c r="O1597" s="748">
        <v>3</v>
      </c>
      <c r="P1597" s="666">
        <v>3634.12</v>
      </c>
      <c r="Q1597" s="681">
        <v>0.66666666666666663</v>
      </c>
      <c r="R1597" s="665">
        <v>4</v>
      </c>
      <c r="S1597" s="681">
        <v>0.66666666666666663</v>
      </c>
      <c r="T1597" s="748">
        <v>2</v>
      </c>
      <c r="U1597" s="704">
        <v>0.66666666666666663</v>
      </c>
    </row>
    <row r="1598" spans="1:21" ht="14.4" customHeight="1" x14ac:dyDescent="0.3">
      <c r="A1598" s="664">
        <v>21</v>
      </c>
      <c r="B1598" s="665" t="s">
        <v>528</v>
      </c>
      <c r="C1598" s="665" t="s">
        <v>3366</v>
      </c>
      <c r="D1598" s="746" t="s">
        <v>4909</v>
      </c>
      <c r="E1598" s="747" t="s">
        <v>3398</v>
      </c>
      <c r="F1598" s="665" t="s">
        <v>3361</v>
      </c>
      <c r="G1598" s="665" t="s">
        <v>3636</v>
      </c>
      <c r="H1598" s="665" t="s">
        <v>529</v>
      </c>
      <c r="I1598" s="665" t="s">
        <v>1591</v>
      </c>
      <c r="J1598" s="665" t="s">
        <v>1592</v>
      </c>
      <c r="K1598" s="665" t="s">
        <v>1593</v>
      </c>
      <c r="L1598" s="666">
        <v>1677.3</v>
      </c>
      <c r="M1598" s="666">
        <v>3354.6</v>
      </c>
      <c r="N1598" s="665">
        <v>2</v>
      </c>
      <c r="O1598" s="748">
        <v>1</v>
      </c>
      <c r="P1598" s="666">
        <v>3354.6</v>
      </c>
      <c r="Q1598" s="681">
        <v>1</v>
      </c>
      <c r="R1598" s="665">
        <v>2</v>
      </c>
      <c r="S1598" s="681">
        <v>1</v>
      </c>
      <c r="T1598" s="748">
        <v>1</v>
      </c>
      <c r="U1598" s="704">
        <v>1</v>
      </c>
    </row>
    <row r="1599" spans="1:21" ht="14.4" customHeight="1" x14ac:dyDescent="0.3">
      <c r="A1599" s="664">
        <v>21</v>
      </c>
      <c r="B1599" s="665" t="s">
        <v>528</v>
      </c>
      <c r="C1599" s="665" t="s">
        <v>3366</v>
      </c>
      <c r="D1599" s="746" t="s">
        <v>4909</v>
      </c>
      <c r="E1599" s="747" t="s">
        <v>3398</v>
      </c>
      <c r="F1599" s="665" t="s">
        <v>3361</v>
      </c>
      <c r="G1599" s="665" t="s">
        <v>3636</v>
      </c>
      <c r="H1599" s="665" t="s">
        <v>529</v>
      </c>
      <c r="I1599" s="665" t="s">
        <v>3820</v>
      </c>
      <c r="J1599" s="665" t="s">
        <v>1604</v>
      </c>
      <c r="K1599" s="665" t="s">
        <v>3821</v>
      </c>
      <c r="L1599" s="666">
        <v>0</v>
      </c>
      <c r="M1599" s="666">
        <v>0</v>
      </c>
      <c r="N1599" s="665">
        <v>1</v>
      </c>
      <c r="O1599" s="748">
        <v>1</v>
      </c>
      <c r="P1599" s="666"/>
      <c r="Q1599" s="681"/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21</v>
      </c>
      <c r="B1600" s="665" t="s">
        <v>528</v>
      </c>
      <c r="C1600" s="665" t="s">
        <v>3366</v>
      </c>
      <c r="D1600" s="746" t="s">
        <v>4909</v>
      </c>
      <c r="E1600" s="747" t="s">
        <v>3398</v>
      </c>
      <c r="F1600" s="665" t="s">
        <v>3361</v>
      </c>
      <c r="G1600" s="665" t="s">
        <v>3570</v>
      </c>
      <c r="H1600" s="665" t="s">
        <v>1606</v>
      </c>
      <c r="I1600" s="665" t="s">
        <v>3646</v>
      </c>
      <c r="J1600" s="665" t="s">
        <v>1692</v>
      </c>
      <c r="K1600" s="665" t="s">
        <v>571</v>
      </c>
      <c r="L1600" s="666">
        <v>144.81</v>
      </c>
      <c r="M1600" s="666">
        <v>289.62</v>
      </c>
      <c r="N1600" s="665">
        <v>2</v>
      </c>
      <c r="O1600" s="748">
        <v>1</v>
      </c>
      <c r="P1600" s="666">
        <v>289.62</v>
      </c>
      <c r="Q1600" s="681">
        <v>1</v>
      </c>
      <c r="R1600" s="665">
        <v>2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21</v>
      </c>
      <c r="B1601" s="665" t="s">
        <v>528</v>
      </c>
      <c r="C1601" s="665" t="s">
        <v>3366</v>
      </c>
      <c r="D1601" s="746" t="s">
        <v>4909</v>
      </c>
      <c r="E1601" s="747" t="s">
        <v>3398</v>
      </c>
      <c r="F1601" s="665" t="s">
        <v>3361</v>
      </c>
      <c r="G1601" s="665" t="s">
        <v>3570</v>
      </c>
      <c r="H1601" s="665" t="s">
        <v>1606</v>
      </c>
      <c r="I1601" s="665" t="s">
        <v>4820</v>
      </c>
      <c r="J1601" s="665" t="s">
        <v>1695</v>
      </c>
      <c r="K1601" s="665" t="s">
        <v>4334</v>
      </c>
      <c r="L1601" s="666">
        <v>289.62</v>
      </c>
      <c r="M1601" s="666">
        <v>868.86</v>
      </c>
      <c r="N1601" s="665">
        <v>3</v>
      </c>
      <c r="O1601" s="748">
        <v>1.5</v>
      </c>
      <c r="P1601" s="666">
        <v>579.24</v>
      </c>
      <c r="Q1601" s="681">
        <v>0.66666666666666663</v>
      </c>
      <c r="R1601" s="665">
        <v>2</v>
      </c>
      <c r="S1601" s="681">
        <v>0.66666666666666663</v>
      </c>
      <c r="T1601" s="748">
        <v>1</v>
      </c>
      <c r="U1601" s="704">
        <v>0.66666666666666663</v>
      </c>
    </row>
    <row r="1602" spans="1:21" ht="14.4" customHeight="1" x14ac:dyDescent="0.3">
      <c r="A1602" s="664">
        <v>21</v>
      </c>
      <c r="B1602" s="665" t="s">
        <v>528</v>
      </c>
      <c r="C1602" s="665" t="s">
        <v>3366</v>
      </c>
      <c r="D1602" s="746" t="s">
        <v>4909</v>
      </c>
      <c r="E1602" s="747" t="s">
        <v>3398</v>
      </c>
      <c r="F1602" s="665" t="s">
        <v>3361</v>
      </c>
      <c r="G1602" s="665" t="s">
        <v>3570</v>
      </c>
      <c r="H1602" s="665" t="s">
        <v>1606</v>
      </c>
      <c r="I1602" s="665" t="s">
        <v>1713</v>
      </c>
      <c r="J1602" s="665" t="s">
        <v>1714</v>
      </c>
      <c r="K1602" s="665" t="s">
        <v>1715</v>
      </c>
      <c r="L1602" s="666">
        <v>48.27</v>
      </c>
      <c r="M1602" s="666">
        <v>96.54</v>
      </c>
      <c r="N1602" s="665">
        <v>2</v>
      </c>
      <c r="O1602" s="748">
        <v>0.5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21</v>
      </c>
      <c r="B1603" s="665" t="s">
        <v>528</v>
      </c>
      <c r="C1603" s="665" t="s">
        <v>3366</v>
      </c>
      <c r="D1603" s="746" t="s">
        <v>4909</v>
      </c>
      <c r="E1603" s="747" t="s">
        <v>3398</v>
      </c>
      <c r="F1603" s="665" t="s">
        <v>3361</v>
      </c>
      <c r="G1603" s="665" t="s">
        <v>3571</v>
      </c>
      <c r="H1603" s="665" t="s">
        <v>1606</v>
      </c>
      <c r="I1603" s="665" t="s">
        <v>4821</v>
      </c>
      <c r="J1603" s="665" t="s">
        <v>2616</v>
      </c>
      <c r="K1603" s="665" t="s">
        <v>1009</v>
      </c>
      <c r="L1603" s="666">
        <v>524.45000000000005</v>
      </c>
      <c r="M1603" s="666">
        <v>1048.9000000000001</v>
      </c>
      <c r="N1603" s="665">
        <v>2</v>
      </c>
      <c r="O1603" s="748">
        <v>1.5</v>
      </c>
      <c r="P1603" s="666">
        <v>524.45000000000005</v>
      </c>
      <c r="Q1603" s="681">
        <v>0.5</v>
      </c>
      <c r="R1603" s="665">
        <v>1</v>
      </c>
      <c r="S1603" s="681">
        <v>0.5</v>
      </c>
      <c r="T1603" s="748">
        <v>0.5</v>
      </c>
      <c r="U1603" s="704">
        <v>0.33333333333333331</v>
      </c>
    </row>
    <row r="1604" spans="1:21" ht="14.4" customHeight="1" x14ac:dyDescent="0.3">
      <c r="A1604" s="664">
        <v>21</v>
      </c>
      <c r="B1604" s="665" t="s">
        <v>528</v>
      </c>
      <c r="C1604" s="665" t="s">
        <v>3366</v>
      </c>
      <c r="D1604" s="746" t="s">
        <v>4909</v>
      </c>
      <c r="E1604" s="747" t="s">
        <v>3398</v>
      </c>
      <c r="F1604" s="665" t="s">
        <v>3361</v>
      </c>
      <c r="G1604" s="665" t="s">
        <v>3523</v>
      </c>
      <c r="H1604" s="665" t="s">
        <v>529</v>
      </c>
      <c r="I1604" s="665" t="s">
        <v>1432</v>
      </c>
      <c r="J1604" s="665" t="s">
        <v>1433</v>
      </c>
      <c r="K1604" s="665" t="s">
        <v>1324</v>
      </c>
      <c r="L1604" s="666">
        <v>108.44</v>
      </c>
      <c r="M1604" s="666">
        <v>108.44</v>
      </c>
      <c r="N1604" s="665">
        <v>1</v>
      </c>
      <c r="O1604" s="748">
        <v>0.5</v>
      </c>
      <c r="P1604" s="666">
        <v>108.44</v>
      </c>
      <c r="Q1604" s="681">
        <v>1</v>
      </c>
      <c r="R1604" s="665">
        <v>1</v>
      </c>
      <c r="S1604" s="681">
        <v>1</v>
      </c>
      <c r="T1604" s="748">
        <v>0.5</v>
      </c>
      <c r="U1604" s="704">
        <v>1</v>
      </c>
    </row>
    <row r="1605" spans="1:21" ht="14.4" customHeight="1" x14ac:dyDescent="0.3">
      <c r="A1605" s="664">
        <v>21</v>
      </c>
      <c r="B1605" s="665" t="s">
        <v>528</v>
      </c>
      <c r="C1605" s="665" t="s">
        <v>3366</v>
      </c>
      <c r="D1605" s="746" t="s">
        <v>4909</v>
      </c>
      <c r="E1605" s="747" t="s">
        <v>3398</v>
      </c>
      <c r="F1605" s="665" t="s">
        <v>3361</v>
      </c>
      <c r="G1605" s="665" t="s">
        <v>3572</v>
      </c>
      <c r="H1605" s="665" t="s">
        <v>529</v>
      </c>
      <c r="I1605" s="665" t="s">
        <v>600</v>
      </c>
      <c r="J1605" s="665" t="s">
        <v>3685</v>
      </c>
      <c r="K1605" s="665" t="s">
        <v>3686</v>
      </c>
      <c r="L1605" s="666">
        <v>24.78</v>
      </c>
      <c r="M1605" s="666">
        <v>421.26000000000005</v>
      </c>
      <c r="N1605" s="665">
        <v>17</v>
      </c>
      <c r="O1605" s="748">
        <v>4.5</v>
      </c>
      <c r="P1605" s="666">
        <v>371.70000000000005</v>
      </c>
      <c r="Q1605" s="681">
        <v>0.88235294117647056</v>
      </c>
      <c r="R1605" s="665">
        <v>15</v>
      </c>
      <c r="S1605" s="681">
        <v>0.88235294117647056</v>
      </c>
      <c r="T1605" s="748">
        <v>3.5</v>
      </c>
      <c r="U1605" s="704">
        <v>0.77777777777777779</v>
      </c>
    </row>
    <row r="1606" spans="1:21" ht="14.4" customHeight="1" x14ac:dyDescent="0.3">
      <c r="A1606" s="664">
        <v>21</v>
      </c>
      <c r="B1606" s="665" t="s">
        <v>528</v>
      </c>
      <c r="C1606" s="665" t="s">
        <v>3366</v>
      </c>
      <c r="D1606" s="746" t="s">
        <v>4909</v>
      </c>
      <c r="E1606" s="747" t="s">
        <v>3398</v>
      </c>
      <c r="F1606" s="665" t="s">
        <v>3361</v>
      </c>
      <c r="G1606" s="665" t="s">
        <v>3572</v>
      </c>
      <c r="H1606" s="665" t="s">
        <v>529</v>
      </c>
      <c r="I1606" s="665" t="s">
        <v>2197</v>
      </c>
      <c r="J1606" s="665" t="s">
        <v>3573</v>
      </c>
      <c r="K1606" s="665" t="s">
        <v>3574</v>
      </c>
      <c r="L1606" s="666">
        <v>99.11</v>
      </c>
      <c r="M1606" s="666">
        <v>297.33</v>
      </c>
      <c r="N1606" s="665">
        <v>3</v>
      </c>
      <c r="O1606" s="748">
        <v>0.5</v>
      </c>
      <c r="P1606" s="666">
        <v>297.33</v>
      </c>
      <c r="Q1606" s="681">
        <v>1</v>
      </c>
      <c r="R1606" s="665">
        <v>3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21</v>
      </c>
      <c r="B1607" s="665" t="s">
        <v>528</v>
      </c>
      <c r="C1607" s="665" t="s">
        <v>3366</v>
      </c>
      <c r="D1607" s="746" t="s">
        <v>4909</v>
      </c>
      <c r="E1607" s="747" t="s">
        <v>3398</v>
      </c>
      <c r="F1607" s="665" t="s">
        <v>3361</v>
      </c>
      <c r="G1607" s="665" t="s">
        <v>3965</v>
      </c>
      <c r="H1607" s="665" t="s">
        <v>529</v>
      </c>
      <c r="I1607" s="665" t="s">
        <v>4822</v>
      </c>
      <c r="J1607" s="665" t="s">
        <v>4626</v>
      </c>
      <c r="K1607" s="665" t="s">
        <v>3313</v>
      </c>
      <c r="L1607" s="666">
        <v>0</v>
      </c>
      <c r="M1607" s="666">
        <v>0</v>
      </c>
      <c r="N1607" s="665">
        <v>1</v>
      </c>
      <c r="O1607" s="748">
        <v>1</v>
      </c>
      <c r="P1607" s="666">
        <v>0</v>
      </c>
      <c r="Q1607" s="681"/>
      <c r="R1607" s="665">
        <v>1</v>
      </c>
      <c r="S1607" s="681">
        <v>1</v>
      </c>
      <c r="T1607" s="748">
        <v>1</v>
      </c>
      <c r="U1607" s="704">
        <v>1</v>
      </c>
    </row>
    <row r="1608" spans="1:21" ht="14.4" customHeight="1" x14ac:dyDescent="0.3">
      <c r="A1608" s="664">
        <v>21</v>
      </c>
      <c r="B1608" s="665" t="s">
        <v>528</v>
      </c>
      <c r="C1608" s="665" t="s">
        <v>3366</v>
      </c>
      <c r="D1608" s="746" t="s">
        <v>4909</v>
      </c>
      <c r="E1608" s="747" t="s">
        <v>3398</v>
      </c>
      <c r="F1608" s="665" t="s">
        <v>3361</v>
      </c>
      <c r="G1608" s="665" t="s">
        <v>3430</v>
      </c>
      <c r="H1608" s="665" t="s">
        <v>1606</v>
      </c>
      <c r="I1608" s="665" t="s">
        <v>2542</v>
      </c>
      <c r="J1608" s="665" t="s">
        <v>2543</v>
      </c>
      <c r="K1608" s="665" t="s">
        <v>2544</v>
      </c>
      <c r="L1608" s="666">
        <v>10.41</v>
      </c>
      <c r="M1608" s="666">
        <v>20.82</v>
      </c>
      <c r="N1608" s="665">
        <v>2</v>
      </c>
      <c r="O1608" s="748">
        <v>1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21</v>
      </c>
      <c r="B1609" s="665" t="s">
        <v>528</v>
      </c>
      <c r="C1609" s="665" t="s">
        <v>3366</v>
      </c>
      <c r="D1609" s="746" t="s">
        <v>4909</v>
      </c>
      <c r="E1609" s="747" t="s">
        <v>3398</v>
      </c>
      <c r="F1609" s="665" t="s">
        <v>3361</v>
      </c>
      <c r="G1609" s="665" t="s">
        <v>4631</v>
      </c>
      <c r="H1609" s="665" t="s">
        <v>1606</v>
      </c>
      <c r="I1609" s="665" t="s">
        <v>4823</v>
      </c>
      <c r="J1609" s="665" t="s">
        <v>4824</v>
      </c>
      <c r="K1609" s="665" t="s">
        <v>3580</v>
      </c>
      <c r="L1609" s="666">
        <v>123.2</v>
      </c>
      <c r="M1609" s="666">
        <v>369.6</v>
      </c>
      <c r="N1609" s="665">
        <v>3</v>
      </c>
      <c r="O1609" s="748">
        <v>1</v>
      </c>
      <c r="P1609" s="666">
        <v>369.6</v>
      </c>
      <c r="Q1609" s="681">
        <v>1</v>
      </c>
      <c r="R1609" s="665">
        <v>3</v>
      </c>
      <c r="S1609" s="681">
        <v>1</v>
      </c>
      <c r="T1609" s="748">
        <v>1</v>
      </c>
      <c r="U1609" s="704">
        <v>1</v>
      </c>
    </row>
    <row r="1610" spans="1:21" ht="14.4" customHeight="1" x14ac:dyDescent="0.3">
      <c r="A1610" s="664">
        <v>21</v>
      </c>
      <c r="B1610" s="665" t="s">
        <v>528</v>
      </c>
      <c r="C1610" s="665" t="s">
        <v>3366</v>
      </c>
      <c r="D1610" s="746" t="s">
        <v>4909</v>
      </c>
      <c r="E1610" s="747" t="s">
        <v>3398</v>
      </c>
      <c r="F1610" s="665" t="s">
        <v>3361</v>
      </c>
      <c r="G1610" s="665" t="s">
        <v>3971</v>
      </c>
      <c r="H1610" s="665" t="s">
        <v>529</v>
      </c>
      <c r="I1610" s="665" t="s">
        <v>1309</v>
      </c>
      <c r="J1610" s="665" t="s">
        <v>1310</v>
      </c>
      <c r="K1610" s="665" t="s">
        <v>4825</v>
      </c>
      <c r="L1610" s="666">
        <v>0</v>
      </c>
      <c r="M1610" s="666">
        <v>0</v>
      </c>
      <c r="N1610" s="665">
        <v>1</v>
      </c>
      <c r="O1610" s="748">
        <v>1</v>
      </c>
      <c r="P1610" s="666"/>
      <c r="Q1610" s="681"/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21</v>
      </c>
      <c r="B1611" s="665" t="s">
        <v>528</v>
      </c>
      <c r="C1611" s="665" t="s">
        <v>3366</v>
      </c>
      <c r="D1611" s="746" t="s">
        <v>4909</v>
      </c>
      <c r="E1611" s="747" t="s">
        <v>3398</v>
      </c>
      <c r="F1611" s="665" t="s">
        <v>3361</v>
      </c>
      <c r="G1611" s="665" t="s">
        <v>3525</v>
      </c>
      <c r="H1611" s="665" t="s">
        <v>529</v>
      </c>
      <c r="I1611" s="665" t="s">
        <v>758</v>
      </c>
      <c r="J1611" s="665" t="s">
        <v>3526</v>
      </c>
      <c r="K1611" s="665" t="s">
        <v>3527</v>
      </c>
      <c r="L1611" s="666">
        <v>0</v>
      </c>
      <c r="M1611" s="666">
        <v>0</v>
      </c>
      <c r="N1611" s="665">
        <v>2</v>
      </c>
      <c r="O1611" s="748">
        <v>0.5</v>
      </c>
      <c r="P1611" s="666">
        <v>0</v>
      </c>
      <c r="Q1611" s="681"/>
      <c r="R1611" s="665">
        <v>2</v>
      </c>
      <c r="S1611" s="681">
        <v>1</v>
      </c>
      <c r="T1611" s="748">
        <v>0.5</v>
      </c>
      <c r="U1611" s="704">
        <v>1</v>
      </c>
    </row>
    <row r="1612" spans="1:21" ht="14.4" customHeight="1" x14ac:dyDescent="0.3">
      <c r="A1612" s="664">
        <v>21</v>
      </c>
      <c r="B1612" s="665" t="s">
        <v>528</v>
      </c>
      <c r="C1612" s="665" t="s">
        <v>3366</v>
      </c>
      <c r="D1612" s="746" t="s">
        <v>4909</v>
      </c>
      <c r="E1612" s="747" t="s">
        <v>3398</v>
      </c>
      <c r="F1612" s="665" t="s">
        <v>3361</v>
      </c>
      <c r="G1612" s="665" t="s">
        <v>3528</v>
      </c>
      <c r="H1612" s="665" t="s">
        <v>529</v>
      </c>
      <c r="I1612" s="665" t="s">
        <v>1995</v>
      </c>
      <c r="J1612" s="665" t="s">
        <v>716</v>
      </c>
      <c r="K1612" s="665" t="s">
        <v>3529</v>
      </c>
      <c r="L1612" s="666">
        <v>42.08</v>
      </c>
      <c r="M1612" s="666">
        <v>210.39999999999998</v>
      </c>
      <c r="N1612" s="665">
        <v>5</v>
      </c>
      <c r="O1612" s="748">
        <v>1</v>
      </c>
      <c r="P1612" s="666">
        <v>126.24</v>
      </c>
      <c r="Q1612" s="681">
        <v>0.60000000000000009</v>
      </c>
      <c r="R1612" s="665">
        <v>3</v>
      </c>
      <c r="S1612" s="681">
        <v>0.6</v>
      </c>
      <c r="T1612" s="748">
        <v>0.5</v>
      </c>
      <c r="U1612" s="704">
        <v>0.5</v>
      </c>
    </row>
    <row r="1613" spans="1:21" ht="14.4" customHeight="1" x14ac:dyDescent="0.3">
      <c r="A1613" s="664">
        <v>21</v>
      </c>
      <c r="B1613" s="665" t="s">
        <v>528</v>
      </c>
      <c r="C1613" s="665" t="s">
        <v>3366</v>
      </c>
      <c r="D1613" s="746" t="s">
        <v>4909</v>
      </c>
      <c r="E1613" s="747" t="s">
        <v>3398</v>
      </c>
      <c r="F1613" s="665" t="s">
        <v>3361</v>
      </c>
      <c r="G1613" s="665" t="s">
        <v>4826</v>
      </c>
      <c r="H1613" s="665" t="s">
        <v>529</v>
      </c>
      <c r="I1613" s="665" t="s">
        <v>4827</v>
      </c>
      <c r="J1613" s="665" t="s">
        <v>4828</v>
      </c>
      <c r="K1613" s="665" t="s">
        <v>4829</v>
      </c>
      <c r="L1613" s="666">
        <v>0</v>
      </c>
      <c r="M1613" s="666">
        <v>0</v>
      </c>
      <c r="N1613" s="665">
        <v>1</v>
      </c>
      <c r="O1613" s="748">
        <v>1</v>
      </c>
      <c r="P1613" s="666">
        <v>0</v>
      </c>
      <c r="Q1613" s="681"/>
      <c r="R1613" s="665">
        <v>1</v>
      </c>
      <c r="S1613" s="681">
        <v>1</v>
      </c>
      <c r="T1613" s="748">
        <v>1</v>
      </c>
      <c r="U1613" s="704">
        <v>1</v>
      </c>
    </row>
    <row r="1614" spans="1:21" ht="14.4" customHeight="1" x14ac:dyDescent="0.3">
      <c r="A1614" s="664">
        <v>21</v>
      </c>
      <c r="B1614" s="665" t="s">
        <v>528</v>
      </c>
      <c r="C1614" s="665" t="s">
        <v>3366</v>
      </c>
      <c r="D1614" s="746" t="s">
        <v>4909</v>
      </c>
      <c r="E1614" s="747" t="s">
        <v>3398</v>
      </c>
      <c r="F1614" s="665" t="s">
        <v>3361</v>
      </c>
      <c r="G1614" s="665" t="s">
        <v>4830</v>
      </c>
      <c r="H1614" s="665" t="s">
        <v>529</v>
      </c>
      <c r="I1614" s="665" t="s">
        <v>4831</v>
      </c>
      <c r="J1614" s="665" t="s">
        <v>4832</v>
      </c>
      <c r="K1614" s="665" t="s">
        <v>3003</v>
      </c>
      <c r="L1614" s="666">
        <v>72.58</v>
      </c>
      <c r="M1614" s="666">
        <v>72.58</v>
      </c>
      <c r="N1614" s="665">
        <v>1</v>
      </c>
      <c r="O1614" s="748">
        <v>1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21</v>
      </c>
      <c r="B1615" s="665" t="s">
        <v>528</v>
      </c>
      <c r="C1615" s="665" t="s">
        <v>3366</v>
      </c>
      <c r="D1615" s="746" t="s">
        <v>4909</v>
      </c>
      <c r="E1615" s="747" t="s">
        <v>3398</v>
      </c>
      <c r="F1615" s="665" t="s">
        <v>3361</v>
      </c>
      <c r="G1615" s="665" t="s">
        <v>3535</v>
      </c>
      <c r="H1615" s="665" t="s">
        <v>1606</v>
      </c>
      <c r="I1615" s="665" t="s">
        <v>1786</v>
      </c>
      <c r="J1615" s="665" t="s">
        <v>1787</v>
      </c>
      <c r="K1615" s="665" t="s">
        <v>3241</v>
      </c>
      <c r="L1615" s="666">
        <v>187.92</v>
      </c>
      <c r="M1615" s="666">
        <v>187.92</v>
      </c>
      <c r="N1615" s="665">
        <v>1</v>
      </c>
      <c r="O1615" s="748">
        <v>1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21</v>
      </c>
      <c r="B1616" s="665" t="s">
        <v>528</v>
      </c>
      <c r="C1616" s="665" t="s">
        <v>3366</v>
      </c>
      <c r="D1616" s="746" t="s">
        <v>4909</v>
      </c>
      <c r="E1616" s="747" t="s">
        <v>3398</v>
      </c>
      <c r="F1616" s="665" t="s">
        <v>3361</v>
      </c>
      <c r="G1616" s="665" t="s">
        <v>3536</v>
      </c>
      <c r="H1616" s="665" t="s">
        <v>529</v>
      </c>
      <c r="I1616" s="665" t="s">
        <v>4026</v>
      </c>
      <c r="J1616" s="665" t="s">
        <v>3723</v>
      </c>
      <c r="K1616" s="665" t="s">
        <v>698</v>
      </c>
      <c r="L1616" s="666">
        <v>100.62</v>
      </c>
      <c r="M1616" s="666">
        <v>905.58</v>
      </c>
      <c r="N1616" s="665">
        <v>9</v>
      </c>
      <c r="O1616" s="748">
        <v>2</v>
      </c>
      <c r="P1616" s="666">
        <v>905.58</v>
      </c>
      <c r="Q1616" s="681">
        <v>1</v>
      </c>
      <c r="R1616" s="665">
        <v>9</v>
      </c>
      <c r="S1616" s="681">
        <v>1</v>
      </c>
      <c r="T1616" s="748">
        <v>2</v>
      </c>
      <c r="U1616" s="704">
        <v>1</v>
      </c>
    </row>
    <row r="1617" spans="1:21" ht="14.4" customHeight="1" x14ac:dyDescent="0.3">
      <c r="A1617" s="664">
        <v>21</v>
      </c>
      <c r="B1617" s="665" t="s">
        <v>528</v>
      </c>
      <c r="C1617" s="665" t="s">
        <v>3366</v>
      </c>
      <c r="D1617" s="746" t="s">
        <v>4909</v>
      </c>
      <c r="E1617" s="747" t="s">
        <v>3398</v>
      </c>
      <c r="F1617" s="665" t="s">
        <v>3361</v>
      </c>
      <c r="G1617" s="665" t="s">
        <v>3536</v>
      </c>
      <c r="H1617" s="665" t="s">
        <v>529</v>
      </c>
      <c r="I1617" s="665" t="s">
        <v>3660</v>
      </c>
      <c r="J1617" s="665" t="s">
        <v>1450</v>
      </c>
      <c r="K1617" s="665" t="s">
        <v>3661</v>
      </c>
      <c r="L1617" s="666">
        <v>0</v>
      </c>
      <c r="M1617" s="666">
        <v>0</v>
      </c>
      <c r="N1617" s="665">
        <v>1</v>
      </c>
      <c r="O1617" s="748">
        <v>0.5</v>
      </c>
      <c r="P1617" s="666">
        <v>0</v>
      </c>
      <c r="Q1617" s="681"/>
      <c r="R1617" s="665">
        <v>1</v>
      </c>
      <c r="S1617" s="681">
        <v>1</v>
      </c>
      <c r="T1617" s="748">
        <v>0.5</v>
      </c>
      <c r="U1617" s="704">
        <v>1</v>
      </c>
    </row>
    <row r="1618" spans="1:21" ht="14.4" customHeight="1" x14ac:dyDescent="0.3">
      <c r="A1618" s="664">
        <v>21</v>
      </c>
      <c r="B1618" s="665" t="s">
        <v>528</v>
      </c>
      <c r="C1618" s="665" t="s">
        <v>3366</v>
      </c>
      <c r="D1618" s="746" t="s">
        <v>4909</v>
      </c>
      <c r="E1618" s="747" t="s">
        <v>3398</v>
      </c>
      <c r="F1618" s="665" t="s">
        <v>3361</v>
      </c>
      <c r="G1618" s="665" t="s">
        <v>4278</v>
      </c>
      <c r="H1618" s="665" t="s">
        <v>529</v>
      </c>
      <c r="I1618" s="665" t="s">
        <v>4279</v>
      </c>
      <c r="J1618" s="665" t="s">
        <v>4280</v>
      </c>
      <c r="K1618" s="665" t="s">
        <v>2014</v>
      </c>
      <c r="L1618" s="666">
        <v>79.069999999999993</v>
      </c>
      <c r="M1618" s="666">
        <v>79.069999999999993</v>
      </c>
      <c r="N1618" s="665">
        <v>1</v>
      </c>
      <c r="O1618" s="748">
        <v>1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21</v>
      </c>
      <c r="B1619" s="665" t="s">
        <v>528</v>
      </c>
      <c r="C1619" s="665" t="s">
        <v>3366</v>
      </c>
      <c r="D1619" s="746" t="s">
        <v>4909</v>
      </c>
      <c r="E1619" s="747" t="s">
        <v>3398</v>
      </c>
      <c r="F1619" s="665" t="s">
        <v>3361</v>
      </c>
      <c r="G1619" s="665" t="s">
        <v>3662</v>
      </c>
      <c r="H1619" s="665" t="s">
        <v>529</v>
      </c>
      <c r="I1619" s="665" t="s">
        <v>4083</v>
      </c>
      <c r="J1619" s="665" t="s">
        <v>3664</v>
      </c>
      <c r="K1619" s="665" t="s">
        <v>4084</v>
      </c>
      <c r="L1619" s="666">
        <v>0</v>
      </c>
      <c r="M1619" s="666">
        <v>0</v>
      </c>
      <c r="N1619" s="665">
        <v>2</v>
      </c>
      <c r="O1619" s="748">
        <v>0.5</v>
      </c>
      <c r="P1619" s="666">
        <v>0</v>
      </c>
      <c r="Q1619" s="681"/>
      <c r="R1619" s="665">
        <v>2</v>
      </c>
      <c r="S1619" s="681">
        <v>1</v>
      </c>
      <c r="T1619" s="748">
        <v>0.5</v>
      </c>
      <c r="U1619" s="704">
        <v>1</v>
      </c>
    </row>
    <row r="1620" spans="1:21" ht="14.4" customHeight="1" x14ac:dyDescent="0.3">
      <c r="A1620" s="664">
        <v>21</v>
      </c>
      <c r="B1620" s="665" t="s">
        <v>528</v>
      </c>
      <c r="C1620" s="665" t="s">
        <v>3366</v>
      </c>
      <c r="D1620" s="746" t="s">
        <v>4909</v>
      </c>
      <c r="E1620" s="747" t="s">
        <v>3398</v>
      </c>
      <c r="F1620" s="665" t="s">
        <v>3361</v>
      </c>
      <c r="G1620" s="665" t="s">
        <v>3662</v>
      </c>
      <c r="H1620" s="665" t="s">
        <v>529</v>
      </c>
      <c r="I1620" s="665" t="s">
        <v>4833</v>
      </c>
      <c r="J1620" s="665" t="s">
        <v>3664</v>
      </c>
      <c r="K1620" s="665" t="s">
        <v>4834</v>
      </c>
      <c r="L1620" s="666">
        <v>0</v>
      </c>
      <c r="M1620" s="666">
        <v>0</v>
      </c>
      <c r="N1620" s="665">
        <v>2</v>
      </c>
      <c r="O1620" s="748">
        <v>1.5</v>
      </c>
      <c r="P1620" s="666">
        <v>0</v>
      </c>
      <c r="Q1620" s="681"/>
      <c r="R1620" s="665">
        <v>2</v>
      </c>
      <c r="S1620" s="681">
        <v>1</v>
      </c>
      <c r="T1620" s="748">
        <v>1.5</v>
      </c>
      <c r="U1620" s="704">
        <v>1</v>
      </c>
    </row>
    <row r="1621" spans="1:21" ht="14.4" customHeight="1" x14ac:dyDescent="0.3">
      <c r="A1621" s="664">
        <v>21</v>
      </c>
      <c r="B1621" s="665" t="s">
        <v>528</v>
      </c>
      <c r="C1621" s="665" t="s">
        <v>3366</v>
      </c>
      <c r="D1621" s="746" t="s">
        <v>4909</v>
      </c>
      <c r="E1621" s="747" t="s">
        <v>3398</v>
      </c>
      <c r="F1621" s="665" t="s">
        <v>3361</v>
      </c>
      <c r="G1621" s="665" t="s">
        <v>3662</v>
      </c>
      <c r="H1621" s="665" t="s">
        <v>529</v>
      </c>
      <c r="I1621" s="665" t="s">
        <v>4835</v>
      </c>
      <c r="J1621" s="665" t="s">
        <v>3664</v>
      </c>
      <c r="K1621" s="665" t="s">
        <v>3834</v>
      </c>
      <c r="L1621" s="666">
        <v>0</v>
      </c>
      <c r="M1621" s="666">
        <v>0</v>
      </c>
      <c r="N1621" s="665">
        <v>1</v>
      </c>
      <c r="O1621" s="748">
        <v>1</v>
      </c>
      <c r="P1621" s="666">
        <v>0</v>
      </c>
      <c r="Q1621" s="681"/>
      <c r="R1621" s="665">
        <v>1</v>
      </c>
      <c r="S1621" s="681">
        <v>1</v>
      </c>
      <c r="T1621" s="748">
        <v>1</v>
      </c>
      <c r="U1621" s="704">
        <v>1</v>
      </c>
    </row>
    <row r="1622" spans="1:21" ht="14.4" customHeight="1" x14ac:dyDescent="0.3">
      <c r="A1622" s="664">
        <v>21</v>
      </c>
      <c r="B1622" s="665" t="s">
        <v>528</v>
      </c>
      <c r="C1622" s="665" t="s">
        <v>3366</v>
      </c>
      <c r="D1622" s="746" t="s">
        <v>4909</v>
      </c>
      <c r="E1622" s="747" t="s">
        <v>3398</v>
      </c>
      <c r="F1622" s="665" t="s">
        <v>3361</v>
      </c>
      <c r="G1622" s="665" t="s">
        <v>3432</v>
      </c>
      <c r="H1622" s="665" t="s">
        <v>529</v>
      </c>
      <c r="I1622" s="665" t="s">
        <v>4836</v>
      </c>
      <c r="J1622" s="665" t="s">
        <v>3434</v>
      </c>
      <c r="K1622" s="665" t="s">
        <v>3838</v>
      </c>
      <c r="L1622" s="666">
        <v>0</v>
      </c>
      <c r="M1622" s="666">
        <v>0</v>
      </c>
      <c r="N1622" s="665">
        <v>1</v>
      </c>
      <c r="O1622" s="748">
        <v>0.5</v>
      </c>
      <c r="P1622" s="666">
        <v>0</v>
      </c>
      <c r="Q1622" s="681"/>
      <c r="R1622" s="665">
        <v>1</v>
      </c>
      <c r="S1622" s="681">
        <v>1</v>
      </c>
      <c r="T1622" s="748">
        <v>0.5</v>
      </c>
      <c r="U1622" s="704">
        <v>1</v>
      </c>
    </row>
    <row r="1623" spans="1:21" ht="14.4" customHeight="1" x14ac:dyDescent="0.3">
      <c r="A1623" s="664">
        <v>21</v>
      </c>
      <c r="B1623" s="665" t="s">
        <v>528</v>
      </c>
      <c r="C1623" s="665" t="s">
        <v>3366</v>
      </c>
      <c r="D1623" s="746" t="s">
        <v>4909</v>
      </c>
      <c r="E1623" s="747" t="s">
        <v>3398</v>
      </c>
      <c r="F1623" s="665" t="s">
        <v>3361</v>
      </c>
      <c r="G1623" s="665" t="s">
        <v>4655</v>
      </c>
      <c r="H1623" s="665" t="s">
        <v>529</v>
      </c>
      <c r="I1623" s="665" t="s">
        <v>4656</v>
      </c>
      <c r="J1623" s="665" t="s">
        <v>4657</v>
      </c>
      <c r="K1623" s="665" t="s">
        <v>4658</v>
      </c>
      <c r="L1623" s="666">
        <v>48620.91</v>
      </c>
      <c r="M1623" s="666">
        <v>729313.65</v>
      </c>
      <c r="N1623" s="665">
        <v>15</v>
      </c>
      <c r="O1623" s="748">
        <v>3</v>
      </c>
      <c r="P1623" s="666"/>
      <c r="Q1623" s="681">
        <v>0</v>
      </c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21</v>
      </c>
      <c r="B1624" s="665" t="s">
        <v>528</v>
      </c>
      <c r="C1624" s="665" t="s">
        <v>3366</v>
      </c>
      <c r="D1624" s="746" t="s">
        <v>4909</v>
      </c>
      <c r="E1624" s="747" t="s">
        <v>3398</v>
      </c>
      <c r="F1624" s="665" t="s">
        <v>3362</v>
      </c>
      <c r="G1624" s="665" t="s">
        <v>3544</v>
      </c>
      <c r="H1624" s="665" t="s">
        <v>529</v>
      </c>
      <c r="I1624" s="665" t="s">
        <v>3545</v>
      </c>
      <c r="J1624" s="665" t="s">
        <v>3546</v>
      </c>
      <c r="K1624" s="665"/>
      <c r="L1624" s="666">
        <v>0</v>
      </c>
      <c r="M1624" s="666">
        <v>0</v>
      </c>
      <c r="N1624" s="665">
        <v>1</v>
      </c>
      <c r="O1624" s="748">
        <v>0.5</v>
      </c>
      <c r="P1624" s="666">
        <v>0</v>
      </c>
      <c r="Q1624" s="681"/>
      <c r="R1624" s="665">
        <v>1</v>
      </c>
      <c r="S1624" s="681">
        <v>1</v>
      </c>
      <c r="T1624" s="748">
        <v>0.5</v>
      </c>
      <c r="U1624" s="704">
        <v>1</v>
      </c>
    </row>
    <row r="1625" spans="1:21" ht="14.4" customHeight="1" x14ac:dyDescent="0.3">
      <c r="A1625" s="664">
        <v>21</v>
      </c>
      <c r="B1625" s="665" t="s">
        <v>528</v>
      </c>
      <c r="C1625" s="665" t="s">
        <v>3366</v>
      </c>
      <c r="D1625" s="746" t="s">
        <v>4909</v>
      </c>
      <c r="E1625" s="747" t="s">
        <v>3400</v>
      </c>
      <c r="F1625" s="665" t="s">
        <v>3363</v>
      </c>
      <c r="G1625" s="665" t="s">
        <v>3732</v>
      </c>
      <c r="H1625" s="665" t="s">
        <v>529</v>
      </c>
      <c r="I1625" s="665" t="s">
        <v>3733</v>
      </c>
      <c r="J1625" s="665" t="s">
        <v>3734</v>
      </c>
      <c r="K1625" s="665" t="s">
        <v>3735</v>
      </c>
      <c r="L1625" s="666">
        <v>1000</v>
      </c>
      <c r="M1625" s="666">
        <v>2000</v>
      </c>
      <c r="N1625" s="665">
        <v>2</v>
      </c>
      <c r="O1625" s="748">
        <v>2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21</v>
      </c>
      <c r="B1626" s="665" t="s">
        <v>528</v>
      </c>
      <c r="C1626" s="665" t="s">
        <v>3366</v>
      </c>
      <c r="D1626" s="746" t="s">
        <v>4909</v>
      </c>
      <c r="E1626" s="747" t="s">
        <v>3401</v>
      </c>
      <c r="F1626" s="665" t="s">
        <v>3361</v>
      </c>
      <c r="G1626" s="665" t="s">
        <v>3442</v>
      </c>
      <c r="H1626" s="665" t="s">
        <v>1606</v>
      </c>
      <c r="I1626" s="665" t="s">
        <v>1680</v>
      </c>
      <c r="J1626" s="665" t="s">
        <v>3249</v>
      </c>
      <c r="K1626" s="665" t="s">
        <v>3250</v>
      </c>
      <c r="L1626" s="666">
        <v>4.7</v>
      </c>
      <c r="M1626" s="666">
        <v>4.7</v>
      </c>
      <c r="N1626" s="665">
        <v>1</v>
      </c>
      <c r="O1626" s="748">
        <v>1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21</v>
      </c>
      <c r="B1627" s="665" t="s">
        <v>528</v>
      </c>
      <c r="C1627" s="665" t="s">
        <v>3366</v>
      </c>
      <c r="D1627" s="746" t="s">
        <v>4909</v>
      </c>
      <c r="E1627" s="747" t="s">
        <v>3401</v>
      </c>
      <c r="F1627" s="665" t="s">
        <v>3361</v>
      </c>
      <c r="G1627" s="665" t="s">
        <v>4837</v>
      </c>
      <c r="H1627" s="665" t="s">
        <v>529</v>
      </c>
      <c r="I1627" s="665" t="s">
        <v>4838</v>
      </c>
      <c r="J1627" s="665" t="s">
        <v>4839</v>
      </c>
      <c r="K1627" s="665" t="s">
        <v>4840</v>
      </c>
      <c r="L1627" s="666">
        <v>0</v>
      </c>
      <c r="M1627" s="666">
        <v>0</v>
      </c>
      <c r="N1627" s="665">
        <v>1</v>
      </c>
      <c r="O1627" s="748">
        <v>0.5</v>
      </c>
      <c r="P1627" s="666">
        <v>0</v>
      </c>
      <c r="Q1627" s="681"/>
      <c r="R1627" s="665">
        <v>1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21</v>
      </c>
      <c r="B1628" s="665" t="s">
        <v>528</v>
      </c>
      <c r="C1628" s="665" t="s">
        <v>3366</v>
      </c>
      <c r="D1628" s="746" t="s">
        <v>4909</v>
      </c>
      <c r="E1628" s="747" t="s">
        <v>3401</v>
      </c>
      <c r="F1628" s="665" t="s">
        <v>3361</v>
      </c>
      <c r="G1628" s="665" t="s">
        <v>3490</v>
      </c>
      <c r="H1628" s="665" t="s">
        <v>529</v>
      </c>
      <c r="I1628" s="665" t="s">
        <v>3603</v>
      </c>
      <c r="J1628" s="665" t="s">
        <v>1142</v>
      </c>
      <c r="K1628" s="665" t="s">
        <v>3481</v>
      </c>
      <c r="L1628" s="666">
        <v>0</v>
      </c>
      <c r="M1628" s="666">
        <v>0</v>
      </c>
      <c r="N1628" s="665">
        <v>2</v>
      </c>
      <c r="O1628" s="748">
        <v>1</v>
      </c>
      <c r="P1628" s="666">
        <v>0</v>
      </c>
      <c r="Q1628" s="681"/>
      <c r="R1628" s="665">
        <v>2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21</v>
      </c>
      <c r="B1629" s="665" t="s">
        <v>528</v>
      </c>
      <c r="C1629" s="665" t="s">
        <v>3366</v>
      </c>
      <c r="D1629" s="746" t="s">
        <v>4909</v>
      </c>
      <c r="E1629" s="747" t="s">
        <v>3401</v>
      </c>
      <c r="F1629" s="665" t="s">
        <v>3361</v>
      </c>
      <c r="G1629" s="665" t="s">
        <v>3419</v>
      </c>
      <c r="H1629" s="665" t="s">
        <v>529</v>
      </c>
      <c r="I1629" s="665" t="s">
        <v>842</v>
      </c>
      <c r="J1629" s="665" t="s">
        <v>3420</v>
      </c>
      <c r="K1629" s="665" t="s">
        <v>3421</v>
      </c>
      <c r="L1629" s="666">
        <v>53.57</v>
      </c>
      <c r="M1629" s="666">
        <v>53.57</v>
      </c>
      <c r="N1629" s="665">
        <v>1</v>
      </c>
      <c r="O1629" s="748">
        <v>0.5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21</v>
      </c>
      <c r="B1630" s="665" t="s">
        <v>528</v>
      </c>
      <c r="C1630" s="665" t="s">
        <v>3366</v>
      </c>
      <c r="D1630" s="746" t="s">
        <v>4909</v>
      </c>
      <c r="E1630" s="747" t="s">
        <v>3401</v>
      </c>
      <c r="F1630" s="665" t="s">
        <v>3361</v>
      </c>
      <c r="G1630" s="665" t="s">
        <v>3426</v>
      </c>
      <c r="H1630" s="665" t="s">
        <v>529</v>
      </c>
      <c r="I1630" s="665" t="s">
        <v>3818</v>
      </c>
      <c r="J1630" s="665" t="s">
        <v>3428</v>
      </c>
      <c r="K1630" s="665" t="s">
        <v>3634</v>
      </c>
      <c r="L1630" s="666">
        <v>0</v>
      </c>
      <c r="M1630" s="666">
        <v>0</v>
      </c>
      <c r="N1630" s="665">
        <v>2</v>
      </c>
      <c r="O1630" s="748">
        <v>0.5</v>
      </c>
      <c r="P1630" s="666"/>
      <c r="Q1630" s="681"/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21</v>
      </c>
      <c r="B1631" s="665" t="s">
        <v>528</v>
      </c>
      <c r="C1631" s="665" t="s">
        <v>3366</v>
      </c>
      <c r="D1631" s="746" t="s">
        <v>4909</v>
      </c>
      <c r="E1631" s="747" t="s">
        <v>3401</v>
      </c>
      <c r="F1631" s="665" t="s">
        <v>3361</v>
      </c>
      <c r="G1631" s="665" t="s">
        <v>3520</v>
      </c>
      <c r="H1631" s="665" t="s">
        <v>529</v>
      </c>
      <c r="I1631" s="665" t="s">
        <v>3521</v>
      </c>
      <c r="J1631" s="665" t="s">
        <v>685</v>
      </c>
      <c r="K1631" s="665" t="s">
        <v>3522</v>
      </c>
      <c r="L1631" s="666">
        <v>0</v>
      </c>
      <c r="M1631" s="666">
        <v>0</v>
      </c>
      <c r="N1631" s="665">
        <v>1</v>
      </c>
      <c r="O1631" s="748">
        <v>1</v>
      </c>
      <c r="P1631" s="666"/>
      <c r="Q1631" s="681"/>
      <c r="R1631" s="665"/>
      <c r="S1631" s="681">
        <v>0</v>
      </c>
      <c r="T1631" s="748"/>
      <c r="U1631" s="704">
        <v>0</v>
      </c>
    </row>
    <row r="1632" spans="1:21" ht="14.4" customHeight="1" x14ac:dyDescent="0.3">
      <c r="A1632" s="664">
        <v>21</v>
      </c>
      <c r="B1632" s="665" t="s">
        <v>528</v>
      </c>
      <c r="C1632" s="665" t="s">
        <v>3366</v>
      </c>
      <c r="D1632" s="746" t="s">
        <v>4909</v>
      </c>
      <c r="E1632" s="747" t="s">
        <v>3401</v>
      </c>
      <c r="F1632" s="665" t="s">
        <v>3361</v>
      </c>
      <c r="G1632" s="665" t="s">
        <v>4841</v>
      </c>
      <c r="H1632" s="665" t="s">
        <v>529</v>
      </c>
      <c r="I1632" s="665" t="s">
        <v>4842</v>
      </c>
      <c r="J1632" s="665" t="s">
        <v>2485</v>
      </c>
      <c r="K1632" s="665" t="s">
        <v>4843</v>
      </c>
      <c r="L1632" s="666">
        <v>0</v>
      </c>
      <c r="M1632" s="666">
        <v>0</v>
      </c>
      <c r="N1632" s="665">
        <v>1</v>
      </c>
      <c r="O1632" s="748">
        <v>0.5</v>
      </c>
      <c r="P1632" s="666">
        <v>0</v>
      </c>
      <c r="Q1632" s="681"/>
      <c r="R1632" s="665">
        <v>1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21</v>
      </c>
      <c r="B1633" s="665" t="s">
        <v>528</v>
      </c>
      <c r="C1633" s="665" t="s">
        <v>3366</v>
      </c>
      <c r="D1633" s="746" t="s">
        <v>4909</v>
      </c>
      <c r="E1633" s="747" t="s">
        <v>3401</v>
      </c>
      <c r="F1633" s="665" t="s">
        <v>3362</v>
      </c>
      <c r="G1633" s="665" t="s">
        <v>3544</v>
      </c>
      <c r="H1633" s="665" t="s">
        <v>529</v>
      </c>
      <c r="I1633" s="665" t="s">
        <v>3545</v>
      </c>
      <c r="J1633" s="665" t="s">
        <v>3546</v>
      </c>
      <c r="K1633" s="665"/>
      <c r="L1633" s="666">
        <v>0</v>
      </c>
      <c r="M1633" s="666">
        <v>0</v>
      </c>
      <c r="N1633" s="665">
        <v>1</v>
      </c>
      <c r="O1633" s="748">
        <v>1</v>
      </c>
      <c r="P1633" s="666">
        <v>0</v>
      </c>
      <c r="Q1633" s="681"/>
      <c r="R1633" s="665">
        <v>1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21</v>
      </c>
      <c r="B1634" s="665" t="s">
        <v>528</v>
      </c>
      <c r="C1634" s="665" t="s">
        <v>3368</v>
      </c>
      <c r="D1634" s="746" t="s">
        <v>4910</v>
      </c>
      <c r="E1634" s="747" t="s">
        <v>3374</v>
      </c>
      <c r="F1634" s="665" t="s">
        <v>3361</v>
      </c>
      <c r="G1634" s="665" t="s">
        <v>3842</v>
      </c>
      <c r="H1634" s="665" t="s">
        <v>529</v>
      </c>
      <c r="I1634" s="665" t="s">
        <v>3843</v>
      </c>
      <c r="J1634" s="665" t="s">
        <v>3844</v>
      </c>
      <c r="K1634" s="665" t="s">
        <v>3845</v>
      </c>
      <c r="L1634" s="666">
        <v>24.35</v>
      </c>
      <c r="M1634" s="666">
        <v>73.050000000000011</v>
      </c>
      <c r="N1634" s="665">
        <v>3</v>
      </c>
      <c r="O1634" s="748">
        <v>2</v>
      </c>
      <c r="P1634" s="666">
        <v>73.050000000000011</v>
      </c>
      <c r="Q1634" s="681">
        <v>1</v>
      </c>
      <c r="R1634" s="665">
        <v>3</v>
      </c>
      <c r="S1634" s="681">
        <v>1</v>
      </c>
      <c r="T1634" s="748">
        <v>2</v>
      </c>
      <c r="U1634" s="704">
        <v>1</v>
      </c>
    </row>
    <row r="1635" spans="1:21" ht="14.4" customHeight="1" x14ac:dyDescent="0.3">
      <c r="A1635" s="664">
        <v>21</v>
      </c>
      <c r="B1635" s="665" t="s">
        <v>528</v>
      </c>
      <c r="C1635" s="665" t="s">
        <v>3368</v>
      </c>
      <c r="D1635" s="746" t="s">
        <v>4910</v>
      </c>
      <c r="E1635" s="747" t="s">
        <v>3374</v>
      </c>
      <c r="F1635" s="665" t="s">
        <v>3361</v>
      </c>
      <c r="G1635" s="665" t="s">
        <v>3402</v>
      </c>
      <c r="H1635" s="665" t="s">
        <v>529</v>
      </c>
      <c r="I1635" s="665" t="s">
        <v>669</v>
      </c>
      <c r="J1635" s="665" t="s">
        <v>3440</v>
      </c>
      <c r="K1635" s="665" t="s">
        <v>3441</v>
      </c>
      <c r="L1635" s="666">
        <v>36.270000000000003</v>
      </c>
      <c r="M1635" s="666">
        <v>72.540000000000006</v>
      </c>
      <c r="N1635" s="665">
        <v>2</v>
      </c>
      <c r="O1635" s="748">
        <v>2</v>
      </c>
      <c r="P1635" s="666"/>
      <c r="Q1635" s="681">
        <v>0</v>
      </c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21</v>
      </c>
      <c r="B1636" s="665" t="s">
        <v>528</v>
      </c>
      <c r="C1636" s="665" t="s">
        <v>3368</v>
      </c>
      <c r="D1636" s="746" t="s">
        <v>4910</v>
      </c>
      <c r="E1636" s="747" t="s">
        <v>3374</v>
      </c>
      <c r="F1636" s="665" t="s">
        <v>3361</v>
      </c>
      <c r="G1636" s="665" t="s">
        <v>3447</v>
      </c>
      <c r="H1636" s="665" t="s">
        <v>529</v>
      </c>
      <c r="I1636" s="665" t="s">
        <v>4844</v>
      </c>
      <c r="J1636" s="665" t="s">
        <v>3853</v>
      </c>
      <c r="K1636" s="665" t="s">
        <v>2737</v>
      </c>
      <c r="L1636" s="666">
        <v>154.36000000000001</v>
      </c>
      <c r="M1636" s="666">
        <v>154.36000000000001</v>
      </c>
      <c r="N1636" s="665">
        <v>1</v>
      </c>
      <c r="O1636" s="748">
        <v>1</v>
      </c>
      <c r="P1636" s="666">
        <v>154.36000000000001</v>
      </c>
      <c r="Q1636" s="681">
        <v>1</v>
      </c>
      <c r="R1636" s="665">
        <v>1</v>
      </c>
      <c r="S1636" s="681">
        <v>1</v>
      </c>
      <c r="T1636" s="748">
        <v>1</v>
      </c>
      <c r="U1636" s="704">
        <v>1</v>
      </c>
    </row>
    <row r="1637" spans="1:21" ht="14.4" customHeight="1" x14ac:dyDescent="0.3">
      <c r="A1637" s="664">
        <v>21</v>
      </c>
      <c r="B1637" s="665" t="s">
        <v>528</v>
      </c>
      <c r="C1637" s="665" t="s">
        <v>3368</v>
      </c>
      <c r="D1637" s="746" t="s">
        <v>4910</v>
      </c>
      <c r="E1637" s="747" t="s">
        <v>3374</v>
      </c>
      <c r="F1637" s="665" t="s">
        <v>3361</v>
      </c>
      <c r="G1637" s="665" t="s">
        <v>3447</v>
      </c>
      <c r="H1637" s="665" t="s">
        <v>1606</v>
      </c>
      <c r="I1637" s="665" t="s">
        <v>1935</v>
      </c>
      <c r="J1637" s="665" t="s">
        <v>1814</v>
      </c>
      <c r="K1637" s="665" t="s">
        <v>2737</v>
      </c>
      <c r="L1637" s="666">
        <v>154.36000000000001</v>
      </c>
      <c r="M1637" s="666">
        <v>1080.52</v>
      </c>
      <c r="N1637" s="665">
        <v>7</v>
      </c>
      <c r="O1637" s="748">
        <v>5.5</v>
      </c>
      <c r="P1637" s="666">
        <v>617.44000000000005</v>
      </c>
      <c r="Q1637" s="681">
        <v>0.57142857142857151</v>
      </c>
      <c r="R1637" s="665">
        <v>4</v>
      </c>
      <c r="S1637" s="681">
        <v>0.5714285714285714</v>
      </c>
      <c r="T1637" s="748">
        <v>4</v>
      </c>
      <c r="U1637" s="704">
        <v>0.72727272727272729</v>
      </c>
    </row>
    <row r="1638" spans="1:21" ht="14.4" customHeight="1" x14ac:dyDescent="0.3">
      <c r="A1638" s="664">
        <v>21</v>
      </c>
      <c r="B1638" s="665" t="s">
        <v>528</v>
      </c>
      <c r="C1638" s="665" t="s">
        <v>3368</v>
      </c>
      <c r="D1638" s="746" t="s">
        <v>4910</v>
      </c>
      <c r="E1638" s="747" t="s">
        <v>3374</v>
      </c>
      <c r="F1638" s="665" t="s">
        <v>3361</v>
      </c>
      <c r="G1638" s="665" t="s">
        <v>3435</v>
      </c>
      <c r="H1638" s="665" t="s">
        <v>529</v>
      </c>
      <c r="I1638" s="665" t="s">
        <v>4845</v>
      </c>
      <c r="J1638" s="665" t="s">
        <v>4846</v>
      </c>
      <c r="K1638" s="665" t="s">
        <v>4847</v>
      </c>
      <c r="L1638" s="666">
        <v>39.17</v>
      </c>
      <c r="M1638" s="666">
        <v>156.68</v>
      </c>
      <c r="N1638" s="665">
        <v>4</v>
      </c>
      <c r="O1638" s="748">
        <v>2</v>
      </c>
      <c r="P1638" s="666">
        <v>78.34</v>
      </c>
      <c r="Q1638" s="681">
        <v>0.5</v>
      </c>
      <c r="R1638" s="665">
        <v>2</v>
      </c>
      <c r="S1638" s="681">
        <v>0.5</v>
      </c>
      <c r="T1638" s="748">
        <v>1</v>
      </c>
      <c r="U1638" s="704">
        <v>0.5</v>
      </c>
    </row>
    <row r="1639" spans="1:21" ht="14.4" customHeight="1" x14ac:dyDescent="0.3">
      <c r="A1639" s="664">
        <v>21</v>
      </c>
      <c r="B1639" s="665" t="s">
        <v>528</v>
      </c>
      <c r="C1639" s="665" t="s">
        <v>3368</v>
      </c>
      <c r="D1639" s="746" t="s">
        <v>4910</v>
      </c>
      <c r="E1639" s="747" t="s">
        <v>3374</v>
      </c>
      <c r="F1639" s="665" t="s">
        <v>3361</v>
      </c>
      <c r="G1639" s="665" t="s">
        <v>3741</v>
      </c>
      <c r="H1639" s="665" t="s">
        <v>529</v>
      </c>
      <c r="I1639" s="665" t="s">
        <v>4848</v>
      </c>
      <c r="J1639" s="665" t="s">
        <v>4849</v>
      </c>
      <c r="K1639" s="665" t="s">
        <v>4850</v>
      </c>
      <c r="L1639" s="666">
        <v>27.67</v>
      </c>
      <c r="M1639" s="666">
        <v>27.67</v>
      </c>
      <c r="N1639" s="665">
        <v>1</v>
      </c>
      <c r="O1639" s="748">
        <v>1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21</v>
      </c>
      <c r="B1640" s="665" t="s">
        <v>528</v>
      </c>
      <c r="C1640" s="665" t="s">
        <v>3368</v>
      </c>
      <c r="D1640" s="746" t="s">
        <v>4910</v>
      </c>
      <c r="E1640" s="747" t="s">
        <v>3374</v>
      </c>
      <c r="F1640" s="665" t="s">
        <v>3361</v>
      </c>
      <c r="G1640" s="665" t="s">
        <v>3406</v>
      </c>
      <c r="H1640" s="665" t="s">
        <v>529</v>
      </c>
      <c r="I1640" s="665" t="s">
        <v>1112</v>
      </c>
      <c r="J1640" s="665" t="s">
        <v>1113</v>
      </c>
      <c r="K1640" s="665" t="s">
        <v>1114</v>
      </c>
      <c r="L1640" s="666">
        <v>344</v>
      </c>
      <c r="M1640" s="666">
        <v>344</v>
      </c>
      <c r="N1640" s="665">
        <v>1</v>
      </c>
      <c r="O1640" s="748">
        <v>1</v>
      </c>
      <c r="P1640" s="666">
        <v>344</v>
      </c>
      <c r="Q1640" s="681">
        <v>1</v>
      </c>
      <c r="R1640" s="665">
        <v>1</v>
      </c>
      <c r="S1640" s="681">
        <v>1</v>
      </c>
      <c r="T1640" s="748">
        <v>1</v>
      </c>
      <c r="U1640" s="704">
        <v>1</v>
      </c>
    </row>
    <row r="1641" spans="1:21" ht="14.4" customHeight="1" x14ac:dyDescent="0.3">
      <c r="A1641" s="664">
        <v>21</v>
      </c>
      <c r="B1641" s="665" t="s">
        <v>528</v>
      </c>
      <c r="C1641" s="665" t="s">
        <v>3368</v>
      </c>
      <c r="D1641" s="746" t="s">
        <v>4910</v>
      </c>
      <c r="E1641" s="747" t="s">
        <v>3374</v>
      </c>
      <c r="F1641" s="665" t="s">
        <v>3361</v>
      </c>
      <c r="G1641" s="665" t="s">
        <v>3716</v>
      </c>
      <c r="H1641" s="665" t="s">
        <v>529</v>
      </c>
      <c r="I1641" s="665" t="s">
        <v>3717</v>
      </c>
      <c r="J1641" s="665" t="s">
        <v>1924</v>
      </c>
      <c r="K1641" s="665" t="s">
        <v>1925</v>
      </c>
      <c r="L1641" s="666">
        <v>98.75</v>
      </c>
      <c r="M1641" s="666">
        <v>197.5</v>
      </c>
      <c r="N1641" s="665">
        <v>2</v>
      </c>
      <c r="O1641" s="748">
        <v>0.5</v>
      </c>
      <c r="P1641" s="666"/>
      <c r="Q1641" s="681">
        <v>0</v>
      </c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21</v>
      </c>
      <c r="B1642" s="665" t="s">
        <v>528</v>
      </c>
      <c r="C1642" s="665" t="s">
        <v>3368</v>
      </c>
      <c r="D1642" s="746" t="s">
        <v>4910</v>
      </c>
      <c r="E1642" s="747" t="s">
        <v>3374</v>
      </c>
      <c r="F1642" s="665" t="s">
        <v>3361</v>
      </c>
      <c r="G1642" s="665" t="s">
        <v>3554</v>
      </c>
      <c r="H1642" s="665" t="s">
        <v>529</v>
      </c>
      <c r="I1642" s="665" t="s">
        <v>3555</v>
      </c>
      <c r="J1642" s="665" t="s">
        <v>3556</v>
      </c>
      <c r="K1642" s="665" t="s">
        <v>3557</v>
      </c>
      <c r="L1642" s="666">
        <v>0</v>
      </c>
      <c r="M1642" s="666">
        <v>0</v>
      </c>
      <c r="N1642" s="665">
        <v>1</v>
      </c>
      <c r="O1642" s="748">
        <v>1</v>
      </c>
      <c r="P1642" s="666"/>
      <c r="Q1642" s="681"/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21</v>
      </c>
      <c r="B1643" s="665" t="s">
        <v>528</v>
      </c>
      <c r="C1643" s="665" t="s">
        <v>3368</v>
      </c>
      <c r="D1643" s="746" t="s">
        <v>4910</v>
      </c>
      <c r="E1643" s="747" t="s">
        <v>3374</v>
      </c>
      <c r="F1643" s="665" t="s">
        <v>3361</v>
      </c>
      <c r="G1643" s="665" t="s">
        <v>3415</v>
      </c>
      <c r="H1643" s="665" t="s">
        <v>529</v>
      </c>
      <c r="I1643" s="665" t="s">
        <v>3915</v>
      </c>
      <c r="J1643" s="665" t="s">
        <v>3417</v>
      </c>
      <c r="K1643" s="665" t="s">
        <v>3418</v>
      </c>
      <c r="L1643" s="666">
        <v>550.39</v>
      </c>
      <c r="M1643" s="666">
        <v>2201.56</v>
      </c>
      <c r="N1643" s="665">
        <v>4</v>
      </c>
      <c r="O1643" s="748">
        <v>2</v>
      </c>
      <c r="P1643" s="666">
        <v>2201.56</v>
      </c>
      <c r="Q1643" s="681">
        <v>1</v>
      </c>
      <c r="R1643" s="665">
        <v>4</v>
      </c>
      <c r="S1643" s="681">
        <v>1</v>
      </c>
      <c r="T1643" s="748">
        <v>2</v>
      </c>
      <c r="U1643" s="704">
        <v>1</v>
      </c>
    </row>
    <row r="1644" spans="1:21" ht="14.4" customHeight="1" x14ac:dyDescent="0.3">
      <c r="A1644" s="664">
        <v>21</v>
      </c>
      <c r="B1644" s="665" t="s">
        <v>528</v>
      </c>
      <c r="C1644" s="665" t="s">
        <v>3368</v>
      </c>
      <c r="D1644" s="746" t="s">
        <v>4910</v>
      </c>
      <c r="E1644" s="747" t="s">
        <v>3374</v>
      </c>
      <c r="F1644" s="665" t="s">
        <v>3361</v>
      </c>
      <c r="G1644" s="665" t="s">
        <v>3426</v>
      </c>
      <c r="H1644" s="665" t="s">
        <v>1606</v>
      </c>
      <c r="I1644" s="665" t="s">
        <v>3427</v>
      </c>
      <c r="J1644" s="665" t="s">
        <v>3428</v>
      </c>
      <c r="K1644" s="665" t="s">
        <v>3429</v>
      </c>
      <c r="L1644" s="666">
        <v>668.54</v>
      </c>
      <c r="M1644" s="666">
        <v>4011.24</v>
      </c>
      <c r="N1644" s="665">
        <v>6</v>
      </c>
      <c r="O1644" s="748">
        <v>2.5</v>
      </c>
      <c r="P1644" s="666">
        <v>4011.24</v>
      </c>
      <c r="Q1644" s="681">
        <v>1</v>
      </c>
      <c r="R1644" s="665">
        <v>6</v>
      </c>
      <c r="S1644" s="681">
        <v>1</v>
      </c>
      <c r="T1644" s="748">
        <v>2.5</v>
      </c>
      <c r="U1644" s="704">
        <v>1</v>
      </c>
    </row>
    <row r="1645" spans="1:21" ht="14.4" customHeight="1" x14ac:dyDescent="0.3">
      <c r="A1645" s="664">
        <v>21</v>
      </c>
      <c r="B1645" s="665" t="s">
        <v>528</v>
      </c>
      <c r="C1645" s="665" t="s">
        <v>3368</v>
      </c>
      <c r="D1645" s="746" t="s">
        <v>4910</v>
      </c>
      <c r="E1645" s="747" t="s">
        <v>3374</v>
      </c>
      <c r="F1645" s="665" t="s">
        <v>3361</v>
      </c>
      <c r="G1645" s="665" t="s">
        <v>3523</v>
      </c>
      <c r="H1645" s="665" t="s">
        <v>529</v>
      </c>
      <c r="I1645" s="665" t="s">
        <v>3524</v>
      </c>
      <c r="J1645" s="665" t="s">
        <v>1433</v>
      </c>
      <c r="K1645" s="665" t="s">
        <v>1176</v>
      </c>
      <c r="L1645" s="666">
        <v>54.23</v>
      </c>
      <c r="M1645" s="666">
        <v>54.23</v>
      </c>
      <c r="N1645" s="665">
        <v>1</v>
      </c>
      <c r="O1645" s="748">
        <v>1</v>
      </c>
      <c r="P1645" s="666"/>
      <c r="Q1645" s="681">
        <v>0</v>
      </c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21</v>
      </c>
      <c r="B1646" s="665" t="s">
        <v>528</v>
      </c>
      <c r="C1646" s="665" t="s">
        <v>3368</v>
      </c>
      <c r="D1646" s="746" t="s">
        <v>4910</v>
      </c>
      <c r="E1646" s="747" t="s">
        <v>3374</v>
      </c>
      <c r="F1646" s="665" t="s">
        <v>3361</v>
      </c>
      <c r="G1646" s="665" t="s">
        <v>4719</v>
      </c>
      <c r="H1646" s="665" t="s">
        <v>1606</v>
      </c>
      <c r="I1646" s="665" t="s">
        <v>4723</v>
      </c>
      <c r="J1646" s="665" t="s">
        <v>4724</v>
      </c>
      <c r="K1646" s="665" t="s">
        <v>4725</v>
      </c>
      <c r="L1646" s="666">
        <v>14213.98</v>
      </c>
      <c r="M1646" s="666">
        <v>127925.82</v>
      </c>
      <c r="N1646" s="665">
        <v>9</v>
      </c>
      <c r="O1646" s="748">
        <v>2</v>
      </c>
      <c r="P1646" s="666">
        <v>127925.82</v>
      </c>
      <c r="Q1646" s="681">
        <v>1</v>
      </c>
      <c r="R1646" s="665">
        <v>9</v>
      </c>
      <c r="S1646" s="681">
        <v>1</v>
      </c>
      <c r="T1646" s="748">
        <v>2</v>
      </c>
      <c r="U1646" s="704">
        <v>1</v>
      </c>
    </row>
    <row r="1647" spans="1:21" ht="14.4" customHeight="1" x14ac:dyDescent="0.3">
      <c r="A1647" s="664">
        <v>21</v>
      </c>
      <c r="B1647" s="665" t="s">
        <v>528</v>
      </c>
      <c r="C1647" s="665" t="s">
        <v>3368</v>
      </c>
      <c r="D1647" s="746" t="s">
        <v>4910</v>
      </c>
      <c r="E1647" s="747" t="s">
        <v>3374</v>
      </c>
      <c r="F1647" s="665" t="s">
        <v>3361</v>
      </c>
      <c r="G1647" s="665" t="s">
        <v>4719</v>
      </c>
      <c r="H1647" s="665" t="s">
        <v>1606</v>
      </c>
      <c r="I1647" s="665" t="s">
        <v>4851</v>
      </c>
      <c r="J1647" s="665" t="s">
        <v>4852</v>
      </c>
      <c r="K1647" s="665" t="s">
        <v>4853</v>
      </c>
      <c r="L1647" s="666">
        <v>2030.56</v>
      </c>
      <c r="M1647" s="666">
        <v>12183.36</v>
      </c>
      <c r="N1647" s="665">
        <v>6</v>
      </c>
      <c r="O1647" s="748">
        <v>1</v>
      </c>
      <c r="P1647" s="666">
        <v>12183.36</v>
      </c>
      <c r="Q1647" s="681">
        <v>1</v>
      </c>
      <c r="R1647" s="665">
        <v>6</v>
      </c>
      <c r="S1647" s="681">
        <v>1</v>
      </c>
      <c r="T1647" s="748">
        <v>1</v>
      </c>
      <c r="U1647" s="704">
        <v>1</v>
      </c>
    </row>
    <row r="1648" spans="1:21" ht="14.4" customHeight="1" x14ac:dyDescent="0.3">
      <c r="A1648" s="664">
        <v>21</v>
      </c>
      <c r="B1648" s="665" t="s">
        <v>528</v>
      </c>
      <c r="C1648" s="665" t="s">
        <v>3368</v>
      </c>
      <c r="D1648" s="746" t="s">
        <v>4910</v>
      </c>
      <c r="E1648" s="747" t="s">
        <v>3374</v>
      </c>
      <c r="F1648" s="665" t="s">
        <v>3361</v>
      </c>
      <c r="G1648" s="665" t="s">
        <v>4719</v>
      </c>
      <c r="H1648" s="665" t="s">
        <v>1606</v>
      </c>
      <c r="I1648" s="665" t="s">
        <v>4854</v>
      </c>
      <c r="J1648" s="665" t="s">
        <v>4724</v>
      </c>
      <c r="K1648" s="665" t="s">
        <v>4725</v>
      </c>
      <c r="L1648" s="666">
        <v>0</v>
      </c>
      <c r="M1648" s="666">
        <v>0</v>
      </c>
      <c r="N1648" s="665">
        <v>3</v>
      </c>
      <c r="O1648" s="748">
        <v>0.5</v>
      </c>
      <c r="P1648" s="666">
        <v>0</v>
      </c>
      <c r="Q1648" s="681"/>
      <c r="R1648" s="665">
        <v>3</v>
      </c>
      <c r="S1648" s="681">
        <v>1</v>
      </c>
      <c r="T1648" s="748">
        <v>0.5</v>
      </c>
      <c r="U1648" s="704">
        <v>1</v>
      </c>
    </row>
    <row r="1649" spans="1:21" ht="14.4" customHeight="1" x14ac:dyDescent="0.3">
      <c r="A1649" s="664">
        <v>21</v>
      </c>
      <c r="B1649" s="665" t="s">
        <v>528</v>
      </c>
      <c r="C1649" s="665" t="s">
        <v>3368</v>
      </c>
      <c r="D1649" s="746" t="s">
        <v>4910</v>
      </c>
      <c r="E1649" s="747" t="s">
        <v>3374</v>
      </c>
      <c r="F1649" s="665" t="s">
        <v>3361</v>
      </c>
      <c r="G1649" s="665" t="s">
        <v>3531</v>
      </c>
      <c r="H1649" s="665" t="s">
        <v>529</v>
      </c>
      <c r="I1649" s="665" t="s">
        <v>688</v>
      </c>
      <c r="J1649" s="665" t="s">
        <v>689</v>
      </c>
      <c r="K1649" s="665" t="s">
        <v>3691</v>
      </c>
      <c r="L1649" s="666">
        <v>55.16</v>
      </c>
      <c r="M1649" s="666">
        <v>55.16</v>
      </c>
      <c r="N1649" s="665">
        <v>1</v>
      </c>
      <c r="O1649" s="748">
        <v>1</v>
      </c>
      <c r="P1649" s="666"/>
      <c r="Q1649" s="681">
        <v>0</v>
      </c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21</v>
      </c>
      <c r="B1650" s="665" t="s">
        <v>528</v>
      </c>
      <c r="C1650" s="665" t="s">
        <v>3368</v>
      </c>
      <c r="D1650" s="746" t="s">
        <v>4910</v>
      </c>
      <c r="E1650" s="747" t="s">
        <v>3374</v>
      </c>
      <c r="F1650" s="665" t="s">
        <v>3361</v>
      </c>
      <c r="G1650" s="665" t="s">
        <v>3536</v>
      </c>
      <c r="H1650" s="665" t="s">
        <v>529</v>
      </c>
      <c r="I1650" s="665" t="s">
        <v>4855</v>
      </c>
      <c r="J1650" s="665" t="s">
        <v>3723</v>
      </c>
      <c r="K1650" s="665" t="s">
        <v>1048</v>
      </c>
      <c r="L1650" s="666">
        <v>33.549999999999997</v>
      </c>
      <c r="M1650" s="666">
        <v>33.549999999999997</v>
      </c>
      <c r="N1650" s="665">
        <v>1</v>
      </c>
      <c r="O1650" s="748">
        <v>1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21</v>
      </c>
      <c r="B1651" s="665" t="s">
        <v>528</v>
      </c>
      <c r="C1651" s="665" t="s">
        <v>3368</v>
      </c>
      <c r="D1651" s="746" t="s">
        <v>4910</v>
      </c>
      <c r="E1651" s="747" t="s">
        <v>3374</v>
      </c>
      <c r="F1651" s="665" t="s">
        <v>3363</v>
      </c>
      <c r="G1651" s="665" t="s">
        <v>4035</v>
      </c>
      <c r="H1651" s="665" t="s">
        <v>529</v>
      </c>
      <c r="I1651" s="665" t="s">
        <v>4036</v>
      </c>
      <c r="J1651" s="665" t="s">
        <v>4037</v>
      </c>
      <c r="K1651" s="665" t="s">
        <v>4038</v>
      </c>
      <c r="L1651" s="666">
        <v>741</v>
      </c>
      <c r="M1651" s="666">
        <v>4446</v>
      </c>
      <c r="N1651" s="665">
        <v>6</v>
      </c>
      <c r="O1651" s="748">
        <v>3</v>
      </c>
      <c r="P1651" s="666">
        <v>4446</v>
      </c>
      <c r="Q1651" s="681">
        <v>1</v>
      </c>
      <c r="R1651" s="665">
        <v>6</v>
      </c>
      <c r="S1651" s="681">
        <v>1</v>
      </c>
      <c r="T1651" s="748">
        <v>3</v>
      </c>
      <c r="U1651" s="704">
        <v>1</v>
      </c>
    </row>
    <row r="1652" spans="1:21" ht="14.4" customHeight="1" x14ac:dyDescent="0.3">
      <c r="A1652" s="664">
        <v>21</v>
      </c>
      <c r="B1652" s="665" t="s">
        <v>528</v>
      </c>
      <c r="C1652" s="665" t="s">
        <v>3368</v>
      </c>
      <c r="D1652" s="746" t="s">
        <v>4910</v>
      </c>
      <c r="E1652" s="747" t="s">
        <v>3374</v>
      </c>
      <c r="F1652" s="665" t="s">
        <v>3363</v>
      </c>
      <c r="G1652" s="665" t="s">
        <v>4035</v>
      </c>
      <c r="H1652" s="665" t="s">
        <v>529</v>
      </c>
      <c r="I1652" s="665" t="s">
        <v>4095</v>
      </c>
      <c r="J1652" s="665" t="s">
        <v>4096</v>
      </c>
      <c r="K1652" s="665" t="s">
        <v>4097</v>
      </c>
      <c r="L1652" s="666">
        <v>1512.05</v>
      </c>
      <c r="M1652" s="666">
        <v>4536.1499999999996</v>
      </c>
      <c r="N1652" s="665">
        <v>3</v>
      </c>
      <c r="O1652" s="748">
        <v>1</v>
      </c>
      <c r="P1652" s="666">
        <v>4536.1499999999996</v>
      </c>
      <c r="Q1652" s="681">
        <v>1</v>
      </c>
      <c r="R1652" s="665">
        <v>3</v>
      </c>
      <c r="S1652" s="681">
        <v>1</v>
      </c>
      <c r="T1652" s="748">
        <v>1</v>
      </c>
      <c r="U1652" s="704">
        <v>1</v>
      </c>
    </row>
    <row r="1653" spans="1:21" ht="14.4" customHeight="1" x14ac:dyDescent="0.3">
      <c r="A1653" s="664">
        <v>21</v>
      </c>
      <c r="B1653" s="665" t="s">
        <v>528</v>
      </c>
      <c r="C1653" s="665" t="s">
        <v>3368</v>
      </c>
      <c r="D1653" s="746" t="s">
        <v>4910</v>
      </c>
      <c r="E1653" s="747" t="s">
        <v>3374</v>
      </c>
      <c r="F1653" s="665" t="s">
        <v>3363</v>
      </c>
      <c r="G1653" s="665" t="s">
        <v>4035</v>
      </c>
      <c r="H1653" s="665" t="s">
        <v>529</v>
      </c>
      <c r="I1653" s="665" t="s">
        <v>4039</v>
      </c>
      <c r="J1653" s="665" t="s">
        <v>4040</v>
      </c>
      <c r="K1653" s="665" t="s">
        <v>4041</v>
      </c>
      <c r="L1653" s="666">
        <v>1600</v>
      </c>
      <c r="M1653" s="666">
        <v>3200</v>
      </c>
      <c r="N1653" s="665">
        <v>2</v>
      </c>
      <c r="O1653" s="748">
        <v>1</v>
      </c>
      <c r="P1653" s="666">
        <v>3200</v>
      </c>
      <c r="Q1653" s="681">
        <v>1</v>
      </c>
      <c r="R1653" s="665">
        <v>2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21</v>
      </c>
      <c r="B1654" s="665" t="s">
        <v>528</v>
      </c>
      <c r="C1654" s="665" t="s">
        <v>3368</v>
      </c>
      <c r="D1654" s="746" t="s">
        <v>4910</v>
      </c>
      <c r="E1654" s="747" t="s">
        <v>3374</v>
      </c>
      <c r="F1654" s="665" t="s">
        <v>3363</v>
      </c>
      <c r="G1654" s="665" t="s">
        <v>4035</v>
      </c>
      <c r="H1654" s="665" t="s">
        <v>529</v>
      </c>
      <c r="I1654" s="665" t="s">
        <v>4856</v>
      </c>
      <c r="J1654" s="665" t="s">
        <v>4857</v>
      </c>
      <c r="K1654" s="665" t="s">
        <v>4858</v>
      </c>
      <c r="L1654" s="666">
        <v>770.84</v>
      </c>
      <c r="M1654" s="666">
        <v>1541.68</v>
      </c>
      <c r="N1654" s="665">
        <v>2</v>
      </c>
      <c r="O1654" s="748">
        <v>1</v>
      </c>
      <c r="P1654" s="666">
        <v>1541.68</v>
      </c>
      <c r="Q1654" s="681">
        <v>1</v>
      </c>
      <c r="R1654" s="665">
        <v>2</v>
      </c>
      <c r="S1654" s="681">
        <v>1</v>
      </c>
      <c r="T1654" s="748">
        <v>1</v>
      </c>
      <c r="U1654" s="704">
        <v>1</v>
      </c>
    </row>
    <row r="1655" spans="1:21" ht="14.4" customHeight="1" x14ac:dyDescent="0.3">
      <c r="A1655" s="664">
        <v>21</v>
      </c>
      <c r="B1655" s="665" t="s">
        <v>528</v>
      </c>
      <c r="C1655" s="665" t="s">
        <v>3368</v>
      </c>
      <c r="D1655" s="746" t="s">
        <v>4910</v>
      </c>
      <c r="E1655" s="747" t="s">
        <v>3374</v>
      </c>
      <c r="F1655" s="665" t="s">
        <v>3363</v>
      </c>
      <c r="G1655" s="665" t="s">
        <v>3732</v>
      </c>
      <c r="H1655" s="665" t="s">
        <v>529</v>
      </c>
      <c r="I1655" s="665" t="s">
        <v>3839</v>
      </c>
      <c r="J1655" s="665" t="s">
        <v>3840</v>
      </c>
      <c r="K1655" s="665" t="s">
        <v>3841</v>
      </c>
      <c r="L1655" s="666">
        <v>1267.1300000000001</v>
      </c>
      <c r="M1655" s="666">
        <v>8869.91</v>
      </c>
      <c r="N1655" s="665">
        <v>7</v>
      </c>
      <c r="O1655" s="748">
        <v>7</v>
      </c>
      <c r="P1655" s="666">
        <v>6335.6500000000005</v>
      </c>
      <c r="Q1655" s="681">
        <v>0.71428571428571441</v>
      </c>
      <c r="R1655" s="665">
        <v>5</v>
      </c>
      <c r="S1655" s="681">
        <v>0.7142857142857143</v>
      </c>
      <c r="T1655" s="748">
        <v>5</v>
      </c>
      <c r="U1655" s="704">
        <v>0.7142857142857143</v>
      </c>
    </row>
    <row r="1656" spans="1:21" ht="14.4" customHeight="1" x14ac:dyDescent="0.3">
      <c r="A1656" s="664">
        <v>21</v>
      </c>
      <c r="B1656" s="665" t="s">
        <v>528</v>
      </c>
      <c r="C1656" s="665" t="s">
        <v>3368</v>
      </c>
      <c r="D1656" s="746" t="s">
        <v>4910</v>
      </c>
      <c r="E1656" s="747" t="s">
        <v>3375</v>
      </c>
      <c r="F1656" s="665" t="s">
        <v>3361</v>
      </c>
      <c r="G1656" s="665" t="s">
        <v>3406</v>
      </c>
      <c r="H1656" s="665" t="s">
        <v>529</v>
      </c>
      <c r="I1656" s="665" t="s">
        <v>1112</v>
      </c>
      <c r="J1656" s="665" t="s">
        <v>1113</v>
      </c>
      <c r="K1656" s="665" t="s">
        <v>1114</v>
      </c>
      <c r="L1656" s="666">
        <v>344</v>
      </c>
      <c r="M1656" s="666">
        <v>1720</v>
      </c>
      <c r="N1656" s="665">
        <v>5</v>
      </c>
      <c r="O1656" s="748">
        <v>4</v>
      </c>
      <c r="P1656" s="666">
        <v>1376</v>
      </c>
      <c r="Q1656" s="681">
        <v>0.8</v>
      </c>
      <c r="R1656" s="665">
        <v>4</v>
      </c>
      <c r="S1656" s="681">
        <v>0.8</v>
      </c>
      <c r="T1656" s="748">
        <v>3</v>
      </c>
      <c r="U1656" s="704">
        <v>0.75</v>
      </c>
    </row>
    <row r="1657" spans="1:21" ht="14.4" customHeight="1" x14ac:dyDescent="0.3">
      <c r="A1657" s="664">
        <v>21</v>
      </c>
      <c r="B1657" s="665" t="s">
        <v>528</v>
      </c>
      <c r="C1657" s="665" t="s">
        <v>3368</v>
      </c>
      <c r="D1657" s="746" t="s">
        <v>4910</v>
      </c>
      <c r="E1657" s="747" t="s">
        <v>3375</v>
      </c>
      <c r="F1657" s="665" t="s">
        <v>3361</v>
      </c>
      <c r="G1657" s="665" t="s">
        <v>3475</v>
      </c>
      <c r="H1657" s="665" t="s">
        <v>529</v>
      </c>
      <c r="I1657" s="665" t="s">
        <v>4747</v>
      </c>
      <c r="J1657" s="665" t="s">
        <v>4748</v>
      </c>
      <c r="K1657" s="665" t="s">
        <v>4749</v>
      </c>
      <c r="L1657" s="666">
        <v>484.75</v>
      </c>
      <c r="M1657" s="666">
        <v>484.75</v>
      </c>
      <c r="N1657" s="665">
        <v>1</v>
      </c>
      <c r="O1657" s="748">
        <v>1</v>
      </c>
      <c r="P1657" s="666"/>
      <c r="Q1657" s="681">
        <v>0</v>
      </c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21</v>
      </c>
      <c r="B1658" s="665" t="s">
        <v>528</v>
      </c>
      <c r="C1658" s="665" t="s">
        <v>3368</v>
      </c>
      <c r="D1658" s="746" t="s">
        <v>4910</v>
      </c>
      <c r="E1658" s="747" t="s">
        <v>3375</v>
      </c>
      <c r="F1658" s="665" t="s">
        <v>3361</v>
      </c>
      <c r="G1658" s="665" t="s">
        <v>3554</v>
      </c>
      <c r="H1658" s="665" t="s">
        <v>529</v>
      </c>
      <c r="I1658" s="665" t="s">
        <v>777</v>
      </c>
      <c r="J1658" s="665" t="s">
        <v>3556</v>
      </c>
      <c r="K1658" s="665" t="s">
        <v>3557</v>
      </c>
      <c r="L1658" s="666">
        <v>73.989999999999995</v>
      </c>
      <c r="M1658" s="666">
        <v>73.989999999999995</v>
      </c>
      <c r="N1658" s="665">
        <v>1</v>
      </c>
      <c r="O1658" s="748">
        <v>1</v>
      </c>
      <c r="P1658" s="666"/>
      <c r="Q1658" s="681">
        <v>0</v>
      </c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21</v>
      </c>
      <c r="B1659" s="665" t="s">
        <v>528</v>
      </c>
      <c r="C1659" s="665" t="s">
        <v>3368</v>
      </c>
      <c r="D1659" s="746" t="s">
        <v>4910</v>
      </c>
      <c r="E1659" s="747" t="s">
        <v>3375</v>
      </c>
      <c r="F1659" s="665" t="s">
        <v>3361</v>
      </c>
      <c r="G1659" s="665" t="s">
        <v>3554</v>
      </c>
      <c r="H1659" s="665" t="s">
        <v>529</v>
      </c>
      <c r="I1659" s="665" t="s">
        <v>3555</v>
      </c>
      <c r="J1659" s="665" t="s">
        <v>3556</v>
      </c>
      <c r="K1659" s="665" t="s">
        <v>3557</v>
      </c>
      <c r="L1659" s="666">
        <v>0</v>
      </c>
      <c r="M1659" s="666">
        <v>0</v>
      </c>
      <c r="N1659" s="665">
        <v>1</v>
      </c>
      <c r="O1659" s="748">
        <v>1</v>
      </c>
      <c r="P1659" s="666"/>
      <c r="Q1659" s="681"/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21</v>
      </c>
      <c r="B1660" s="665" t="s">
        <v>528</v>
      </c>
      <c r="C1660" s="665" t="s">
        <v>3368</v>
      </c>
      <c r="D1660" s="746" t="s">
        <v>4910</v>
      </c>
      <c r="E1660" s="747" t="s">
        <v>3375</v>
      </c>
      <c r="F1660" s="665" t="s">
        <v>3361</v>
      </c>
      <c r="G1660" s="665" t="s">
        <v>3695</v>
      </c>
      <c r="H1660" s="665" t="s">
        <v>529</v>
      </c>
      <c r="I1660" s="665" t="s">
        <v>692</v>
      </c>
      <c r="J1660" s="665" t="s">
        <v>693</v>
      </c>
      <c r="K1660" s="665" t="s">
        <v>694</v>
      </c>
      <c r="L1660" s="666">
        <v>0</v>
      </c>
      <c r="M1660" s="666">
        <v>0</v>
      </c>
      <c r="N1660" s="665">
        <v>1</v>
      </c>
      <c r="O1660" s="748">
        <v>1</v>
      </c>
      <c r="P1660" s="666"/>
      <c r="Q1660" s="681"/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21</v>
      </c>
      <c r="B1661" s="665" t="s">
        <v>528</v>
      </c>
      <c r="C1661" s="665" t="s">
        <v>3368</v>
      </c>
      <c r="D1661" s="746" t="s">
        <v>4910</v>
      </c>
      <c r="E1661" s="747" t="s">
        <v>3375</v>
      </c>
      <c r="F1661" s="665" t="s">
        <v>3361</v>
      </c>
      <c r="G1661" s="665" t="s">
        <v>3923</v>
      </c>
      <c r="H1661" s="665" t="s">
        <v>1606</v>
      </c>
      <c r="I1661" s="665" t="s">
        <v>1608</v>
      </c>
      <c r="J1661" s="665" t="s">
        <v>1609</v>
      </c>
      <c r="K1661" s="665" t="s">
        <v>1610</v>
      </c>
      <c r="L1661" s="666">
        <v>36.54</v>
      </c>
      <c r="M1661" s="666">
        <v>36.54</v>
      </c>
      <c r="N1661" s="665">
        <v>1</v>
      </c>
      <c r="O1661" s="748">
        <v>1</v>
      </c>
      <c r="P1661" s="666"/>
      <c r="Q1661" s="681">
        <v>0</v>
      </c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21</v>
      </c>
      <c r="B1662" s="665" t="s">
        <v>528</v>
      </c>
      <c r="C1662" s="665" t="s">
        <v>3368</v>
      </c>
      <c r="D1662" s="746" t="s">
        <v>4910</v>
      </c>
      <c r="E1662" s="747" t="s">
        <v>3375</v>
      </c>
      <c r="F1662" s="665" t="s">
        <v>3361</v>
      </c>
      <c r="G1662" s="665" t="s">
        <v>3536</v>
      </c>
      <c r="H1662" s="665" t="s">
        <v>529</v>
      </c>
      <c r="I1662" s="665" t="s">
        <v>3722</v>
      </c>
      <c r="J1662" s="665" t="s">
        <v>3723</v>
      </c>
      <c r="K1662" s="665" t="s">
        <v>1041</v>
      </c>
      <c r="L1662" s="666">
        <v>50.32</v>
      </c>
      <c r="M1662" s="666">
        <v>100.64</v>
      </c>
      <c r="N1662" s="665">
        <v>2</v>
      </c>
      <c r="O1662" s="748">
        <v>1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21</v>
      </c>
      <c r="B1663" s="665" t="s">
        <v>528</v>
      </c>
      <c r="C1663" s="665" t="s">
        <v>3368</v>
      </c>
      <c r="D1663" s="746" t="s">
        <v>4910</v>
      </c>
      <c r="E1663" s="747" t="s">
        <v>3375</v>
      </c>
      <c r="F1663" s="665" t="s">
        <v>3361</v>
      </c>
      <c r="G1663" s="665" t="s">
        <v>3432</v>
      </c>
      <c r="H1663" s="665" t="s">
        <v>529</v>
      </c>
      <c r="I1663" s="665" t="s">
        <v>4859</v>
      </c>
      <c r="J1663" s="665" t="s">
        <v>3836</v>
      </c>
      <c r="K1663" s="665" t="s">
        <v>1462</v>
      </c>
      <c r="L1663" s="666">
        <v>0</v>
      </c>
      <c r="M1663" s="666">
        <v>0</v>
      </c>
      <c r="N1663" s="665">
        <v>1</v>
      </c>
      <c r="O1663" s="748">
        <v>1</v>
      </c>
      <c r="P1663" s="666"/>
      <c r="Q1663" s="681"/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21</v>
      </c>
      <c r="B1664" s="665" t="s">
        <v>528</v>
      </c>
      <c r="C1664" s="665" t="s">
        <v>3368</v>
      </c>
      <c r="D1664" s="746" t="s">
        <v>4910</v>
      </c>
      <c r="E1664" s="747" t="s">
        <v>3375</v>
      </c>
      <c r="F1664" s="665" t="s">
        <v>3363</v>
      </c>
      <c r="G1664" s="665" t="s">
        <v>4035</v>
      </c>
      <c r="H1664" s="665" t="s">
        <v>529</v>
      </c>
      <c r="I1664" s="665" t="s">
        <v>4036</v>
      </c>
      <c r="J1664" s="665" t="s">
        <v>4037</v>
      </c>
      <c r="K1664" s="665" t="s">
        <v>4038</v>
      </c>
      <c r="L1664" s="666">
        <v>741</v>
      </c>
      <c r="M1664" s="666">
        <v>2223</v>
      </c>
      <c r="N1664" s="665">
        <v>3</v>
      </c>
      <c r="O1664" s="748">
        <v>1</v>
      </c>
      <c r="P1664" s="666">
        <v>2223</v>
      </c>
      <c r="Q1664" s="681">
        <v>1</v>
      </c>
      <c r="R1664" s="665">
        <v>3</v>
      </c>
      <c r="S1664" s="681">
        <v>1</v>
      </c>
      <c r="T1664" s="748">
        <v>1</v>
      </c>
      <c r="U1664" s="704">
        <v>1</v>
      </c>
    </row>
    <row r="1665" spans="1:21" ht="14.4" customHeight="1" x14ac:dyDescent="0.3">
      <c r="A1665" s="664">
        <v>21</v>
      </c>
      <c r="B1665" s="665" t="s">
        <v>528</v>
      </c>
      <c r="C1665" s="665" t="s">
        <v>3368</v>
      </c>
      <c r="D1665" s="746" t="s">
        <v>4910</v>
      </c>
      <c r="E1665" s="747" t="s">
        <v>3375</v>
      </c>
      <c r="F1665" s="665" t="s">
        <v>3363</v>
      </c>
      <c r="G1665" s="665" t="s">
        <v>4035</v>
      </c>
      <c r="H1665" s="665" t="s">
        <v>529</v>
      </c>
      <c r="I1665" s="665" t="s">
        <v>4860</v>
      </c>
      <c r="J1665" s="665" t="s">
        <v>4861</v>
      </c>
      <c r="K1665" s="665" t="s">
        <v>4862</v>
      </c>
      <c r="L1665" s="666">
        <v>1438.95</v>
      </c>
      <c r="M1665" s="666">
        <v>4316.8500000000004</v>
      </c>
      <c r="N1665" s="665">
        <v>3</v>
      </c>
      <c r="O1665" s="748">
        <v>1</v>
      </c>
      <c r="P1665" s="666">
        <v>4316.8500000000004</v>
      </c>
      <c r="Q1665" s="681">
        <v>1</v>
      </c>
      <c r="R1665" s="665">
        <v>3</v>
      </c>
      <c r="S1665" s="681">
        <v>1</v>
      </c>
      <c r="T1665" s="748">
        <v>1</v>
      </c>
      <c r="U1665" s="704">
        <v>1</v>
      </c>
    </row>
    <row r="1666" spans="1:21" ht="14.4" customHeight="1" x14ac:dyDescent="0.3">
      <c r="A1666" s="664">
        <v>21</v>
      </c>
      <c r="B1666" s="665" t="s">
        <v>528</v>
      </c>
      <c r="C1666" s="665" t="s">
        <v>3368</v>
      </c>
      <c r="D1666" s="746" t="s">
        <v>4910</v>
      </c>
      <c r="E1666" s="747" t="s">
        <v>3375</v>
      </c>
      <c r="F1666" s="665" t="s">
        <v>3363</v>
      </c>
      <c r="G1666" s="665" t="s">
        <v>4035</v>
      </c>
      <c r="H1666" s="665" t="s">
        <v>529</v>
      </c>
      <c r="I1666" s="665" t="s">
        <v>4856</v>
      </c>
      <c r="J1666" s="665" t="s">
        <v>4857</v>
      </c>
      <c r="K1666" s="665" t="s">
        <v>4858</v>
      </c>
      <c r="L1666" s="666">
        <v>770.84</v>
      </c>
      <c r="M1666" s="666">
        <v>2312.52</v>
      </c>
      <c r="N1666" s="665">
        <v>3</v>
      </c>
      <c r="O1666" s="748">
        <v>1</v>
      </c>
      <c r="P1666" s="666">
        <v>2312.52</v>
      </c>
      <c r="Q1666" s="681">
        <v>1</v>
      </c>
      <c r="R1666" s="665">
        <v>3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21</v>
      </c>
      <c r="B1667" s="665" t="s">
        <v>528</v>
      </c>
      <c r="C1667" s="665" t="s">
        <v>3368</v>
      </c>
      <c r="D1667" s="746" t="s">
        <v>4910</v>
      </c>
      <c r="E1667" s="747" t="s">
        <v>3375</v>
      </c>
      <c r="F1667" s="665" t="s">
        <v>3363</v>
      </c>
      <c r="G1667" s="665" t="s">
        <v>4035</v>
      </c>
      <c r="H1667" s="665" t="s">
        <v>529</v>
      </c>
      <c r="I1667" s="665" t="s">
        <v>4863</v>
      </c>
      <c r="J1667" s="665" t="s">
        <v>4864</v>
      </c>
      <c r="K1667" s="665" t="s">
        <v>4865</v>
      </c>
      <c r="L1667" s="666">
        <v>1122.05</v>
      </c>
      <c r="M1667" s="666">
        <v>1122.05</v>
      </c>
      <c r="N1667" s="665">
        <v>1</v>
      </c>
      <c r="O1667" s="748">
        <v>1</v>
      </c>
      <c r="P1667" s="666">
        <v>1122.05</v>
      </c>
      <c r="Q1667" s="681">
        <v>1</v>
      </c>
      <c r="R1667" s="665">
        <v>1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21</v>
      </c>
      <c r="B1668" s="665" t="s">
        <v>528</v>
      </c>
      <c r="C1668" s="665" t="s">
        <v>3368</v>
      </c>
      <c r="D1668" s="746" t="s">
        <v>4910</v>
      </c>
      <c r="E1668" s="747" t="s">
        <v>3377</v>
      </c>
      <c r="F1668" s="665" t="s">
        <v>3361</v>
      </c>
      <c r="G1668" s="665" t="s">
        <v>3442</v>
      </c>
      <c r="H1668" s="665" t="s">
        <v>1606</v>
      </c>
      <c r="I1668" s="665" t="s">
        <v>4735</v>
      </c>
      <c r="J1668" s="665" t="s">
        <v>4736</v>
      </c>
      <c r="K1668" s="665" t="s">
        <v>4737</v>
      </c>
      <c r="L1668" s="666">
        <v>14.11</v>
      </c>
      <c r="M1668" s="666">
        <v>14.11</v>
      </c>
      <c r="N1668" s="665">
        <v>1</v>
      </c>
      <c r="O1668" s="748">
        <v>1</v>
      </c>
      <c r="P1668" s="666"/>
      <c r="Q1668" s="681">
        <v>0</v>
      </c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21</v>
      </c>
      <c r="B1669" s="665" t="s">
        <v>528</v>
      </c>
      <c r="C1669" s="665" t="s">
        <v>3368</v>
      </c>
      <c r="D1669" s="746" t="s">
        <v>4910</v>
      </c>
      <c r="E1669" s="747" t="s">
        <v>3377</v>
      </c>
      <c r="F1669" s="665" t="s">
        <v>3361</v>
      </c>
      <c r="G1669" s="665" t="s">
        <v>3447</v>
      </c>
      <c r="H1669" s="665" t="s">
        <v>1606</v>
      </c>
      <c r="I1669" s="665" t="s">
        <v>1935</v>
      </c>
      <c r="J1669" s="665" t="s">
        <v>1814</v>
      </c>
      <c r="K1669" s="665" t="s">
        <v>2737</v>
      </c>
      <c r="L1669" s="666">
        <v>154.36000000000001</v>
      </c>
      <c r="M1669" s="666">
        <v>154.36000000000001</v>
      </c>
      <c r="N1669" s="665">
        <v>1</v>
      </c>
      <c r="O1669" s="748">
        <v>0.5</v>
      </c>
      <c r="P1669" s="666">
        <v>154.36000000000001</v>
      </c>
      <c r="Q1669" s="681">
        <v>1</v>
      </c>
      <c r="R1669" s="665">
        <v>1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21</v>
      </c>
      <c r="B1670" s="665" t="s">
        <v>528</v>
      </c>
      <c r="C1670" s="665" t="s">
        <v>3368</v>
      </c>
      <c r="D1670" s="746" t="s">
        <v>4910</v>
      </c>
      <c r="E1670" s="747" t="s">
        <v>3377</v>
      </c>
      <c r="F1670" s="665" t="s">
        <v>3361</v>
      </c>
      <c r="G1670" s="665" t="s">
        <v>3457</v>
      </c>
      <c r="H1670" s="665" t="s">
        <v>529</v>
      </c>
      <c r="I1670" s="665" t="s">
        <v>3672</v>
      </c>
      <c r="J1670" s="665" t="s">
        <v>3670</v>
      </c>
      <c r="K1670" s="665" t="s">
        <v>3671</v>
      </c>
      <c r="L1670" s="666">
        <v>0</v>
      </c>
      <c r="M1670" s="666">
        <v>0</v>
      </c>
      <c r="N1670" s="665">
        <v>1</v>
      </c>
      <c r="O1670" s="748">
        <v>1</v>
      </c>
      <c r="P1670" s="666">
        <v>0</v>
      </c>
      <c r="Q1670" s="681"/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21</v>
      </c>
      <c r="B1671" s="665" t="s">
        <v>528</v>
      </c>
      <c r="C1671" s="665" t="s">
        <v>3368</v>
      </c>
      <c r="D1671" s="746" t="s">
        <v>4910</v>
      </c>
      <c r="E1671" s="747" t="s">
        <v>3377</v>
      </c>
      <c r="F1671" s="665" t="s">
        <v>3361</v>
      </c>
      <c r="G1671" s="665" t="s">
        <v>4373</v>
      </c>
      <c r="H1671" s="665" t="s">
        <v>529</v>
      </c>
      <c r="I1671" s="665" t="s">
        <v>2763</v>
      </c>
      <c r="J1671" s="665" t="s">
        <v>2764</v>
      </c>
      <c r="K1671" s="665" t="s">
        <v>4376</v>
      </c>
      <c r="L1671" s="666">
        <v>0</v>
      </c>
      <c r="M1671" s="666">
        <v>0</v>
      </c>
      <c r="N1671" s="665">
        <v>1</v>
      </c>
      <c r="O1671" s="748">
        <v>1</v>
      </c>
      <c r="P1671" s="666"/>
      <c r="Q1671" s="681"/>
      <c r="R1671" s="665"/>
      <c r="S1671" s="681">
        <v>0</v>
      </c>
      <c r="T1671" s="748"/>
      <c r="U1671" s="704">
        <v>0</v>
      </c>
    </row>
    <row r="1672" spans="1:21" ht="14.4" customHeight="1" x14ac:dyDescent="0.3">
      <c r="A1672" s="664">
        <v>21</v>
      </c>
      <c r="B1672" s="665" t="s">
        <v>528</v>
      </c>
      <c r="C1672" s="665" t="s">
        <v>3368</v>
      </c>
      <c r="D1672" s="746" t="s">
        <v>4910</v>
      </c>
      <c r="E1672" s="747" t="s">
        <v>3377</v>
      </c>
      <c r="F1672" s="665" t="s">
        <v>3361</v>
      </c>
      <c r="G1672" s="665" t="s">
        <v>4866</v>
      </c>
      <c r="H1672" s="665" t="s">
        <v>529</v>
      </c>
      <c r="I1672" s="665" t="s">
        <v>4867</v>
      </c>
      <c r="J1672" s="665" t="s">
        <v>4868</v>
      </c>
      <c r="K1672" s="665" t="s">
        <v>2820</v>
      </c>
      <c r="L1672" s="666">
        <v>0</v>
      </c>
      <c r="M1672" s="666">
        <v>0</v>
      </c>
      <c r="N1672" s="665">
        <v>1</v>
      </c>
      <c r="O1672" s="748">
        <v>1</v>
      </c>
      <c r="P1672" s="666"/>
      <c r="Q1672" s="681"/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21</v>
      </c>
      <c r="B1673" s="665" t="s">
        <v>528</v>
      </c>
      <c r="C1673" s="665" t="s">
        <v>3368</v>
      </c>
      <c r="D1673" s="746" t="s">
        <v>4910</v>
      </c>
      <c r="E1673" s="747" t="s">
        <v>3377</v>
      </c>
      <c r="F1673" s="665" t="s">
        <v>3361</v>
      </c>
      <c r="G1673" s="665" t="s">
        <v>3487</v>
      </c>
      <c r="H1673" s="665" t="s">
        <v>529</v>
      </c>
      <c r="I1673" s="665" t="s">
        <v>3488</v>
      </c>
      <c r="J1673" s="665" t="s">
        <v>1910</v>
      </c>
      <c r="K1673" s="665" t="s">
        <v>3489</v>
      </c>
      <c r="L1673" s="666">
        <v>48.09</v>
      </c>
      <c r="M1673" s="666">
        <v>48.09</v>
      </c>
      <c r="N1673" s="665">
        <v>1</v>
      </c>
      <c r="O1673" s="748">
        <v>0.5</v>
      </c>
      <c r="P1673" s="666">
        <v>48.09</v>
      </c>
      <c r="Q1673" s="681">
        <v>1</v>
      </c>
      <c r="R1673" s="665">
        <v>1</v>
      </c>
      <c r="S1673" s="681">
        <v>1</v>
      </c>
      <c r="T1673" s="748">
        <v>0.5</v>
      </c>
      <c r="U1673" s="704">
        <v>1</v>
      </c>
    </row>
    <row r="1674" spans="1:21" ht="14.4" customHeight="1" x14ac:dyDescent="0.3">
      <c r="A1674" s="664">
        <v>21</v>
      </c>
      <c r="B1674" s="665" t="s">
        <v>528</v>
      </c>
      <c r="C1674" s="665" t="s">
        <v>3368</v>
      </c>
      <c r="D1674" s="746" t="s">
        <v>4910</v>
      </c>
      <c r="E1674" s="747" t="s">
        <v>3377</v>
      </c>
      <c r="F1674" s="665" t="s">
        <v>3361</v>
      </c>
      <c r="G1674" s="665" t="s">
        <v>3487</v>
      </c>
      <c r="H1674" s="665" t="s">
        <v>529</v>
      </c>
      <c r="I1674" s="665" t="s">
        <v>4665</v>
      </c>
      <c r="J1674" s="665" t="s">
        <v>4666</v>
      </c>
      <c r="K1674" s="665" t="s">
        <v>4667</v>
      </c>
      <c r="L1674" s="666">
        <v>0</v>
      </c>
      <c r="M1674" s="666">
        <v>0</v>
      </c>
      <c r="N1674" s="665">
        <v>1</v>
      </c>
      <c r="O1674" s="748">
        <v>1</v>
      </c>
      <c r="P1674" s="666">
        <v>0</v>
      </c>
      <c r="Q1674" s="681"/>
      <c r="R1674" s="665">
        <v>1</v>
      </c>
      <c r="S1674" s="681">
        <v>1</v>
      </c>
      <c r="T1674" s="748">
        <v>1</v>
      </c>
      <c r="U1674" s="704">
        <v>1</v>
      </c>
    </row>
    <row r="1675" spans="1:21" ht="14.4" customHeight="1" x14ac:dyDescent="0.3">
      <c r="A1675" s="664">
        <v>21</v>
      </c>
      <c r="B1675" s="665" t="s">
        <v>528</v>
      </c>
      <c r="C1675" s="665" t="s">
        <v>3368</v>
      </c>
      <c r="D1675" s="746" t="s">
        <v>4910</v>
      </c>
      <c r="E1675" s="747" t="s">
        <v>3377</v>
      </c>
      <c r="F1675" s="665" t="s">
        <v>3361</v>
      </c>
      <c r="G1675" s="665" t="s">
        <v>3415</v>
      </c>
      <c r="H1675" s="665" t="s">
        <v>529</v>
      </c>
      <c r="I1675" s="665" t="s">
        <v>3915</v>
      </c>
      <c r="J1675" s="665" t="s">
        <v>3417</v>
      </c>
      <c r="K1675" s="665" t="s">
        <v>3418</v>
      </c>
      <c r="L1675" s="666">
        <v>550.39</v>
      </c>
      <c r="M1675" s="666">
        <v>1100.78</v>
      </c>
      <c r="N1675" s="665">
        <v>2</v>
      </c>
      <c r="O1675" s="748">
        <v>1</v>
      </c>
      <c r="P1675" s="666">
        <v>1100.78</v>
      </c>
      <c r="Q1675" s="681">
        <v>1</v>
      </c>
      <c r="R1675" s="665">
        <v>2</v>
      </c>
      <c r="S1675" s="681">
        <v>1</v>
      </c>
      <c r="T1675" s="748">
        <v>1</v>
      </c>
      <c r="U1675" s="704">
        <v>1</v>
      </c>
    </row>
    <row r="1676" spans="1:21" ht="14.4" customHeight="1" x14ac:dyDescent="0.3">
      <c r="A1676" s="664">
        <v>21</v>
      </c>
      <c r="B1676" s="665" t="s">
        <v>528</v>
      </c>
      <c r="C1676" s="665" t="s">
        <v>3368</v>
      </c>
      <c r="D1676" s="746" t="s">
        <v>4910</v>
      </c>
      <c r="E1676" s="747" t="s">
        <v>3377</v>
      </c>
      <c r="F1676" s="665" t="s">
        <v>3361</v>
      </c>
      <c r="G1676" s="665" t="s">
        <v>3415</v>
      </c>
      <c r="H1676" s="665" t="s">
        <v>529</v>
      </c>
      <c r="I1676" s="665" t="s">
        <v>3416</v>
      </c>
      <c r="J1676" s="665" t="s">
        <v>3417</v>
      </c>
      <c r="K1676" s="665" t="s">
        <v>3418</v>
      </c>
      <c r="L1676" s="666">
        <v>0</v>
      </c>
      <c r="M1676" s="666">
        <v>0</v>
      </c>
      <c r="N1676" s="665">
        <v>2</v>
      </c>
      <c r="O1676" s="748">
        <v>1</v>
      </c>
      <c r="P1676" s="666">
        <v>0</v>
      </c>
      <c r="Q1676" s="681"/>
      <c r="R1676" s="665">
        <v>2</v>
      </c>
      <c r="S1676" s="681">
        <v>1</v>
      </c>
      <c r="T1676" s="748">
        <v>1</v>
      </c>
      <c r="U1676" s="704">
        <v>1</v>
      </c>
    </row>
    <row r="1677" spans="1:21" ht="14.4" customHeight="1" x14ac:dyDescent="0.3">
      <c r="A1677" s="664">
        <v>21</v>
      </c>
      <c r="B1677" s="665" t="s">
        <v>528</v>
      </c>
      <c r="C1677" s="665" t="s">
        <v>3368</v>
      </c>
      <c r="D1677" s="746" t="s">
        <v>4910</v>
      </c>
      <c r="E1677" s="747" t="s">
        <v>3377</v>
      </c>
      <c r="F1677" s="665" t="s">
        <v>3361</v>
      </c>
      <c r="G1677" s="665" t="s">
        <v>4156</v>
      </c>
      <c r="H1677" s="665" t="s">
        <v>529</v>
      </c>
      <c r="I1677" s="665" t="s">
        <v>4869</v>
      </c>
      <c r="J1677" s="665" t="s">
        <v>4602</v>
      </c>
      <c r="K1677" s="665" t="s">
        <v>4870</v>
      </c>
      <c r="L1677" s="666">
        <v>0</v>
      </c>
      <c r="M1677" s="666">
        <v>0</v>
      </c>
      <c r="N1677" s="665">
        <v>1</v>
      </c>
      <c r="O1677" s="748">
        <v>0.5</v>
      </c>
      <c r="P1677" s="666">
        <v>0</v>
      </c>
      <c r="Q1677" s="681"/>
      <c r="R1677" s="665">
        <v>1</v>
      </c>
      <c r="S1677" s="681">
        <v>1</v>
      </c>
      <c r="T1677" s="748">
        <v>0.5</v>
      </c>
      <c r="U1677" s="704">
        <v>1</v>
      </c>
    </row>
    <row r="1678" spans="1:21" ht="14.4" customHeight="1" x14ac:dyDescent="0.3">
      <c r="A1678" s="664">
        <v>21</v>
      </c>
      <c r="B1678" s="665" t="s">
        <v>528</v>
      </c>
      <c r="C1678" s="665" t="s">
        <v>3368</v>
      </c>
      <c r="D1678" s="746" t="s">
        <v>4910</v>
      </c>
      <c r="E1678" s="747" t="s">
        <v>3377</v>
      </c>
      <c r="F1678" s="665" t="s">
        <v>3361</v>
      </c>
      <c r="G1678" s="665" t="s">
        <v>3425</v>
      </c>
      <c r="H1678" s="665" t="s">
        <v>529</v>
      </c>
      <c r="I1678" s="665" t="s">
        <v>3516</v>
      </c>
      <c r="J1678" s="665" t="s">
        <v>1553</v>
      </c>
      <c r="K1678" s="665" t="s">
        <v>3515</v>
      </c>
      <c r="L1678" s="666">
        <v>57.64</v>
      </c>
      <c r="M1678" s="666">
        <v>57.64</v>
      </c>
      <c r="N1678" s="665">
        <v>1</v>
      </c>
      <c r="O1678" s="748">
        <v>1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21</v>
      </c>
      <c r="B1679" s="665" t="s">
        <v>528</v>
      </c>
      <c r="C1679" s="665" t="s">
        <v>3368</v>
      </c>
      <c r="D1679" s="746" t="s">
        <v>4910</v>
      </c>
      <c r="E1679" s="747" t="s">
        <v>3377</v>
      </c>
      <c r="F1679" s="665" t="s">
        <v>3361</v>
      </c>
      <c r="G1679" s="665" t="s">
        <v>4871</v>
      </c>
      <c r="H1679" s="665" t="s">
        <v>1606</v>
      </c>
      <c r="I1679" s="665" t="s">
        <v>4872</v>
      </c>
      <c r="J1679" s="665" t="s">
        <v>4873</v>
      </c>
      <c r="K1679" s="665" t="s">
        <v>905</v>
      </c>
      <c r="L1679" s="666">
        <v>132</v>
      </c>
      <c r="M1679" s="666">
        <v>396</v>
      </c>
      <c r="N1679" s="665">
        <v>3</v>
      </c>
      <c r="O1679" s="748">
        <v>1</v>
      </c>
      <c r="P1679" s="666">
        <v>396</v>
      </c>
      <c r="Q1679" s="681">
        <v>1</v>
      </c>
      <c r="R1679" s="665">
        <v>3</v>
      </c>
      <c r="S1679" s="681">
        <v>1</v>
      </c>
      <c r="T1679" s="748">
        <v>1</v>
      </c>
      <c r="U1679" s="704">
        <v>1</v>
      </c>
    </row>
    <row r="1680" spans="1:21" ht="14.4" customHeight="1" x14ac:dyDescent="0.3">
      <c r="A1680" s="664">
        <v>21</v>
      </c>
      <c r="B1680" s="665" t="s">
        <v>528</v>
      </c>
      <c r="C1680" s="665" t="s">
        <v>3368</v>
      </c>
      <c r="D1680" s="746" t="s">
        <v>4910</v>
      </c>
      <c r="E1680" s="747" t="s">
        <v>3377</v>
      </c>
      <c r="F1680" s="665" t="s">
        <v>3361</v>
      </c>
      <c r="G1680" s="665" t="s">
        <v>3523</v>
      </c>
      <c r="H1680" s="665" t="s">
        <v>529</v>
      </c>
      <c r="I1680" s="665" t="s">
        <v>1432</v>
      </c>
      <c r="J1680" s="665" t="s">
        <v>1433</v>
      </c>
      <c r="K1680" s="665" t="s">
        <v>1324</v>
      </c>
      <c r="L1680" s="666">
        <v>108.44</v>
      </c>
      <c r="M1680" s="666">
        <v>216.88</v>
      </c>
      <c r="N1680" s="665">
        <v>2</v>
      </c>
      <c r="O1680" s="748">
        <v>2</v>
      </c>
      <c r="P1680" s="666">
        <v>108.44</v>
      </c>
      <c r="Q1680" s="681">
        <v>0.5</v>
      </c>
      <c r="R1680" s="665">
        <v>1</v>
      </c>
      <c r="S1680" s="681">
        <v>0.5</v>
      </c>
      <c r="T1680" s="748">
        <v>1</v>
      </c>
      <c r="U1680" s="704">
        <v>0.5</v>
      </c>
    </row>
    <row r="1681" spans="1:21" ht="14.4" customHeight="1" x14ac:dyDescent="0.3">
      <c r="A1681" s="664">
        <v>21</v>
      </c>
      <c r="B1681" s="665" t="s">
        <v>528</v>
      </c>
      <c r="C1681" s="665" t="s">
        <v>3368</v>
      </c>
      <c r="D1681" s="746" t="s">
        <v>4910</v>
      </c>
      <c r="E1681" s="747" t="s">
        <v>3377</v>
      </c>
      <c r="F1681" s="665" t="s">
        <v>3361</v>
      </c>
      <c r="G1681" s="665" t="s">
        <v>4627</v>
      </c>
      <c r="H1681" s="665" t="s">
        <v>529</v>
      </c>
      <c r="I1681" s="665" t="s">
        <v>4874</v>
      </c>
      <c r="J1681" s="665" t="s">
        <v>4629</v>
      </c>
      <c r="K1681" s="665" t="s">
        <v>4875</v>
      </c>
      <c r="L1681" s="666">
        <v>0</v>
      </c>
      <c r="M1681" s="666">
        <v>0</v>
      </c>
      <c r="N1681" s="665">
        <v>2</v>
      </c>
      <c r="O1681" s="748">
        <v>1.5</v>
      </c>
      <c r="P1681" s="666">
        <v>0</v>
      </c>
      <c r="Q1681" s="681"/>
      <c r="R1681" s="665">
        <v>1</v>
      </c>
      <c r="S1681" s="681">
        <v>0.5</v>
      </c>
      <c r="T1681" s="748">
        <v>1</v>
      </c>
      <c r="U1681" s="704">
        <v>0.66666666666666663</v>
      </c>
    </row>
    <row r="1682" spans="1:21" ht="14.4" customHeight="1" x14ac:dyDescent="0.3">
      <c r="A1682" s="664">
        <v>21</v>
      </c>
      <c r="B1682" s="665" t="s">
        <v>528</v>
      </c>
      <c r="C1682" s="665" t="s">
        <v>3368</v>
      </c>
      <c r="D1682" s="746" t="s">
        <v>4910</v>
      </c>
      <c r="E1682" s="747" t="s">
        <v>3377</v>
      </c>
      <c r="F1682" s="665" t="s">
        <v>3361</v>
      </c>
      <c r="G1682" s="665" t="s">
        <v>3525</v>
      </c>
      <c r="H1682" s="665" t="s">
        <v>529</v>
      </c>
      <c r="I1682" s="665" t="s">
        <v>758</v>
      </c>
      <c r="J1682" s="665" t="s">
        <v>3526</v>
      </c>
      <c r="K1682" s="665" t="s">
        <v>3527</v>
      </c>
      <c r="L1682" s="666">
        <v>0</v>
      </c>
      <c r="M1682" s="666">
        <v>0</v>
      </c>
      <c r="N1682" s="665">
        <v>2</v>
      </c>
      <c r="O1682" s="748">
        <v>1.5</v>
      </c>
      <c r="P1682" s="666"/>
      <c r="Q1682" s="681"/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21</v>
      </c>
      <c r="B1683" s="665" t="s">
        <v>528</v>
      </c>
      <c r="C1683" s="665" t="s">
        <v>3368</v>
      </c>
      <c r="D1683" s="746" t="s">
        <v>4910</v>
      </c>
      <c r="E1683" s="747" t="s">
        <v>3377</v>
      </c>
      <c r="F1683" s="665" t="s">
        <v>3361</v>
      </c>
      <c r="G1683" s="665" t="s">
        <v>3530</v>
      </c>
      <c r="H1683" s="665" t="s">
        <v>529</v>
      </c>
      <c r="I1683" s="665" t="s">
        <v>3654</v>
      </c>
      <c r="J1683" s="665" t="s">
        <v>3655</v>
      </c>
      <c r="K1683" s="665" t="s">
        <v>3656</v>
      </c>
      <c r="L1683" s="666">
        <v>51.21</v>
      </c>
      <c r="M1683" s="666">
        <v>51.21</v>
      </c>
      <c r="N1683" s="665">
        <v>1</v>
      </c>
      <c r="O1683" s="748">
        <v>0.5</v>
      </c>
      <c r="P1683" s="666"/>
      <c r="Q1683" s="681">
        <v>0</v>
      </c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21</v>
      </c>
      <c r="B1684" s="665" t="s">
        <v>528</v>
      </c>
      <c r="C1684" s="665" t="s">
        <v>3368</v>
      </c>
      <c r="D1684" s="746" t="s">
        <v>4910</v>
      </c>
      <c r="E1684" s="747" t="s">
        <v>3377</v>
      </c>
      <c r="F1684" s="665" t="s">
        <v>3361</v>
      </c>
      <c r="G1684" s="665" t="s">
        <v>3978</v>
      </c>
      <c r="H1684" s="665" t="s">
        <v>1606</v>
      </c>
      <c r="I1684" s="665" t="s">
        <v>3979</v>
      </c>
      <c r="J1684" s="665" t="s">
        <v>3980</v>
      </c>
      <c r="K1684" s="665" t="s">
        <v>3981</v>
      </c>
      <c r="L1684" s="666">
        <v>0</v>
      </c>
      <c r="M1684" s="666">
        <v>0</v>
      </c>
      <c r="N1684" s="665">
        <v>2</v>
      </c>
      <c r="O1684" s="748">
        <v>1</v>
      </c>
      <c r="P1684" s="666"/>
      <c r="Q1684" s="681"/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21</v>
      </c>
      <c r="B1685" s="665" t="s">
        <v>528</v>
      </c>
      <c r="C1685" s="665" t="s">
        <v>3368</v>
      </c>
      <c r="D1685" s="746" t="s">
        <v>4910</v>
      </c>
      <c r="E1685" s="747" t="s">
        <v>3377</v>
      </c>
      <c r="F1685" s="665" t="s">
        <v>3361</v>
      </c>
      <c r="G1685" s="665" t="s">
        <v>3978</v>
      </c>
      <c r="H1685" s="665" t="s">
        <v>1606</v>
      </c>
      <c r="I1685" s="665" t="s">
        <v>3982</v>
      </c>
      <c r="J1685" s="665" t="s">
        <v>3980</v>
      </c>
      <c r="K1685" s="665" t="s">
        <v>3814</v>
      </c>
      <c r="L1685" s="666">
        <v>492.3</v>
      </c>
      <c r="M1685" s="666">
        <v>492.3</v>
      </c>
      <c r="N1685" s="665">
        <v>1</v>
      </c>
      <c r="O1685" s="748">
        <v>1</v>
      </c>
      <c r="P1685" s="666">
        <v>492.3</v>
      </c>
      <c r="Q1685" s="681">
        <v>1</v>
      </c>
      <c r="R1685" s="665">
        <v>1</v>
      </c>
      <c r="S1685" s="681">
        <v>1</v>
      </c>
      <c r="T1685" s="748">
        <v>1</v>
      </c>
      <c r="U1685" s="704">
        <v>1</v>
      </c>
    </row>
    <row r="1686" spans="1:21" ht="14.4" customHeight="1" x14ac:dyDescent="0.3">
      <c r="A1686" s="664">
        <v>21</v>
      </c>
      <c r="B1686" s="665" t="s">
        <v>528</v>
      </c>
      <c r="C1686" s="665" t="s">
        <v>3368</v>
      </c>
      <c r="D1686" s="746" t="s">
        <v>4910</v>
      </c>
      <c r="E1686" s="747" t="s">
        <v>3377</v>
      </c>
      <c r="F1686" s="665" t="s">
        <v>3361</v>
      </c>
      <c r="G1686" s="665" t="s">
        <v>3535</v>
      </c>
      <c r="H1686" s="665" t="s">
        <v>1606</v>
      </c>
      <c r="I1686" s="665" t="s">
        <v>1661</v>
      </c>
      <c r="J1686" s="665" t="s">
        <v>1662</v>
      </c>
      <c r="K1686" s="665" t="s">
        <v>3242</v>
      </c>
      <c r="L1686" s="666">
        <v>93.96</v>
      </c>
      <c r="M1686" s="666">
        <v>93.96</v>
      </c>
      <c r="N1686" s="665">
        <v>1</v>
      </c>
      <c r="O1686" s="748">
        <v>1</v>
      </c>
      <c r="P1686" s="666"/>
      <c r="Q1686" s="681">
        <v>0</v>
      </c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21</v>
      </c>
      <c r="B1687" s="665" t="s">
        <v>528</v>
      </c>
      <c r="C1687" s="665" t="s">
        <v>3368</v>
      </c>
      <c r="D1687" s="746" t="s">
        <v>4910</v>
      </c>
      <c r="E1687" s="747" t="s">
        <v>3377</v>
      </c>
      <c r="F1687" s="665" t="s">
        <v>3361</v>
      </c>
      <c r="G1687" s="665" t="s">
        <v>3536</v>
      </c>
      <c r="H1687" s="665" t="s">
        <v>529</v>
      </c>
      <c r="I1687" s="665" t="s">
        <v>4855</v>
      </c>
      <c r="J1687" s="665" t="s">
        <v>3723</v>
      </c>
      <c r="K1687" s="665" t="s">
        <v>1048</v>
      </c>
      <c r="L1687" s="666">
        <v>33.549999999999997</v>
      </c>
      <c r="M1687" s="666">
        <v>33.549999999999997</v>
      </c>
      <c r="N1687" s="665">
        <v>1</v>
      </c>
      <c r="O1687" s="748">
        <v>1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21</v>
      </c>
      <c r="B1688" s="665" t="s">
        <v>528</v>
      </c>
      <c r="C1688" s="665" t="s">
        <v>3368</v>
      </c>
      <c r="D1688" s="746" t="s">
        <v>4910</v>
      </c>
      <c r="E1688" s="747" t="s">
        <v>3377</v>
      </c>
      <c r="F1688" s="665" t="s">
        <v>3361</v>
      </c>
      <c r="G1688" s="665" t="s">
        <v>4278</v>
      </c>
      <c r="H1688" s="665" t="s">
        <v>529</v>
      </c>
      <c r="I1688" s="665" t="s">
        <v>2012</v>
      </c>
      <c r="J1688" s="665" t="s">
        <v>2013</v>
      </c>
      <c r="K1688" s="665" t="s">
        <v>2014</v>
      </c>
      <c r="L1688" s="666">
        <v>79.069999999999993</v>
      </c>
      <c r="M1688" s="666">
        <v>158.13999999999999</v>
      </c>
      <c r="N1688" s="665">
        <v>2</v>
      </c>
      <c r="O1688" s="748">
        <v>0.5</v>
      </c>
      <c r="P1688" s="666">
        <v>158.13999999999999</v>
      </c>
      <c r="Q1688" s="681">
        <v>1</v>
      </c>
      <c r="R1688" s="665">
        <v>2</v>
      </c>
      <c r="S1688" s="681">
        <v>1</v>
      </c>
      <c r="T1688" s="748">
        <v>0.5</v>
      </c>
      <c r="U1688" s="704">
        <v>1</v>
      </c>
    </row>
    <row r="1689" spans="1:21" ht="14.4" customHeight="1" x14ac:dyDescent="0.3">
      <c r="A1689" s="664">
        <v>21</v>
      </c>
      <c r="B1689" s="665" t="s">
        <v>528</v>
      </c>
      <c r="C1689" s="665" t="s">
        <v>3368</v>
      </c>
      <c r="D1689" s="746" t="s">
        <v>4910</v>
      </c>
      <c r="E1689" s="747" t="s">
        <v>3377</v>
      </c>
      <c r="F1689" s="665" t="s">
        <v>3361</v>
      </c>
      <c r="G1689" s="665" t="s">
        <v>3432</v>
      </c>
      <c r="H1689" s="665" t="s">
        <v>529</v>
      </c>
      <c r="I1689" s="665" t="s">
        <v>4876</v>
      </c>
      <c r="J1689" s="665" t="s">
        <v>4651</v>
      </c>
      <c r="K1689" s="665" t="s">
        <v>1462</v>
      </c>
      <c r="L1689" s="666">
        <v>0</v>
      </c>
      <c r="M1689" s="666">
        <v>0</v>
      </c>
      <c r="N1689" s="665">
        <v>1</v>
      </c>
      <c r="O1689" s="748">
        <v>0.5</v>
      </c>
      <c r="P1689" s="666"/>
      <c r="Q1689" s="681"/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21</v>
      </c>
      <c r="B1690" s="665" t="s">
        <v>528</v>
      </c>
      <c r="C1690" s="665" t="s">
        <v>3368</v>
      </c>
      <c r="D1690" s="746" t="s">
        <v>4910</v>
      </c>
      <c r="E1690" s="747" t="s">
        <v>3377</v>
      </c>
      <c r="F1690" s="665" t="s">
        <v>3363</v>
      </c>
      <c r="G1690" s="665" t="s">
        <v>4035</v>
      </c>
      <c r="H1690" s="665" t="s">
        <v>529</v>
      </c>
      <c r="I1690" s="665" t="s">
        <v>4036</v>
      </c>
      <c r="J1690" s="665" t="s">
        <v>4037</v>
      </c>
      <c r="K1690" s="665" t="s">
        <v>4038</v>
      </c>
      <c r="L1690" s="666">
        <v>741</v>
      </c>
      <c r="M1690" s="666">
        <v>741</v>
      </c>
      <c r="N1690" s="665">
        <v>1</v>
      </c>
      <c r="O1690" s="748">
        <v>1</v>
      </c>
      <c r="P1690" s="666">
        <v>741</v>
      </c>
      <c r="Q1690" s="681">
        <v>1</v>
      </c>
      <c r="R1690" s="665">
        <v>1</v>
      </c>
      <c r="S1690" s="681">
        <v>1</v>
      </c>
      <c r="T1690" s="748">
        <v>1</v>
      </c>
      <c r="U1690" s="704">
        <v>1</v>
      </c>
    </row>
    <row r="1691" spans="1:21" ht="14.4" customHeight="1" x14ac:dyDescent="0.3">
      <c r="A1691" s="664">
        <v>21</v>
      </c>
      <c r="B1691" s="665" t="s">
        <v>528</v>
      </c>
      <c r="C1691" s="665" t="s">
        <v>3368</v>
      </c>
      <c r="D1691" s="746" t="s">
        <v>4910</v>
      </c>
      <c r="E1691" s="747" t="s">
        <v>3377</v>
      </c>
      <c r="F1691" s="665" t="s">
        <v>3363</v>
      </c>
      <c r="G1691" s="665" t="s">
        <v>4035</v>
      </c>
      <c r="H1691" s="665" t="s">
        <v>529</v>
      </c>
      <c r="I1691" s="665" t="s">
        <v>4095</v>
      </c>
      <c r="J1691" s="665" t="s">
        <v>4096</v>
      </c>
      <c r="K1691" s="665" t="s">
        <v>4097</v>
      </c>
      <c r="L1691" s="666">
        <v>1512.05</v>
      </c>
      <c r="M1691" s="666">
        <v>6048.2</v>
      </c>
      <c r="N1691" s="665">
        <v>4</v>
      </c>
      <c r="O1691" s="748">
        <v>2</v>
      </c>
      <c r="P1691" s="666">
        <v>6048.2</v>
      </c>
      <c r="Q1691" s="681">
        <v>1</v>
      </c>
      <c r="R1691" s="665">
        <v>4</v>
      </c>
      <c r="S1691" s="681">
        <v>1</v>
      </c>
      <c r="T1691" s="748">
        <v>2</v>
      </c>
      <c r="U1691" s="704">
        <v>1</v>
      </c>
    </row>
    <row r="1692" spans="1:21" ht="14.4" customHeight="1" x14ac:dyDescent="0.3">
      <c r="A1692" s="664">
        <v>21</v>
      </c>
      <c r="B1692" s="665" t="s">
        <v>528</v>
      </c>
      <c r="C1692" s="665" t="s">
        <v>3368</v>
      </c>
      <c r="D1692" s="746" t="s">
        <v>4910</v>
      </c>
      <c r="E1692" s="747" t="s">
        <v>3377</v>
      </c>
      <c r="F1692" s="665" t="s">
        <v>3363</v>
      </c>
      <c r="G1692" s="665" t="s">
        <v>3732</v>
      </c>
      <c r="H1692" s="665" t="s">
        <v>529</v>
      </c>
      <c r="I1692" s="665" t="s">
        <v>3839</v>
      </c>
      <c r="J1692" s="665" t="s">
        <v>3840</v>
      </c>
      <c r="K1692" s="665" t="s">
        <v>3841</v>
      </c>
      <c r="L1692" s="666">
        <v>1267.1300000000001</v>
      </c>
      <c r="M1692" s="666">
        <v>5068.5200000000004</v>
      </c>
      <c r="N1692" s="665">
        <v>4</v>
      </c>
      <c r="O1692" s="748">
        <v>4</v>
      </c>
      <c r="P1692" s="666">
        <v>3801.3900000000003</v>
      </c>
      <c r="Q1692" s="681">
        <v>0.75</v>
      </c>
      <c r="R1692" s="665">
        <v>3</v>
      </c>
      <c r="S1692" s="681">
        <v>0.75</v>
      </c>
      <c r="T1692" s="748">
        <v>3</v>
      </c>
      <c r="U1692" s="704">
        <v>0.75</v>
      </c>
    </row>
    <row r="1693" spans="1:21" ht="14.4" customHeight="1" x14ac:dyDescent="0.3">
      <c r="A1693" s="664">
        <v>21</v>
      </c>
      <c r="B1693" s="665" t="s">
        <v>528</v>
      </c>
      <c r="C1693" s="665" t="s">
        <v>3368</v>
      </c>
      <c r="D1693" s="746" t="s">
        <v>4910</v>
      </c>
      <c r="E1693" s="747" t="s">
        <v>3378</v>
      </c>
      <c r="F1693" s="665" t="s">
        <v>3361</v>
      </c>
      <c r="G1693" s="665" t="s">
        <v>3577</v>
      </c>
      <c r="H1693" s="665" t="s">
        <v>529</v>
      </c>
      <c r="I1693" s="665" t="s">
        <v>4877</v>
      </c>
      <c r="J1693" s="665" t="s">
        <v>4878</v>
      </c>
      <c r="K1693" s="665" t="s">
        <v>3405</v>
      </c>
      <c r="L1693" s="666">
        <v>219.93</v>
      </c>
      <c r="M1693" s="666">
        <v>219.93</v>
      </c>
      <c r="N1693" s="665">
        <v>1</v>
      </c>
      <c r="O1693" s="748">
        <v>0.5</v>
      </c>
      <c r="P1693" s="666">
        <v>219.93</v>
      </c>
      <c r="Q1693" s="681">
        <v>1</v>
      </c>
      <c r="R1693" s="665">
        <v>1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21</v>
      </c>
      <c r="B1694" s="665" t="s">
        <v>528</v>
      </c>
      <c r="C1694" s="665" t="s">
        <v>3368</v>
      </c>
      <c r="D1694" s="746" t="s">
        <v>4910</v>
      </c>
      <c r="E1694" s="747" t="s">
        <v>3378</v>
      </c>
      <c r="F1694" s="665" t="s">
        <v>3361</v>
      </c>
      <c r="G1694" s="665" t="s">
        <v>4879</v>
      </c>
      <c r="H1694" s="665" t="s">
        <v>529</v>
      </c>
      <c r="I1694" s="665" t="s">
        <v>4880</v>
      </c>
      <c r="J1694" s="665" t="s">
        <v>4881</v>
      </c>
      <c r="K1694" s="665" t="s">
        <v>1402</v>
      </c>
      <c r="L1694" s="666">
        <v>150.1</v>
      </c>
      <c r="M1694" s="666">
        <v>450.29999999999995</v>
      </c>
      <c r="N1694" s="665">
        <v>3</v>
      </c>
      <c r="O1694" s="748">
        <v>1</v>
      </c>
      <c r="P1694" s="666"/>
      <c r="Q1694" s="681">
        <v>0</v>
      </c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21</v>
      </c>
      <c r="B1695" s="665" t="s">
        <v>528</v>
      </c>
      <c r="C1695" s="665" t="s">
        <v>3368</v>
      </c>
      <c r="D1695" s="746" t="s">
        <v>4910</v>
      </c>
      <c r="E1695" s="747" t="s">
        <v>3378</v>
      </c>
      <c r="F1695" s="665" t="s">
        <v>3361</v>
      </c>
      <c r="G1695" s="665" t="s">
        <v>4330</v>
      </c>
      <c r="H1695" s="665" t="s">
        <v>1606</v>
      </c>
      <c r="I1695" s="665" t="s">
        <v>1943</v>
      </c>
      <c r="J1695" s="665" t="s">
        <v>1944</v>
      </c>
      <c r="K1695" s="665" t="s">
        <v>1945</v>
      </c>
      <c r="L1695" s="666">
        <v>70.540000000000006</v>
      </c>
      <c r="M1695" s="666">
        <v>70.540000000000006</v>
      </c>
      <c r="N1695" s="665">
        <v>1</v>
      </c>
      <c r="O1695" s="748">
        <v>1</v>
      </c>
      <c r="P1695" s="666">
        <v>70.540000000000006</v>
      </c>
      <c r="Q1695" s="681">
        <v>1</v>
      </c>
      <c r="R1695" s="665">
        <v>1</v>
      </c>
      <c r="S1695" s="681">
        <v>1</v>
      </c>
      <c r="T1695" s="748">
        <v>1</v>
      </c>
      <c r="U1695" s="704">
        <v>1</v>
      </c>
    </row>
    <row r="1696" spans="1:21" ht="14.4" customHeight="1" x14ac:dyDescent="0.3">
      <c r="A1696" s="664">
        <v>21</v>
      </c>
      <c r="B1696" s="665" t="s">
        <v>528</v>
      </c>
      <c r="C1696" s="665" t="s">
        <v>3368</v>
      </c>
      <c r="D1696" s="746" t="s">
        <v>4910</v>
      </c>
      <c r="E1696" s="747" t="s">
        <v>3378</v>
      </c>
      <c r="F1696" s="665" t="s">
        <v>3361</v>
      </c>
      <c r="G1696" s="665" t="s">
        <v>3457</v>
      </c>
      <c r="H1696" s="665" t="s">
        <v>529</v>
      </c>
      <c r="I1696" s="665" t="s">
        <v>825</v>
      </c>
      <c r="J1696" s="665" t="s">
        <v>3670</v>
      </c>
      <c r="K1696" s="665" t="s">
        <v>3671</v>
      </c>
      <c r="L1696" s="666">
        <v>0</v>
      </c>
      <c r="M1696" s="666">
        <v>0</v>
      </c>
      <c r="N1696" s="665">
        <v>1</v>
      </c>
      <c r="O1696" s="748">
        <v>0.5</v>
      </c>
      <c r="P1696" s="666"/>
      <c r="Q1696" s="681"/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21</v>
      </c>
      <c r="B1697" s="665" t="s">
        <v>528</v>
      </c>
      <c r="C1697" s="665" t="s">
        <v>3368</v>
      </c>
      <c r="D1697" s="746" t="s">
        <v>4910</v>
      </c>
      <c r="E1697" s="747" t="s">
        <v>3378</v>
      </c>
      <c r="F1697" s="665" t="s">
        <v>3361</v>
      </c>
      <c r="G1697" s="665" t="s">
        <v>4123</v>
      </c>
      <c r="H1697" s="665" t="s">
        <v>1606</v>
      </c>
      <c r="I1697" s="665" t="s">
        <v>1669</v>
      </c>
      <c r="J1697" s="665" t="s">
        <v>1670</v>
      </c>
      <c r="K1697" s="665" t="s">
        <v>1696</v>
      </c>
      <c r="L1697" s="666">
        <v>69.16</v>
      </c>
      <c r="M1697" s="666">
        <v>69.16</v>
      </c>
      <c r="N1697" s="665">
        <v>1</v>
      </c>
      <c r="O1697" s="748">
        <v>0.5</v>
      </c>
      <c r="P1697" s="666">
        <v>69.16</v>
      </c>
      <c r="Q1697" s="681">
        <v>1</v>
      </c>
      <c r="R1697" s="665">
        <v>1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21</v>
      </c>
      <c r="B1698" s="665" t="s">
        <v>528</v>
      </c>
      <c r="C1698" s="665" t="s">
        <v>3368</v>
      </c>
      <c r="D1698" s="746" t="s">
        <v>4910</v>
      </c>
      <c r="E1698" s="747" t="s">
        <v>3378</v>
      </c>
      <c r="F1698" s="665" t="s">
        <v>3361</v>
      </c>
      <c r="G1698" s="665" t="s">
        <v>3676</v>
      </c>
      <c r="H1698" s="665" t="s">
        <v>1606</v>
      </c>
      <c r="I1698" s="665" t="s">
        <v>1763</v>
      </c>
      <c r="J1698" s="665" t="s">
        <v>1764</v>
      </c>
      <c r="K1698" s="665" t="s">
        <v>905</v>
      </c>
      <c r="L1698" s="666">
        <v>132</v>
      </c>
      <c r="M1698" s="666">
        <v>660</v>
      </c>
      <c r="N1698" s="665">
        <v>5</v>
      </c>
      <c r="O1698" s="748">
        <v>2.5</v>
      </c>
      <c r="P1698" s="666">
        <v>132</v>
      </c>
      <c r="Q1698" s="681">
        <v>0.2</v>
      </c>
      <c r="R1698" s="665">
        <v>1</v>
      </c>
      <c r="S1698" s="681">
        <v>0.2</v>
      </c>
      <c r="T1698" s="748">
        <v>1</v>
      </c>
      <c r="U1698" s="704">
        <v>0.4</v>
      </c>
    </row>
    <row r="1699" spans="1:21" ht="14.4" customHeight="1" x14ac:dyDescent="0.3">
      <c r="A1699" s="664">
        <v>21</v>
      </c>
      <c r="B1699" s="665" t="s">
        <v>528</v>
      </c>
      <c r="C1699" s="665" t="s">
        <v>3368</v>
      </c>
      <c r="D1699" s="746" t="s">
        <v>4910</v>
      </c>
      <c r="E1699" s="747" t="s">
        <v>3378</v>
      </c>
      <c r="F1699" s="665" t="s">
        <v>3361</v>
      </c>
      <c r="G1699" s="665" t="s">
        <v>3406</v>
      </c>
      <c r="H1699" s="665" t="s">
        <v>529</v>
      </c>
      <c r="I1699" s="665" t="s">
        <v>3462</v>
      </c>
      <c r="J1699" s="665" t="s">
        <v>1113</v>
      </c>
      <c r="K1699" s="665" t="s">
        <v>1715</v>
      </c>
      <c r="L1699" s="666">
        <v>0</v>
      </c>
      <c r="M1699" s="666">
        <v>0</v>
      </c>
      <c r="N1699" s="665">
        <v>1</v>
      </c>
      <c r="O1699" s="748">
        <v>1</v>
      </c>
      <c r="P1699" s="666"/>
      <c r="Q1699" s="681"/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21</v>
      </c>
      <c r="B1700" s="665" t="s">
        <v>528</v>
      </c>
      <c r="C1700" s="665" t="s">
        <v>3368</v>
      </c>
      <c r="D1700" s="746" t="s">
        <v>4910</v>
      </c>
      <c r="E1700" s="747" t="s">
        <v>3378</v>
      </c>
      <c r="F1700" s="665" t="s">
        <v>3361</v>
      </c>
      <c r="G1700" s="665" t="s">
        <v>3750</v>
      </c>
      <c r="H1700" s="665" t="s">
        <v>529</v>
      </c>
      <c r="I1700" s="665" t="s">
        <v>821</v>
      </c>
      <c r="J1700" s="665" t="s">
        <v>1076</v>
      </c>
      <c r="K1700" s="665" t="s">
        <v>4882</v>
      </c>
      <c r="L1700" s="666">
        <v>123.3</v>
      </c>
      <c r="M1700" s="666">
        <v>123.3</v>
      </c>
      <c r="N1700" s="665">
        <v>1</v>
      </c>
      <c r="O1700" s="748">
        <v>1</v>
      </c>
      <c r="P1700" s="666">
        <v>123.3</v>
      </c>
      <c r="Q1700" s="681">
        <v>1</v>
      </c>
      <c r="R1700" s="665">
        <v>1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21</v>
      </c>
      <c r="B1701" s="665" t="s">
        <v>528</v>
      </c>
      <c r="C1701" s="665" t="s">
        <v>3368</v>
      </c>
      <c r="D1701" s="746" t="s">
        <v>4910</v>
      </c>
      <c r="E1701" s="747" t="s">
        <v>3378</v>
      </c>
      <c r="F1701" s="665" t="s">
        <v>3361</v>
      </c>
      <c r="G1701" s="665" t="s">
        <v>3772</v>
      </c>
      <c r="H1701" s="665" t="s">
        <v>529</v>
      </c>
      <c r="I1701" s="665" t="s">
        <v>1089</v>
      </c>
      <c r="J1701" s="665" t="s">
        <v>4663</v>
      </c>
      <c r="K1701" s="665" t="s">
        <v>4664</v>
      </c>
      <c r="L1701" s="666">
        <v>0</v>
      </c>
      <c r="M1701" s="666">
        <v>0</v>
      </c>
      <c r="N1701" s="665">
        <v>2</v>
      </c>
      <c r="O1701" s="748">
        <v>2</v>
      </c>
      <c r="P1701" s="666">
        <v>0</v>
      </c>
      <c r="Q1701" s="681"/>
      <c r="R1701" s="665">
        <v>2</v>
      </c>
      <c r="S1701" s="681">
        <v>1</v>
      </c>
      <c r="T1701" s="748">
        <v>2</v>
      </c>
      <c r="U1701" s="704">
        <v>1</v>
      </c>
    </row>
    <row r="1702" spans="1:21" ht="14.4" customHeight="1" x14ac:dyDescent="0.3">
      <c r="A1702" s="664">
        <v>21</v>
      </c>
      <c r="B1702" s="665" t="s">
        <v>528</v>
      </c>
      <c r="C1702" s="665" t="s">
        <v>3368</v>
      </c>
      <c r="D1702" s="746" t="s">
        <v>4910</v>
      </c>
      <c r="E1702" s="747" t="s">
        <v>3378</v>
      </c>
      <c r="F1702" s="665" t="s">
        <v>3361</v>
      </c>
      <c r="G1702" s="665" t="s">
        <v>4373</v>
      </c>
      <c r="H1702" s="665" t="s">
        <v>529</v>
      </c>
      <c r="I1702" s="665" t="s">
        <v>2763</v>
      </c>
      <c r="J1702" s="665" t="s">
        <v>2764</v>
      </c>
      <c r="K1702" s="665" t="s">
        <v>4376</v>
      </c>
      <c r="L1702" s="666">
        <v>0</v>
      </c>
      <c r="M1702" s="666">
        <v>0</v>
      </c>
      <c r="N1702" s="665">
        <v>1</v>
      </c>
      <c r="O1702" s="748">
        <v>1</v>
      </c>
      <c r="P1702" s="666">
        <v>0</v>
      </c>
      <c r="Q1702" s="681"/>
      <c r="R1702" s="665">
        <v>1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21</v>
      </c>
      <c r="B1703" s="665" t="s">
        <v>528</v>
      </c>
      <c r="C1703" s="665" t="s">
        <v>3368</v>
      </c>
      <c r="D1703" s="746" t="s">
        <v>4910</v>
      </c>
      <c r="E1703" s="747" t="s">
        <v>3378</v>
      </c>
      <c r="F1703" s="665" t="s">
        <v>3361</v>
      </c>
      <c r="G1703" s="665" t="s">
        <v>3487</v>
      </c>
      <c r="H1703" s="665" t="s">
        <v>529</v>
      </c>
      <c r="I1703" s="665" t="s">
        <v>3488</v>
      </c>
      <c r="J1703" s="665" t="s">
        <v>1910</v>
      </c>
      <c r="K1703" s="665" t="s">
        <v>3489</v>
      </c>
      <c r="L1703" s="666">
        <v>48.09</v>
      </c>
      <c r="M1703" s="666">
        <v>48.09</v>
      </c>
      <c r="N1703" s="665">
        <v>1</v>
      </c>
      <c r="O1703" s="748">
        <v>1</v>
      </c>
      <c r="P1703" s="666">
        <v>48.09</v>
      </c>
      <c r="Q1703" s="681">
        <v>1</v>
      </c>
      <c r="R1703" s="665">
        <v>1</v>
      </c>
      <c r="S1703" s="681">
        <v>1</v>
      </c>
      <c r="T1703" s="748">
        <v>1</v>
      </c>
      <c r="U1703" s="704">
        <v>1</v>
      </c>
    </row>
    <row r="1704" spans="1:21" ht="14.4" customHeight="1" x14ac:dyDescent="0.3">
      <c r="A1704" s="664">
        <v>21</v>
      </c>
      <c r="B1704" s="665" t="s">
        <v>528</v>
      </c>
      <c r="C1704" s="665" t="s">
        <v>3368</v>
      </c>
      <c r="D1704" s="746" t="s">
        <v>4910</v>
      </c>
      <c r="E1704" s="747" t="s">
        <v>3378</v>
      </c>
      <c r="F1704" s="665" t="s">
        <v>3361</v>
      </c>
      <c r="G1704" s="665" t="s">
        <v>3595</v>
      </c>
      <c r="H1704" s="665" t="s">
        <v>529</v>
      </c>
      <c r="I1704" s="665" t="s">
        <v>665</v>
      </c>
      <c r="J1704" s="665" t="s">
        <v>666</v>
      </c>
      <c r="K1704" s="665" t="s">
        <v>3596</v>
      </c>
      <c r="L1704" s="666">
        <v>27.28</v>
      </c>
      <c r="M1704" s="666">
        <v>27.28</v>
      </c>
      <c r="N1704" s="665">
        <v>1</v>
      </c>
      <c r="O1704" s="748">
        <v>1</v>
      </c>
      <c r="P1704" s="666">
        <v>27.28</v>
      </c>
      <c r="Q1704" s="681">
        <v>1</v>
      </c>
      <c r="R1704" s="665">
        <v>1</v>
      </c>
      <c r="S1704" s="681">
        <v>1</v>
      </c>
      <c r="T1704" s="748">
        <v>1</v>
      </c>
      <c r="U1704" s="704">
        <v>1</v>
      </c>
    </row>
    <row r="1705" spans="1:21" ht="14.4" customHeight="1" x14ac:dyDescent="0.3">
      <c r="A1705" s="664">
        <v>21</v>
      </c>
      <c r="B1705" s="665" t="s">
        <v>528</v>
      </c>
      <c r="C1705" s="665" t="s">
        <v>3368</v>
      </c>
      <c r="D1705" s="746" t="s">
        <v>4910</v>
      </c>
      <c r="E1705" s="747" t="s">
        <v>3378</v>
      </c>
      <c r="F1705" s="665" t="s">
        <v>3361</v>
      </c>
      <c r="G1705" s="665" t="s">
        <v>3554</v>
      </c>
      <c r="H1705" s="665" t="s">
        <v>529</v>
      </c>
      <c r="I1705" s="665" t="s">
        <v>3555</v>
      </c>
      <c r="J1705" s="665" t="s">
        <v>3556</v>
      </c>
      <c r="K1705" s="665" t="s">
        <v>3557</v>
      </c>
      <c r="L1705" s="666">
        <v>0</v>
      </c>
      <c r="M1705" s="666">
        <v>0</v>
      </c>
      <c r="N1705" s="665">
        <v>1</v>
      </c>
      <c r="O1705" s="748">
        <v>1</v>
      </c>
      <c r="P1705" s="666"/>
      <c r="Q1705" s="681"/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21</v>
      </c>
      <c r="B1706" s="665" t="s">
        <v>528</v>
      </c>
      <c r="C1706" s="665" t="s">
        <v>3368</v>
      </c>
      <c r="D1706" s="746" t="s">
        <v>4910</v>
      </c>
      <c r="E1706" s="747" t="s">
        <v>3378</v>
      </c>
      <c r="F1706" s="665" t="s">
        <v>3361</v>
      </c>
      <c r="G1706" s="665" t="s">
        <v>4883</v>
      </c>
      <c r="H1706" s="665" t="s">
        <v>529</v>
      </c>
      <c r="I1706" s="665" t="s">
        <v>849</v>
      </c>
      <c r="J1706" s="665" t="s">
        <v>4884</v>
      </c>
      <c r="K1706" s="665" t="s">
        <v>4885</v>
      </c>
      <c r="L1706" s="666">
        <v>0</v>
      </c>
      <c r="M1706" s="666">
        <v>0</v>
      </c>
      <c r="N1706" s="665">
        <v>1</v>
      </c>
      <c r="O1706" s="748">
        <v>1</v>
      </c>
      <c r="P1706" s="666"/>
      <c r="Q1706" s="681"/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21</v>
      </c>
      <c r="B1707" s="665" t="s">
        <v>528</v>
      </c>
      <c r="C1707" s="665" t="s">
        <v>3368</v>
      </c>
      <c r="D1707" s="746" t="s">
        <v>4910</v>
      </c>
      <c r="E1707" s="747" t="s">
        <v>3378</v>
      </c>
      <c r="F1707" s="665" t="s">
        <v>3361</v>
      </c>
      <c r="G1707" s="665" t="s">
        <v>3415</v>
      </c>
      <c r="H1707" s="665" t="s">
        <v>529</v>
      </c>
      <c r="I1707" s="665" t="s">
        <v>4406</v>
      </c>
      <c r="J1707" s="665" t="s">
        <v>3417</v>
      </c>
      <c r="K1707" s="665" t="s">
        <v>4407</v>
      </c>
      <c r="L1707" s="666">
        <v>0</v>
      </c>
      <c r="M1707" s="666">
        <v>0</v>
      </c>
      <c r="N1707" s="665">
        <v>6</v>
      </c>
      <c r="O1707" s="748">
        <v>2</v>
      </c>
      <c r="P1707" s="666">
        <v>0</v>
      </c>
      <c r="Q1707" s="681"/>
      <c r="R1707" s="665">
        <v>3</v>
      </c>
      <c r="S1707" s="681">
        <v>0.5</v>
      </c>
      <c r="T1707" s="748">
        <v>1</v>
      </c>
      <c r="U1707" s="704">
        <v>0.5</v>
      </c>
    </row>
    <row r="1708" spans="1:21" ht="14.4" customHeight="1" x14ac:dyDescent="0.3">
      <c r="A1708" s="664">
        <v>21</v>
      </c>
      <c r="B1708" s="665" t="s">
        <v>528</v>
      </c>
      <c r="C1708" s="665" t="s">
        <v>3368</v>
      </c>
      <c r="D1708" s="746" t="s">
        <v>4910</v>
      </c>
      <c r="E1708" s="747" t="s">
        <v>3378</v>
      </c>
      <c r="F1708" s="665" t="s">
        <v>3361</v>
      </c>
      <c r="G1708" s="665" t="s">
        <v>3419</v>
      </c>
      <c r="H1708" s="665" t="s">
        <v>529</v>
      </c>
      <c r="I1708" s="665" t="s">
        <v>842</v>
      </c>
      <c r="J1708" s="665" t="s">
        <v>3420</v>
      </c>
      <c r="K1708" s="665" t="s">
        <v>3421</v>
      </c>
      <c r="L1708" s="666">
        <v>53.57</v>
      </c>
      <c r="M1708" s="666">
        <v>53.57</v>
      </c>
      <c r="N1708" s="665">
        <v>1</v>
      </c>
      <c r="O1708" s="748">
        <v>1</v>
      </c>
      <c r="P1708" s="666">
        <v>53.57</v>
      </c>
      <c r="Q1708" s="681">
        <v>1</v>
      </c>
      <c r="R1708" s="665">
        <v>1</v>
      </c>
      <c r="S1708" s="681">
        <v>1</v>
      </c>
      <c r="T1708" s="748">
        <v>1</v>
      </c>
      <c r="U1708" s="704">
        <v>1</v>
      </c>
    </row>
    <row r="1709" spans="1:21" ht="14.4" customHeight="1" x14ac:dyDescent="0.3">
      <c r="A1709" s="664">
        <v>21</v>
      </c>
      <c r="B1709" s="665" t="s">
        <v>528</v>
      </c>
      <c r="C1709" s="665" t="s">
        <v>3368</v>
      </c>
      <c r="D1709" s="746" t="s">
        <v>4910</v>
      </c>
      <c r="E1709" s="747" t="s">
        <v>3378</v>
      </c>
      <c r="F1709" s="665" t="s">
        <v>3361</v>
      </c>
      <c r="G1709" s="665" t="s">
        <v>3425</v>
      </c>
      <c r="H1709" s="665" t="s">
        <v>529</v>
      </c>
      <c r="I1709" s="665" t="s">
        <v>3516</v>
      </c>
      <c r="J1709" s="665" t="s">
        <v>1553</v>
      </c>
      <c r="K1709" s="665" t="s">
        <v>3515</v>
      </c>
      <c r="L1709" s="666">
        <v>57.64</v>
      </c>
      <c r="M1709" s="666">
        <v>57.64</v>
      </c>
      <c r="N1709" s="665">
        <v>1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21</v>
      </c>
      <c r="B1710" s="665" t="s">
        <v>528</v>
      </c>
      <c r="C1710" s="665" t="s">
        <v>3368</v>
      </c>
      <c r="D1710" s="746" t="s">
        <v>4910</v>
      </c>
      <c r="E1710" s="747" t="s">
        <v>3378</v>
      </c>
      <c r="F1710" s="665" t="s">
        <v>3361</v>
      </c>
      <c r="G1710" s="665" t="s">
        <v>3426</v>
      </c>
      <c r="H1710" s="665" t="s">
        <v>529</v>
      </c>
      <c r="I1710" s="665" t="s">
        <v>1374</v>
      </c>
      <c r="J1710" s="665" t="s">
        <v>1375</v>
      </c>
      <c r="K1710" s="665" t="s">
        <v>3569</v>
      </c>
      <c r="L1710" s="666">
        <v>334.27</v>
      </c>
      <c r="M1710" s="666">
        <v>1002.81</v>
      </c>
      <c r="N1710" s="665">
        <v>3</v>
      </c>
      <c r="O1710" s="748">
        <v>1</v>
      </c>
      <c r="P1710" s="666">
        <v>1002.81</v>
      </c>
      <c r="Q1710" s="681">
        <v>1</v>
      </c>
      <c r="R1710" s="665">
        <v>3</v>
      </c>
      <c r="S1710" s="681">
        <v>1</v>
      </c>
      <c r="T1710" s="748">
        <v>1</v>
      </c>
      <c r="U1710" s="704">
        <v>1</v>
      </c>
    </row>
    <row r="1711" spans="1:21" ht="14.4" customHeight="1" x14ac:dyDescent="0.3">
      <c r="A1711" s="664">
        <v>21</v>
      </c>
      <c r="B1711" s="665" t="s">
        <v>528</v>
      </c>
      <c r="C1711" s="665" t="s">
        <v>3368</v>
      </c>
      <c r="D1711" s="746" t="s">
        <v>4910</v>
      </c>
      <c r="E1711" s="747" t="s">
        <v>3378</v>
      </c>
      <c r="F1711" s="665" t="s">
        <v>3361</v>
      </c>
      <c r="G1711" s="665" t="s">
        <v>3426</v>
      </c>
      <c r="H1711" s="665" t="s">
        <v>1606</v>
      </c>
      <c r="I1711" s="665" t="s">
        <v>3666</v>
      </c>
      <c r="J1711" s="665" t="s">
        <v>3667</v>
      </c>
      <c r="K1711" s="665" t="s">
        <v>3668</v>
      </c>
      <c r="L1711" s="666">
        <v>668.54</v>
      </c>
      <c r="M1711" s="666">
        <v>668.54</v>
      </c>
      <c r="N1711" s="665">
        <v>1</v>
      </c>
      <c r="O1711" s="748">
        <v>1</v>
      </c>
      <c r="P1711" s="666">
        <v>668.54</v>
      </c>
      <c r="Q1711" s="681">
        <v>1</v>
      </c>
      <c r="R1711" s="665">
        <v>1</v>
      </c>
      <c r="S1711" s="681">
        <v>1</v>
      </c>
      <c r="T1711" s="748">
        <v>1</v>
      </c>
      <c r="U1711" s="704">
        <v>1</v>
      </c>
    </row>
    <row r="1712" spans="1:21" ht="14.4" customHeight="1" x14ac:dyDescent="0.3">
      <c r="A1712" s="664">
        <v>21</v>
      </c>
      <c r="B1712" s="665" t="s">
        <v>528</v>
      </c>
      <c r="C1712" s="665" t="s">
        <v>3368</v>
      </c>
      <c r="D1712" s="746" t="s">
        <v>4910</v>
      </c>
      <c r="E1712" s="747" t="s">
        <v>3378</v>
      </c>
      <c r="F1712" s="665" t="s">
        <v>3361</v>
      </c>
      <c r="G1712" s="665" t="s">
        <v>4688</v>
      </c>
      <c r="H1712" s="665" t="s">
        <v>1606</v>
      </c>
      <c r="I1712" s="665" t="s">
        <v>4886</v>
      </c>
      <c r="J1712" s="665" t="s">
        <v>4887</v>
      </c>
      <c r="K1712" s="665" t="s">
        <v>1703</v>
      </c>
      <c r="L1712" s="666">
        <v>170.43</v>
      </c>
      <c r="M1712" s="666">
        <v>511.29</v>
      </c>
      <c r="N1712" s="665">
        <v>3</v>
      </c>
      <c r="O1712" s="748">
        <v>1</v>
      </c>
      <c r="P1712" s="666"/>
      <c r="Q1712" s="681">
        <v>0</v>
      </c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21</v>
      </c>
      <c r="B1713" s="665" t="s">
        <v>528</v>
      </c>
      <c r="C1713" s="665" t="s">
        <v>3368</v>
      </c>
      <c r="D1713" s="746" t="s">
        <v>4910</v>
      </c>
      <c r="E1713" s="747" t="s">
        <v>3378</v>
      </c>
      <c r="F1713" s="665" t="s">
        <v>3361</v>
      </c>
      <c r="G1713" s="665" t="s">
        <v>3523</v>
      </c>
      <c r="H1713" s="665" t="s">
        <v>529</v>
      </c>
      <c r="I1713" s="665" t="s">
        <v>1432</v>
      </c>
      <c r="J1713" s="665" t="s">
        <v>1433</v>
      </c>
      <c r="K1713" s="665" t="s">
        <v>1324</v>
      </c>
      <c r="L1713" s="666">
        <v>108.44</v>
      </c>
      <c r="M1713" s="666">
        <v>433.76</v>
      </c>
      <c r="N1713" s="665">
        <v>4</v>
      </c>
      <c r="O1713" s="748">
        <v>4</v>
      </c>
      <c r="P1713" s="666">
        <v>108.44</v>
      </c>
      <c r="Q1713" s="681">
        <v>0.25</v>
      </c>
      <c r="R1713" s="665">
        <v>1</v>
      </c>
      <c r="S1713" s="681">
        <v>0.25</v>
      </c>
      <c r="T1713" s="748">
        <v>1</v>
      </c>
      <c r="U1713" s="704">
        <v>0.25</v>
      </c>
    </row>
    <row r="1714" spans="1:21" ht="14.4" customHeight="1" x14ac:dyDescent="0.3">
      <c r="A1714" s="664">
        <v>21</v>
      </c>
      <c r="B1714" s="665" t="s">
        <v>528</v>
      </c>
      <c r="C1714" s="665" t="s">
        <v>3368</v>
      </c>
      <c r="D1714" s="746" t="s">
        <v>4910</v>
      </c>
      <c r="E1714" s="747" t="s">
        <v>3378</v>
      </c>
      <c r="F1714" s="665" t="s">
        <v>3361</v>
      </c>
      <c r="G1714" s="665" t="s">
        <v>3523</v>
      </c>
      <c r="H1714" s="665" t="s">
        <v>529</v>
      </c>
      <c r="I1714" s="665" t="s">
        <v>3524</v>
      </c>
      <c r="J1714" s="665" t="s">
        <v>1433</v>
      </c>
      <c r="K1714" s="665" t="s">
        <v>1176</v>
      </c>
      <c r="L1714" s="666">
        <v>54.23</v>
      </c>
      <c r="M1714" s="666">
        <v>54.23</v>
      </c>
      <c r="N1714" s="665">
        <v>1</v>
      </c>
      <c r="O1714" s="748">
        <v>1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21</v>
      </c>
      <c r="B1715" s="665" t="s">
        <v>528</v>
      </c>
      <c r="C1715" s="665" t="s">
        <v>3368</v>
      </c>
      <c r="D1715" s="746" t="s">
        <v>4910</v>
      </c>
      <c r="E1715" s="747" t="s">
        <v>3378</v>
      </c>
      <c r="F1715" s="665" t="s">
        <v>3361</v>
      </c>
      <c r="G1715" s="665" t="s">
        <v>4270</v>
      </c>
      <c r="H1715" s="665" t="s">
        <v>529</v>
      </c>
      <c r="I1715" s="665" t="s">
        <v>4888</v>
      </c>
      <c r="J1715" s="665" t="s">
        <v>2061</v>
      </c>
      <c r="K1715" s="665" t="s">
        <v>4273</v>
      </c>
      <c r="L1715" s="666">
        <v>316.36</v>
      </c>
      <c r="M1715" s="666">
        <v>316.36</v>
      </c>
      <c r="N1715" s="665">
        <v>1</v>
      </c>
      <c r="O1715" s="748">
        <v>1</v>
      </c>
      <c r="P1715" s="666">
        <v>316.36</v>
      </c>
      <c r="Q1715" s="681">
        <v>1</v>
      </c>
      <c r="R1715" s="665">
        <v>1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21</v>
      </c>
      <c r="B1716" s="665" t="s">
        <v>528</v>
      </c>
      <c r="C1716" s="665" t="s">
        <v>3368</v>
      </c>
      <c r="D1716" s="746" t="s">
        <v>4910</v>
      </c>
      <c r="E1716" s="747" t="s">
        <v>3378</v>
      </c>
      <c r="F1716" s="665" t="s">
        <v>3361</v>
      </c>
      <c r="G1716" s="665" t="s">
        <v>3525</v>
      </c>
      <c r="H1716" s="665" t="s">
        <v>529</v>
      </c>
      <c r="I1716" s="665" t="s">
        <v>758</v>
      </c>
      <c r="J1716" s="665" t="s">
        <v>3526</v>
      </c>
      <c r="K1716" s="665" t="s">
        <v>3527</v>
      </c>
      <c r="L1716" s="666">
        <v>0</v>
      </c>
      <c r="M1716" s="666">
        <v>0</v>
      </c>
      <c r="N1716" s="665">
        <v>1</v>
      </c>
      <c r="O1716" s="748">
        <v>1</v>
      </c>
      <c r="P1716" s="666"/>
      <c r="Q1716" s="681"/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21</v>
      </c>
      <c r="B1717" s="665" t="s">
        <v>528</v>
      </c>
      <c r="C1717" s="665" t="s">
        <v>3368</v>
      </c>
      <c r="D1717" s="746" t="s">
        <v>4910</v>
      </c>
      <c r="E1717" s="747" t="s">
        <v>3378</v>
      </c>
      <c r="F1717" s="665" t="s">
        <v>3361</v>
      </c>
      <c r="G1717" s="665" t="s">
        <v>3978</v>
      </c>
      <c r="H1717" s="665" t="s">
        <v>1606</v>
      </c>
      <c r="I1717" s="665" t="s">
        <v>3979</v>
      </c>
      <c r="J1717" s="665" t="s">
        <v>3980</v>
      </c>
      <c r="K1717" s="665" t="s">
        <v>3981</v>
      </c>
      <c r="L1717" s="666">
        <v>0</v>
      </c>
      <c r="M1717" s="666">
        <v>0</v>
      </c>
      <c r="N1717" s="665">
        <v>1</v>
      </c>
      <c r="O1717" s="748">
        <v>1</v>
      </c>
      <c r="P1717" s="666">
        <v>0</v>
      </c>
      <c r="Q1717" s="681"/>
      <c r="R1717" s="665">
        <v>1</v>
      </c>
      <c r="S1717" s="681">
        <v>1</v>
      </c>
      <c r="T1717" s="748">
        <v>1</v>
      </c>
      <c r="U1717" s="704">
        <v>1</v>
      </c>
    </row>
    <row r="1718" spans="1:21" ht="14.4" customHeight="1" x14ac:dyDescent="0.3">
      <c r="A1718" s="664">
        <v>21</v>
      </c>
      <c r="B1718" s="665" t="s">
        <v>528</v>
      </c>
      <c r="C1718" s="665" t="s">
        <v>3368</v>
      </c>
      <c r="D1718" s="746" t="s">
        <v>4910</v>
      </c>
      <c r="E1718" s="747" t="s">
        <v>3378</v>
      </c>
      <c r="F1718" s="665" t="s">
        <v>3361</v>
      </c>
      <c r="G1718" s="665" t="s">
        <v>3978</v>
      </c>
      <c r="H1718" s="665" t="s">
        <v>1606</v>
      </c>
      <c r="I1718" s="665" t="s">
        <v>3982</v>
      </c>
      <c r="J1718" s="665" t="s">
        <v>3980</v>
      </c>
      <c r="K1718" s="665" t="s">
        <v>3814</v>
      </c>
      <c r="L1718" s="666">
        <v>492.3</v>
      </c>
      <c r="M1718" s="666">
        <v>2461.5</v>
      </c>
      <c r="N1718" s="665">
        <v>5</v>
      </c>
      <c r="O1718" s="748">
        <v>5</v>
      </c>
      <c r="P1718" s="666">
        <v>1476.9</v>
      </c>
      <c r="Q1718" s="681">
        <v>0.60000000000000009</v>
      </c>
      <c r="R1718" s="665">
        <v>3</v>
      </c>
      <c r="S1718" s="681">
        <v>0.6</v>
      </c>
      <c r="T1718" s="748">
        <v>3</v>
      </c>
      <c r="U1718" s="704">
        <v>0.6</v>
      </c>
    </row>
    <row r="1719" spans="1:21" ht="14.4" customHeight="1" x14ac:dyDescent="0.3">
      <c r="A1719" s="664">
        <v>21</v>
      </c>
      <c r="B1719" s="665" t="s">
        <v>528</v>
      </c>
      <c r="C1719" s="665" t="s">
        <v>3368</v>
      </c>
      <c r="D1719" s="746" t="s">
        <v>4910</v>
      </c>
      <c r="E1719" s="747" t="s">
        <v>3378</v>
      </c>
      <c r="F1719" s="665" t="s">
        <v>3361</v>
      </c>
      <c r="G1719" s="665" t="s">
        <v>4719</v>
      </c>
      <c r="H1719" s="665" t="s">
        <v>1606</v>
      </c>
      <c r="I1719" s="665" t="s">
        <v>4723</v>
      </c>
      <c r="J1719" s="665" t="s">
        <v>4724</v>
      </c>
      <c r="K1719" s="665" t="s">
        <v>4725</v>
      </c>
      <c r="L1719" s="666">
        <v>14213.98</v>
      </c>
      <c r="M1719" s="666">
        <v>71069.899999999994</v>
      </c>
      <c r="N1719" s="665">
        <v>5</v>
      </c>
      <c r="O1719" s="748">
        <v>1.5</v>
      </c>
      <c r="P1719" s="666">
        <v>71069.899999999994</v>
      </c>
      <c r="Q1719" s="681">
        <v>1</v>
      </c>
      <c r="R1719" s="665">
        <v>5</v>
      </c>
      <c r="S1719" s="681">
        <v>1</v>
      </c>
      <c r="T1719" s="748">
        <v>1.5</v>
      </c>
      <c r="U1719" s="704">
        <v>1</v>
      </c>
    </row>
    <row r="1720" spans="1:21" ht="14.4" customHeight="1" x14ac:dyDescent="0.3">
      <c r="A1720" s="664">
        <v>21</v>
      </c>
      <c r="B1720" s="665" t="s">
        <v>528</v>
      </c>
      <c r="C1720" s="665" t="s">
        <v>3368</v>
      </c>
      <c r="D1720" s="746" t="s">
        <v>4910</v>
      </c>
      <c r="E1720" s="747" t="s">
        <v>3378</v>
      </c>
      <c r="F1720" s="665" t="s">
        <v>3361</v>
      </c>
      <c r="G1720" s="665" t="s">
        <v>4719</v>
      </c>
      <c r="H1720" s="665" t="s">
        <v>1606</v>
      </c>
      <c r="I1720" s="665" t="s">
        <v>4889</v>
      </c>
      <c r="J1720" s="665" t="s">
        <v>4890</v>
      </c>
      <c r="K1720" s="665" t="s">
        <v>4891</v>
      </c>
      <c r="L1720" s="666">
        <v>0</v>
      </c>
      <c r="M1720" s="666">
        <v>0</v>
      </c>
      <c r="N1720" s="665">
        <v>2</v>
      </c>
      <c r="O1720" s="748">
        <v>0.5</v>
      </c>
      <c r="P1720" s="666">
        <v>0</v>
      </c>
      <c r="Q1720" s="681"/>
      <c r="R1720" s="665">
        <v>2</v>
      </c>
      <c r="S1720" s="681">
        <v>1</v>
      </c>
      <c r="T1720" s="748">
        <v>0.5</v>
      </c>
      <c r="U1720" s="704">
        <v>1</v>
      </c>
    </row>
    <row r="1721" spans="1:21" ht="14.4" customHeight="1" x14ac:dyDescent="0.3">
      <c r="A1721" s="664">
        <v>21</v>
      </c>
      <c r="B1721" s="665" t="s">
        <v>528</v>
      </c>
      <c r="C1721" s="665" t="s">
        <v>3368</v>
      </c>
      <c r="D1721" s="746" t="s">
        <v>4910</v>
      </c>
      <c r="E1721" s="747" t="s">
        <v>3378</v>
      </c>
      <c r="F1721" s="665" t="s">
        <v>3361</v>
      </c>
      <c r="G1721" s="665" t="s">
        <v>3536</v>
      </c>
      <c r="H1721" s="665" t="s">
        <v>529</v>
      </c>
      <c r="I1721" s="665" t="s">
        <v>3722</v>
      </c>
      <c r="J1721" s="665" t="s">
        <v>3723</v>
      </c>
      <c r="K1721" s="665" t="s">
        <v>1041</v>
      </c>
      <c r="L1721" s="666">
        <v>50.32</v>
      </c>
      <c r="M1721" s="666">
        <v>100.64</v>
      </c>
      <c r="N1721" s="665">
        <v>2</v>
      </c>
      <c r="O1721" s="748">
        <v>1</v>
      </c>
      <c r="P1721" s="666">
        <v>100.64</v>
      </c>
      <c r="Q1721" s="681">
        <v>1</v>
      </c>
      <c r="R1721" s="665">
        <v>2</v>
      </c>
      <c r="S1721" s="681">
        <v>1</v>
      </c>
      <c r="T1721" s="748">
        <v>1</v>
      </c>
      <c r="U1721" s="704">
        <v>1</v>
      </c>
    </row>
    <row r="1722" spans="1:21" ht="14.4" customHeight="1" x14ac:dyDescent="0.3">
      <c r="A1722" s="664">
        <v>21</v>
      </c>
      <c r="B1722" s="665" t="s">
        <v>528</v>
      </c>
      <c r="C1722" s="665" t="s">
        <v>3368</v>
      </c>
      <c r="D1722" s="746" t="s">
        <v>4910</v>
      </c>
      <c r="E1722" s="747" t="s">
        <v>3378</v>
      </c>
      <c r="F1722" s="665" t="s">
        <v>3361</v>
      </c>
      <c r="G1722" s="665" t="s">
        <v>3432</v>
      </c>
      <c r="H1722" s="665" t="s">
        <v>529</v>
      </c>
      <c r="I1722" s="665" t="s">
        <v>4892</v>
      </c>
      <c r="J1722" s="665" t="s">
        <v>3434</v>
      </c>
      <c r="K1722" s="665" t="s">
        <v>3838</v>
      </c>
      <c r="L1722" s="666">
        <v>0</v>
      </c>
      <c r="M1722" s="666">
        <v>0</v>
      </c>
      <c r="N1722" s="665">
        <v>2</v>
      </c>
      <c r="O1722" s="748">
        <v>2</v>
      </c>
      <c r="P1722" s="666">
        <v>0</v>
      </c>
      <c r="Q1722" s="681"/>
      <c r="R1722" s="665">
        <v>1</v>
      </c>
      <c r="S1722" s="681">
        <v>0.5</v>
      </c>
      <c r="T1722" s="748">
        <v>1</v>
      </c>
      <c r="U1722" s="704">
        <v>0.5</v>
      </c>
    </row>
    <row r="1723" spans="1:21" ht="14.4" customHeight="1" x14ac:dyDescent="0.3">
      <c r="A1723" s="664">
        <v>21</v>
      </c>
      <c r="B1723" s="665" t="s">
        <v>528</v>
      </c>
      <c r="C1723" s="665" t="s">
        <v>3368</v>
      </c>
      <c r="D1723" s="746" t="s">
        <v>4910</v>
      </c>
      <c r="E1723" s="747" t="s">
        <v>3378</v>
      </c>
      <c r="F1723" s="665" t="s">
        <v>3361</v>
      </c>
      <c r="G1723" s="665" t="s">
        <v>3432</v>
      </c>
      <c r="H1723" s="665" t="s">
        <v>529</v>
      </c>
      <c r="I1723" s="665" t="s">
        <v>3837</v>
      </c>
      <c r="J1723" s="665" t="s">
        <v>1461</v>
      </c>
      <c r="K1723" s="665" t="s">
        <v>3838</v>
      </c>
      <c r="L1723" s="666">
        <v>0</v>
      </c>
      <c r="M1723" s="666">
        <v>0</v>
      </c>
      <c r="N1723" s="665">
        <v>3</v>
      </c>
      <c r="O1723" s="748">
        <v>1</v>
      </c>
      <c r="P1723" s="666">
        <v>0</v>
      </c>
      <c r="Q1723" s="681"/>
      <c r="R1723" s="665">
        <v>3</v>
      </c>
      <c r="S1723" s="681">
        <v>1</v>
      </c>
      <c r="T1723" s="748">
        <v>1</v>
      </c>
      <c r="U1723" s="704">
        <v>1</v>
      </c>
    </row>
    <row r="1724" spans="1:21" ht="14.4" customHeight="1" x14ac:dyDescent="0.3">
      <c r="A1724" s="664">
        <v>21</v>
      </c>
      <c r="B1724" s="665" t="s">
        <v>528</v>
      </c>
      <c r="C1724" s="665" t="s">
        <v>3368</v>
      </c>
      <c r="D1724" s="746" t="s">
        <v>4910</v>
      </c>
      <c r="E1724" s="747" t="s">
        <v>3378</v>
      </c>
      <c r="F1724" s="665" t="s">
        <v>3363</v>
      </c>
      <c r="G1724" s="665" t="s">
        <v>4035</v>
      </c>
      <c r="H1724" s="665" t="s">
        <v>529</v>
      </c>
      <c r="I1724" s="665" t="s">
        <v>4036</v>
      </c>
      <c r="J1724" s="665" t="s">
        <v>4037</v>
      </c>
      <c r="K1724" s="665" t="s">
        <v>4038</v>
      </c>
      <c r="L1724" s="666">
        <v>741</v>
      </c>
      <c r="M1724" s="666">
        <v>4446</v>
      </c>
      <c r="N1724" s="665">
        <v>6</v>
      </c>
      <c r="O1724" s="748">
        <v>3</v>
      </c>
      <c r="P1724" s="666">
        <v>4446</v>
      </c>
      <c r="Q1724" s="681">
        <v>1</v>
      </c>
      <c r="R1724" s="665">
        <v>6</v>
      </c>
      <c r="S1724" s="681">
        <v>1</v>
      </c>
      <c r="T1724" s="748">
        <v>3</v>
      </c>
      <c r="U1724" s="704">
        <v>1</v>
      </c>
    </row>
    <row r="1725" spans="1:21" ht="14.4" customHeight="1" x14ac:dyDescent="0.3">
      <c r="A1725" s="664">
        <v>21</v>
      </c>
      <c r="B1725" s="665" t="s">
        <v>528</v>
      </c>
      <c r="C1725" s="665" t="s">
        <v>3368</v>
      </c>
      <c r="D1725" s="746" t="s">
        <v>4910</v>
      </c>
      <c r="E1725" s="747" t="s">
        <v>3378</v>
      </c>
      <c r="F1725" s="665" t="s">
        <v>3363</v>
      </c>
      <c r="G1725" s="665" t="s">
        <v>4035</v>
      </c>
      <c r="H1725" s="665" t="s">
        <v>529</v>
      </c>
      <c r="I1725" s="665" t="s">
        <v>4095</v>
      </c>
      <c r="J1725" s="665" t="s">
        <v>4096</v>
      </c>
      <c r="K1725" s="665" t="s">
        <v>4097</v>
      </c>
      <c r="L1725" s="666">
        <v>1512.05</v>
      </c>
      <c r="M1725" s="666">
        <v>7560.25</v>
      </c>
      <c r="N1725" s="665">
        <v>5</v>
      </c>
      <c r="O1725" s="748">
        <v>3</v>
      </c>
      <c r="P1725" s="666">
        <v>6048.2</v>
      </c>
      <c r="Q1725" s="681">
        <v>0.79999999999999993</v>
      </c>
      <c r="R1725" s="665">
        <v>4</v>
      </c>
      <c r="S1725" s="681">
        <v>0.8</v>
      </c>
      <c r="T1725" s="748">
        <v>2</v>
      </c>
      <c r="U1725" s="704">
        <v>0.66666666666666663</v>
      </c>
    </row>
    <row r="1726" spans="1:21" ht="14.4" customHeight="1" x14ac:dyDescent="0.3">
      <c r="A1726" s="664">
        <v>21</v>
      </c>
      <c r="B1726" s="665" t="s">
        <v>528</v>
      </c>
      <c r="C1726" s="665" t="s">
        <v>3368</v>
      </c>
      <c r="D1726" s="746" t="s">
        <v>4910</v>
      </c>
      <c r="E1726" s="747" t="s">
        <v>3378</v>
      </c>
      <c r="F1726" s="665" t="s">
        <v>3363</v>
      </c>
      <c r="G1726" s="665" t="s">
        <v>4035</v>
      </c>
      <c r="H1726" s="665" t="s">
        <v>529</v>
      </c>
      <c r="I1726" s="665" t="s">
        <v>4893</v>
      </c>
      <c r="J1726" s="665" t="s">
        <v>4894</v>
      </c>
      <c r="K1726" s="665" t="s">
        <v>4038</v>
      </c>
      <c r="L1726" s="666">
        <v>794.37</v>
      </c>
      <c r="M1726" s="666">
        <v>794.37</v>
      </c>
      <c r="N1726" s="665">
        <v>1</v>
      </c>
      <c r="O1726" s="748">
        <v>1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21</v>
      </c>
      <c r="B1727" s="665" t="s">
        <v>528</v>
      </c>
      <c r="C1727" s="665" t="s">
        <v>3368</v>
      </c>
      <c r="D1727" s="746" t="s">
        <v>4910</v>
      </c>
      <c r="E1727" s="747" t="s">
        <v>3378</v>
      </c>
      <c r="F1727" s="665" t="s">
        <v>3363</v>
      </c>
      <c r="G1727" s="665" t="s">
        <v>3732</v>
      </c>
      <c r="H1727" s="665" t="s">
        <v>529</v>
      </c>
      <c r="I1727" s="665" t="s">
        <v>3839</v>
      </c>
      <c r="J1727" s="665" t="s">
        <v>3840</v>
      </c>
      <c r="K1727" s="665" t="s">
        <v>3841</v>
      </c>
      <c r="L1727" s="666">
        <v>1267.1300000000001</v>
      </c>
      <c r="M1727" s="666">
        <v>19006.950000000004</v>
      </c>
      <c r="N1727" s="665">
        <v>15</v>
      </c>
      <c r="O1727" s="748">
        <v>14</v>
      </c>
      <c r="P1727" s="666">
        <v>16472.690000000002</v>
      </c>
      <c r="Q1727" s="681">
        <v>0.86666666666666659</v>
      </c>
      <c r="R1727" s="665">
        <v>13</v>
      </c>
      <c r="S1727" s="681">
        <v>0.8666666666666667</v>
      </c>
      <c r="T1727" s="748">
        <v>12</v>
      </c>
      <c r="U1727" s="704">
        <v>0.8571428571428571</v>
      </c>
    </row>
    <row r="1728" spans="1:21" ht="14.4" customHeight="1" x14ac:dyDescent="0.3">
      <c r="A1728" s="664">
        <v>21</v>
      </c>
      <c r="B1728" s="665" t="s">
        <v>528</v>
      </c>
      <c r="C1728" s="665" t="s">
        <v>3368</v>
      </c>
      <c r="D1728" s="746" t="s">
        <v>4910</v>
      </c>
      <c r="E1728" s="747" t="s">
        <v>3393</v>
      </c>
      <c r="F1728" s="665" t="s">
        <v>3361</v>
      </c>
      <c r="G1728" s="665" t="s">
        <v>4330</v>
      </c>
      <c r="H1728" s="665" t="s">
        <v>1606</v>
      </c>
      <c r="I1728" s="665" t="s">
        <v>1943</v>
      </c>
      <c r="J1728" s="665" t="s">
        <v>1944</v>
      </c>
      <c r="K1728" s="665" t="s">
        <v>1945</v>
      </c>
      <c r="L1728" s="666">
        <v>70.540000000000006</v>
      </c>
      <c r="M1728" s="666">
        <v>141.08000000000001</v>
      </c>
      <c r="N1728" s="665">
        <v>2</v>
      </c>
      <c r="O1728" s="748">
        <v>1.5</v>
      </c>
      <c r="P1728" s="666">
        <v>70.540000000000006</v>
      </c>
      <c r="Q1728" s="681">
        <v>0.5</v>
      </c>
      <c r="R1728" s="665">
        <v>1</v>
      </c>
      <c r="S1728" s="681">
        <v>0.5</v>
      </c>
      <c r="T1728" s="748">
        <v>0.5</v>
      </c>
      <c r="U1728" s="704">
        <v>0.33333333333333331</v>
      </c>
    </row>
    <row r="1729" spans="1:21" ht="14.4" customHeight="1" x14ac:dyDescent="0.3">
      <c r="A1729" s="664">
        <v>21</v>
      </c>
      <c r="B1729" s="665" t="s">
        <v>528</v>
      </c>
      <c r="C1729" s="665" t="s">
        <v>3368</v>
      </c>
      <c r="D1729" s="746" t="s">
        <v>4910</v>
      </c>
      <c r="E1729" s="747" t="s">
        <v>3393</v>
      </c>
      <c r="F1729" s="665" t="s">
        <v>3361</v>
      </c>
      <c r="G1729" s="665" t="s">
        <v>3457</v>
      </c>
      <c r="H1729" s="665" t="s">
        <v>529</v>
      </c>
      <c r="I1729" s="665" t="s">
        <v>825</v>
      </c>
      <c r="J1729" s="665" t="s">
        <v>3670</v>
      </c>
      <c r="K1729" s="665" t="s">
        <v>3671</v>
      </c>
      <c r="L1729" s="666">
        <v>0</v>
      </c>
      <c r="M1729" s="666">
        <v>0</v>
      </c>
      <c r="N1729" s="665">
        <v>1</v>
      </c>
      <c r="O1729" s="748">
        <v>1</v>
      </c>
      <c r="P1729" s="666">
        <v>0</v>
      </c>
      <c r="Q1729" s="681"/>
      <c r="R1729" s="665">
        <v>1</v>
      </c>
      <c r="S1729" s="681">
        <v>1</v>
      </c>
      <c r="T1729" s="748">
        <v>1</v>
      </c>
      <c r="U1729" s="704">
        <v>1</v>
      </c>
    </row>
    <row r="1730" spans="1:21" ht="14.4" customHeight="1" x14ac:dyDescent="0.3">
      <c r="A1730" s="664">
        <v>21</v>
      </c>
      <c r="B1730" s="665" t="s">
        <v>528</v>
      </c>
      <c r="C1730" s="665" t="s">
        <v>3368</v>
      </c>
      <c r="D1730" s="746" t="s">
        <v>4910</v>
      </c>
      <c r="E1730" s="747" t="s">
        <v>3393</v>
      </c>
      <c r="F1730" s="665" t="s">
        <v>3361</v>
      </c>
      <c r="G1730" s="665" t="s">
        <v>3871</v>
      </c>
      <c r="H1730" s="665" t="s">
        <v>529</v>
      </c>
      <c r="I1730" s="665" t="s">
        <v>970</v>
      </c>
      <c r="J1730" s="665" t="s">
        <v>971</v>
      </c>
      <c r="K1730" s="665" t="s">
        <v>2505</v>
      </c>
      <c r="L1730" s="666">
        <v>42.05</v>
      </c>
      <c r="M1730" s="666">
        <v>42.05</v>
      </c>
      <c r="N1730" s="665">
        <v>1</v>
      </c>
      <c r="O1730" s="748">
        <v>1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21</v>
      </c>
      <c r="B1731" s="665" t="s">
        <v>528</v>
      </c>
      <c r="C1731" s="665" t="s">
        <v>3368</v>
      </c>
      <c r="D1731" s="746" t="s">
        <v>4910</v>
      </c>
      <c r="E1731" s="747" t="s">
        <v>3393</v>
      </c>
      <c r="F1731" s="665" t="s">
        <v>3361</v>
      </c>
      <c r="G1731" s="665" t="s">
        <v>3463</v>
      </c>
      <c r="H1731" s="665" t="s">
        <v>529</v>
      </c>
      <c r="I1731" s="665" t="s">
        <v>659</v>
      </c>
      <c r="J1731" s="665" t="s">
        <v>3547</v>
      </c>
      <c r="K1731" s="665" t="s">
        <v>3548</v>
      </c>
      <c r="L1731" s="666">
        <v>18.809999999999999</v>
      </c>
      <c r="M1731" s="666">
        <v>18.809999999999999</v>
      </c>
      <c r="N1731" s="665">
        <v>1</v>
      </c>
      <c r="O1731" s="748">
        <v>1</v>
      </c>
      <c r="P1731" s="666">
        <v>18.809999999999999</v>
      </c>
      <c r="Q1731" s="681">
        <v>1</v>
      </c>
      <c r="R1731" s="665">
        <v>1</v>
      </c>
      <c r="S1731" s="681">
        <v>1</v>
      </c>
      <c r="T1731" s="748">
        <v>1</v>
      </c>
      <c r="U1731" s="704">
        <v>1</v>
      </c>
    </row>
    <row r="1732" spans="1:21" ht="14.4" customHeight="1" x14ac:dyDescent="0.3">
      <c r="A1732" s="664">
        <v>21</v>
      </c>
      <c r="B1732" s="665" t="s">
        <v>528</v>
      </c>
      <c r="C1732" s="665" t="s">
        <v>3368</v>
      </c>
      <c r="D1732" s="746" t="s">
        <v>4910</v>
      </c>
      <c r="E1732" s="747" t="s">
        <v>3393</v>
      </c>
      <c r="F1732" s="665" t="s">
        <v>3361</v>
      </c>
      <c r="G1732" s="665" t="s">
        <v>3407</v>
      </c>
      <c r="H1732" s="665" t="s">
        <v>529</v>
      </c>
      <c r="I1732" s="665" t="s">
        <v>797</v>
      </c>
      <c r="J1732" s="665" t="s">
        <v>798</v>
      </c>
      <c r="K1732" s="665" t="s">
        <v>3409</v>
      </c>
      <c r="L1732" s="666">
        <v>107.27</v>
      </c>
      <c r="M1732" s="666">
        <v>107.27</v>
      </c>
      <c r="N1732" s="665">
        <v>1</v>
      </c>
      <c r="O1732" s="748">
        <v>1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21</v>
      </c>
      <c r="B1733" s="665" t="s">
        <v>528</v>
      </c>
      <c r="C1733" s="665" t="s">
        <v>3368</v>
      </c>
      <c r="D1733" s="746" t="s">
        <v>4910</v>
      </c>
      <c r="E1733" s="747" t="s">
        <v>3393</v>
      </c>
      <c r="F1733" s="665" t="s">
        <v>3361</v>
      </c>
      <c r="G1733" s="665" t="s">
        <v>4796</v>
      </c>
      <c r="H1733" s="665" t="s">
        <v>529</v>
      </c>
      <c r="I1733" s="665" t="s">
        <v>4895</v>
      </c>
      <c r="J1733" s="665" t="s">
        <v>2532</v>
      </c>
      <c r="K1733" s="665" t="s">
        <v>4896</v>
      </c>
      <c r="L1733" s="666">
        <v>454.27</v>
      </c>
      <c r="M1733" s="666">
        <v>908.54</v>
      </c>
      <c r="N1733" s="665">
        <v>2</v>
      </c>
      <c r="O1733" s="748">
        <v>1</v>
      </c>
      <c r="P1733" s="666">
        <v>908.54</v>
      </c>
      <c r="Q1733" s="681">
        <v>1</v>
      </c>
      <c r="R1733" s="665">
        <v>2</v>
      </c>
      <c r="S1733" s="681">
        <v>1</v>
      </c>
      <c r="T1733" s="748">
        <v>1</v>
      </c>
      <c r="U1733" s="704">
        <v>1</v>
      </c>
    </row>
    <row r="1734" spans="1:21" ht="14.4" customHeight="1" x14ac:dyDescent="0.3">
      <c r="A1734" s="664">
        <v>21</v>
      </c>
      <c r="B1734" s="665" t="s">
        <v>528</v>
      </c>
      <c r="C1734" s="665" t="s">
        <v>3368</v>
      </c>
      <c r="D1734" s="746" t="s">
        <v>4910</v>
      </c>
      <c r="E1734" s="747" t="s">
        <v>3393</v>
      </c>
      <c r="F1734" s="665" t="s">
        <v>3361</v>
      </c>
      <c r="G1734" s="665" t="s">
        <v>3487</v>
      </c>
      <c r="H1734" s="665" t="s">
        <v>529</v>
      </c>
      <c r="I1734" s="665" t="s">
        <v>4897</v>
      </c>
      <c r="J1734" s="665" t="s">
        <v>4666</v>
      </c>
      <c r="K1734" s="665" t="s">
        <v>4898</v>
      </c>
      <c r="L1734" s="666">
        <v>89.91</v>
      </c>
      <c r="M1734" s="666">
        <v>89.91</v>
      </c>
      <c r="N1734" s="665">
        <v>1</v>
      </c>
      <c r="O1734" s="748">
        <v>0.5</v>
      </c>
      <c r="P1734" s="666">
        <v>89.91</v>
      </c>
      <c r="Q1734" s="681">
        <v>1</v>
      </c>
      <c r="R1734" s="665">
        <v>1</v>
      </c>
      <c r="S1734" s="681">
        <v>1</v>
      </c>
      <c r="T1734" s="748">
        <v>0.5</v>
      </c>
      <c r="U1734" s="704">
        <v>1</v>
      </c>
    </row>
    <row r="1735" spans="1:21" ht="14.4" customHeight="1" x14ac:dyDescent="0.3">
      <c r="A1735" s="664">
        <v>21</v>
      </c>
      <c r="B1735" s="665" t="s">
        <v>528</v>
      </c>
      <c r="C1735" s="665" t="s">
        <v>3368</v>
      </c>
      <c r="D1735" s="746" t="s">
        <v>4910</v>
      </c>
      <c r="E1735" s="747" t="s">
        <v>3393</v>
      </c>
      <c r="F1735" s="665" t="s">
        <v>3361</v>
      </c>
      <c r="G1735" s="665" t="s">
        <v>4144</v>
      </c>
      <c r="H1735" s="665" t="s">
        <v>529</v>
      </c>
      <c r="I1735" s="665" t="s">
        <v>631</v>
      </c>
      <c r="J1735" s="665" t="s">
        <v>632</v>
      </c>
      <c r="K1735" s="665" t="s">
        <v>4899</v>
      </c>
      <c r="L1735" s="666">
        <v>0</v>
      </c>
      <c r="M1735" s="666">
        <v>0</v>
      </c>
      <c r="N1735" s="665">
        <v>2</v>
      </c>
      <c r="O1735" s="748">
        <v>2</v>
      </c>
      <c r="P1735" s="666">
        <v>0</v>
      </c>
      <c r="Q1735" s="681"/>
      <c r="R1735" s="665">
        <v>1</v>
      </c>
      <c r="S1735" s="681">
        <v>0.5</v>
      </c>
      <c r="T1735" s="748">
        <v>1</v>
      </c>
      <c r="U1735" s="704">
        <v>0.5</v>
      </c>
    </row>
    <row r="1736" spans="1:21" ht="14.4" customHeight="1" x14ac:dyDescent="0.3">
      <c r="A1736" s="664">
        <v>21</v>
      </c>
      <c r="B1736" s="665" t="s">
        <v>528</v>
      </c>
      <c r="C1736" s="665" t="s">
        <v>3368</v>
      </c>
      <c r="D1736" s="746" t="s">
        <v>4910</v>
      </c>
      <c r="E1736" s="747" t="s">
        <v>3393</v>
      </c>
      <c r="F1736" s="665" t="s">
        <v>3361</v>
      </c>
      <c r="G1736" s="665" t="s">
        <v>3716</v>
      </c>
      <c r="H1736" s="665" t="s">
        <v>529</v>
      </c>
      <c r="I1736" s="665" t="s">
        <v>4258</v>
      </c>
      <c r="J1736" s="665" t="s">
        <v>1924</v>
      </c>
      <c r="K1736" s="665" t="s">
        <v>3527</v>
      </c>
      <c r="L1736" s="666">
        <v>0</v>
      </c>
      <c r="M1736" s="666">
        <v>0</v>
      </c>
      <c r="N1736" s="665">
        <v>1</v>
      </c>
      <c r="O1736" s="748">
        <v>1</v>
      </c>
      <c r="P1736" s="666">
        <v>0</v>
      </c>
      <c r="Q1736" s="681"/>
      <c r="R1736" s="665">
        <v>1</v>
      </c>
      <c r="S1736" s="681">
        <v>1</v>
      </c>
      <c r="T1736" s="748">
        <v>1</v>
      </c>
      <c r="U1736" s="704">
        <v>1</v>
      </c>
    </row>
    <row r="1737" spans="1:21" ht="14.4" customHeight="1" x14ac:dyDescent="0.3">
      <c r="A1737" s="664">
        <v>21</v>
      </c>
      <c r="B1737" s="665" t="s">
        <v>528</v>
      </c>
      <c r="C1737" s="665" t="s">
        <v>3368</v>
      </c>
      <c r="D1737" s="746" t="s">
        <v>4910</v>
      </c>
      <c r="E1737" s="747" t="s">
        <v>3393</v>
      </c>
      <c r="F1737" s="665" t="s">
        <v>3361</v>
      </c>
      <c r="G1737" s="665" t="s">
        <v>4515</v>
      </c>
      <c r="H1737" s="665" t="s">
        <v>529</v>
      </c>
      <c r="I1737" s="665" t="s">
        <v>1227</v>
      </c>
      <c r="J1737" s="665" t="s">
        <v>4900</v>
      </c>
      <c r="K1737" s="665" t="s">
        <v>4519</v>
      </c>
      <c r="L1737" s="666">
        <v>0</v>
      </c>
      <c r="M1737" s="666">
        <v>0</v>
      </c>
      <c r="N1737" s="665">
        <v>2</v>
      </c>
      <c r="O1737" s="748">
        <v>1</v>
      </c>
      <c r="P1737" s="666"/>
      <c r="Q1737" s="681"/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21</v>
      </c>
      <c r="B1738" s="665" t="s">
        <v>528</v>
      </c>
      <c r="C1738" s="665" t="s">
        <v>3368</v>
      </c>
      <c r="D1738" s="746" t="s">
        <v>4910</v>
      </c>
      <c r="E1738" s="747" t="s">
        <v>3393</v>
      </c>
      <c r="F1738" s="665" t="s">
        <v>3361</v>
      </c>
      <c r="G1738" s="665" t="s">
        <v>3554</v>
      </c>
      <c r="H1738" s="665" t="s">
        <v>529</v>
      </c>
      <c r="I1738" s="665" t="s">
        <v>3555</v>
      </c>
      <c r="J1738" s="665" t="s">
        <v>3556</v>
      </c>
      <c r="K1738" s="665" t="s">
        <v>3557</v>
      </c>
      <c r="L1738" s="666">
        <v>0</v>
      </c>
      <c r="M1738" s="666">
        <v>0</v>
      </c>
      <c r="N1738" s="665">
        <v>2</v>
      </c>
      <c r="O1738" s="748">
        <v>1</v>
      </c>
      <c r="P1738" s="666">
        <v>0</v>
      </c>
      <c r="Q1738" s="681"/>
      <c r="R1738" s="665">
        <v>2</v>
      </c>
      <c r="S1738" s="681">
        <v>1</v>
      </c>
      <c r="T1738" s="748">
        <v>1</v>
      </c>
      <c r="U1738" s="704">
        <v>1</v>
      </c>
    </row>
    <row r="1739" spans="1:21" ht="14.4" customHeight="1" x14ac:dyDescent="0.3">
      <c r="A1739" s="664">
        <v>21</v>
      </c>
      <c r="B1739" s="665" t="s">
        <v>528</v>
      </c>
      <c r="C1739" s="665" t="s">
        <v>3368</v>
      </c>
      <c r="D1739" s="746" t="s">
        <v>4910</v>
      </c>
      <c r="E1739" s="747" t="s">
        <v>3393</v>
      </c>
      <c r="F1739" s="665" t="s">
        <v>3361</v>
      </c>
      <c r="G1739" s="665" t="s">
        <v>4883</v>
      </c>
      <c r="H1739" s="665" t="s">
        <v>529</v>
      </c>
      <c r="I1739" s="665" t="s">
        <v>849</v>
      </c>
      <c r="J1739" s="665" t="s">
        <v>4884</v>
      </c>
      <c r="K1739" s="665" t="s">
        <v>4885</v>
      </c>
      <c r="L1739" s="666">
        <v>0</v>
      </c>
      <c r="M1739" s="666">
        <v>0</v>
      </c>
      <c r="N1739" s="665">
        <v>1</v>
      </c>
      <c r="O1739" s="748">
        <v>1</v>
      </c>
      <c r="P1739" s="666"/>
      <c r="Q1739" s="681"/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21</v>
      </c>
      <c r="B1740" s="665" t="s">
        <v>528</v>
      </c>
      <c r="C1740" s="665" t="s">
        <v>3368</v>
      </c>
      <c r="D1740" s="746" t="s">
        <v>4910</v>
      </c>
      <c r="E1740" s="747" t="s">
        <v>3393</v>
      </c>
      <c r="F1740" s="665" t="s">
        <v>3361</v>
      </c>
      <c r="G1740" s="665" t="s">
        <v>3415</v>
      </c>
      <c r="H1740" s="665" t="s">
        <v>529</v>
      </c>
      <c r="I1740" s="665" t="s">
        <v>4149</v>
      </c>
      <c r="J1740" s="665" t="s">
        <v>3417</v>
      </c>
      <c r="K1740" s="665" t="s">
        <v>4150</v>
      </c>
      <c r="L1740" s="666">
        <v>0</v>
      </c>
      <c r="M1740" s="666">
        <v>0</v>
      </c>
      <c r="N1740" s="665">
        <v>2</v>
      </c>
      <c r="O1740" s="748">
        <v>2</v>
      </c>
      <c r="P1740" s="666"/>
      <c r="Q1740" s="681"/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21</v>
      </c>
      <c r="B1741" s="665" t="s">
        <v>528</v>
      </c>
      <c r="C1741" s="665" t="s">
        <v>3368</v>
      </c>
      <c r="D1741" s="746" t="s">
        <v>4910</v>
      </c>
      <c r="E1741" s="747" t="s">
        <v>3393</v>
      </c>
      <c r="F1741" s="665" t="s">
        <v>3361</v>
      </c>
      <c r="G1741" s="665" t="s">
        <v>3799</v>
      </c>
      <c r="H1741" s="665" t="s">
        <v>1606</v>
      </c>
      <c r="I1741" s="665" t="s">
        <v>3800</v>
      </c>
      <c r="J1741" s="665" t="s">
        <v>3801</v>
      </c>
      <c r="K1741" s="665" t="s">
        <v>3802</v>
      </c>
      <c r="L1741" s="666">
        <v>177.82</v>
      </c>
      <c r="M1741" s="666">
        <v>177.82</v>
      </c>
      <c r="N1741" s="665">
        <v>1</v>
      </c>
      <c r="O1741" s="748">
        <v>1</v>
      </c>
      <c r="P1741" s="666">
        <v>177.82</v>
      </c>
      <c r="Q1741" s="681">
        <v>1</v>
      </c>
      <c r="R1741" s="665">
        <v>1</v>
      </c>
      <c r="S1741" s="681">
        <v>1</v>
      </c>
      <c r="T1741" s="748">
        <v>1</v>
      </c>
      <c r="U1741" s="704">
        <v>1</v>
      </c>
    </row>
    <row r="1742" spans="1:21" ht="14.4" customHeight="1" x14ac:dyDescent="0.3">
      <c r="A1742" s="664">
        <v>21</v>
      </c>
      <c r="B1742" s="665" t="s">
        <v>528</v>
      </c>
      <c r="C1742" s="665" t="s">
        <v>3368</v>
      </c>
      <c r="D1742" s="746" t="s">
        <v>4910</v>
      </c>
      <c r="E1742" s="747" t="s">
        <v>3393</v>
      </c>
      <c r="F1742" s="665" t="s">
        <v>3361</v>
      </c>
      <c r="G1742" s="665" t="s">
        <v>3425</v>
      </c>
      <c r="H1742" s="665" t="s">
        <v>529</v>
      </c>
      <c r="I1742" s="665" t="s">
        <v>3516</v>
      </c>
      <c r="J1742" s="665" t="s">
        <v>1553</v>
      </c>
      <c r="K1742" s="665" t="s">
        <v>3515</v>
      </c>
      <c r="L1742" s="666">
        <v>57.64</v>
      </c>
      <c r="M1742" s="666">
        <v>57.64</v>
      </c>
      <c r="N1742" s="665">
        <v>1</v>
      </c>
      <c r="O1742" s="748">
        <v>1</v>
      </c>
      <c r="P1742" s="666">
        <v>57.64</v>
      </c>
      <c r="Q1742" s="681">
        <v>1</v>
      </c>
      <c r="R1742" s="665">
        <v>1</v>
      </c>
      <c r="S1742" s="681">
        <v>1</v>
      </c>
      <c r="T1742" s="748">
        <v>1</v>
      </c>
      <c r="U1742" s="704">
        <v>1</v>
      </c>
    </row>
    <row r="1743" spans="1:21" ht="14.4" customHeight="1" x14ac:dyDescent="0.3">
      <c r="A1743" s="664">
        <v>21</v>
      </c>
      <c r="B1743" s="665" t="s">
        <v>528</v>
      </c>
      <c r="C1743" s="665" t="s">
        <v>3368</v>
      </c>
      <c r="D1743" s="746" t="s">
        <v>4910</v>
      </c>
      <c r="E1743" s="747" t="s">
        <v>3393</v>
      </c>
      <c r="F1743" s="665" t="s">
        <v>3361</v>
      </c>
      <c r="G1743" s="665" t="s">
        <v>3426</v>
      </c>
      <c r="H1743" s="665" t="s">
        <v>529</v>
      </c>
      <c r="I1743" s="665" t="s">
        <v>3681</v>
      </c>
      <c r="J1743" s="665" t="s">
        <v>3682</v>
      </c>
      <c r="K1743" s="665" t="s">
        <v>3683</v>
      </c>
      <c r="L1743" s="666">
        <v>668.54</v>
      </c>
      <c r="M1743" s="666">
        <v>668.54</v>
      </c>
      <c r="N1743" s="665">
        <v>1</v>
      </c>
      <c r="O1743" s="748">
        <v>1</v>
      </c>
      <c r="P1743" s="666">
        <v>668.54</v>
      </c>
      <c r="Q1743" s="681">
        <v>1</v>
      </c>
      <c r="R1743" s="665">
        <v>1</v>
      </c>
      <c r="S1743" s="681">
        <v>1</v>
      </c>
      <c r="T1743" s="748">
        <v>1</v>
      </c>
      <c r="U1743" s="704">
        <v>1</v>
      </c>
    </row>
    <row r="1744" spans="1:21" ht="14.4" customHeight="1" x14ac:dyDescent="0.3">
      <c r="A1744" s="664">
        <v>21</v>
      </c>
      <c r="B1744" s="665" t="s">
        <v>528</v>
      </c>
      <c r="C1744" s="665" t="s">
        <v>3368</v>
      </c>
      <c r="D1744" s="746" t="s">
        <v>4910</v>
      </c>
      <c r="E1744" s="747" t="s">
        <v>3393</v>
      </c>
      <c r="F1744" s="665" t="s">
        <v>3361</v>
      </c>
      <c r="G1744" s="665" t="s">
        <v>3523</v>
      </c>
      <c r="H1744" s="665" t="s">
        <v>529</v>
      </c>
      <c r="I1744" s="665" t="s">
        <v>1432</v>
      </c>
      <c r="J1744" s="665" t="s">
        <v>1433</v>
      </c>
      <c r="K1744" s="665" t="s">
        <v>1324</v>
      </c>
      <c r="L1744" s="666">
        <v>108.44</v>
      </c>
      <c r="M1744" s="666">
        <v>108.44</v>
      </c>
      <c r="N1744" s="665">
        <v>1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21</v>
      </c>
      <c r="B1745" s="665" t="s">
        <v>528</v>
      </c>
      <c r="C1745" s="665" t="s">
        <v>3368</v>
      </c>
      <c r="D1745" s="746" t="s">
        <v>4910</v>
      </c>
      <c r="E1745" s="747" t="s">
        <v>3393</v>
      </c>
      <c r="F1745" s="665" t="s">
        <v>3361</v>
      </c>
      <c r="G1745" s="665" t="s">
        <v>4627</v>
      </c>
      <c r="H1745" s="665" t="s">
        <v>529</v>
      </c>
      <c r="I1745" s="665" t="s">
        <v>4628</v>
      </c>
      <c r="J1745" s="665" t="s">
        <v>4629</v>
      </c>
      <c r="K1745" s="665" t="s">
        <v>4630</v>
      </c>
      <c r="L1745" s="666">
        <v>0</v>
      </c>
      <c r="M1745" s="666">
        <v>0</v>
      </c>
      <c r="N1745" s="665">
        <v>2</v>
      </c>
      <c r="O1745" s="748">
        <v>1</v>
      </c>
      <c r="P1745" s="666">
        <v>0</v>
      </c>
      <c r="Q1745" s="681"/>
      <c r="R1745" s="665">
        <v>2</v>
      </c>
      <c r="S1745" s="681">
        <v>1</v>
      </c>
      <c r="T1745" s="748">
        <v>1</v>
      </c>
      <c r="U1745" s="704">
        <v>1</v>
      </c>
    </row>
    <row r="1746" spans="1:21" ht="14.4" customHeight="1" x14ac:dyDescent="0.3">
      <c r="A1746" s="664">
        <v>21</v>
      </c>
      <c r="B1746" s="665" t="s">
        <v>528</v>
      </c>
      <c r="C1746" s="665" t="s">
        <v>3368</v>
      </c>
      <c r="D1746" s="746" t="s">
        <v>4910</v>
      </c>
      <c r="E1746" s="747" t="s">
        <v>3393</v>
      </c>
      <c r="F1746" s="665" t="s">
        <v>3361</v>
      </c>
      <c r="G1746" s="665" t="s">
        <v>3525</v>
      </c>
      <c r="H1746" s="665" t="s">
        <v>529</v>
      </c>
      <c r="I1746" s="665" t="s">
        <v>758</v>
      </c>
      <c r="J1746" s="665" t="s">
        <v>3526</v>
      </c>
      <c r="K1746" s="665" t="s">
        <v>3527</v>
      </c>
      <c r="L1746" s="666">
        <v>0</v>
      </c>
      <c r="M1746" s="666">
        <v>0</v>
      </c>
      <c r="N1746" s="665">
        <v>1</v>
      </c>
      <c r="O1746" s="748">
        <v>1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21</v>
      </c>
      <c r="B1747" s="665" t="s">
        <v>528</v>
      </c>
      <c r="C1747" s="665" t="s">
        <v>3368</v>
      </c>
      <c r="D1747" s="746" t="s">
        <v>4910</v>
      </c>
      <c r="E1747" s="747" t="s">
        <v>3393</v>
      </c>
      <c r="F1747" s="665" t="s">
        <v>3361</v>
      </c>
      <c r="G1747" s="665" t="s">
        <v>3978</v>
      </c>
      <c r="H1747" s="665" t="s">
        <v>1606</v>
      </c>
      <c r="I1747" s="665" t="s">
        <v>3979</v>
      </c>
      <c r="J1747" s="665" t="s">
        <v>3980</v>
      </c>
      <c r="K1747" s="665" t="s">
        <v>3981</v>
      </c>
      <c r="L1747" s="666">
        <v>0</v>
      </c>
      <c r="M1747" s="666">
        <v>0</v>
      </c>
      <c r="N1747" s="665">
        <v>1</v>
      </c>
      <c r="O1747" s="748">
        <v>1</v>
      </c>
      <c r="P1747" s="666"/>
      <c r="Q1747" s="681"/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21</v>
      </c>
      <c r="B1748" s="665" t="s">
        <v>528</v>
      </c>
      <c r="C1748" s="665" t="s">
        <v>3368</v>
      </c>
      <c r="D1748" s="746" t="s">
        <v>4910</v>
      </c>
      <c r="E1748" s="747" t="s">
        <v>3393</v>
      </c>
      <c r="F1748" s="665" t="s">
        <v>3361</v>
      </c>
      <c r="G1748" s="665" t="s">
        <v>3978</v>
      </c>
      <c r="H1748" s="665" t="s">
        <v>1606</v>
      </c>
      <c r="I1748" s="665" t="s">
        <v>3982</v>
      </c>
      <c r="J1748" s="665" t="s">
        <v>3980</v>
      </c>
      <c r="K1748" s="665" t="s">
        <v>3814</v>
      </c>
      <c r="L1748" s="666">
        <v>492.3</v>
      </c>
      <c r="M1748" s="666">
        <v>492.3</v>
      </c>
      <c r="N1748" s="665">
        <v>1</v>
      </c>
      <c r="O1748" s="748">
        <v>1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21</v>
      </c>
      <c r="B1749" s="665" t="s">
        <v>528</v>
      </c>
      <c r="C1749" s="665" t="s">
        <v>3368</v>
      </c>
      <c r="D1749" s="746" t="s">
        <v>4910</v>
      </c>
      <c r="E1749" s="747" t="s">
        <v>3393</v>
      </c>
      <c r="F1749" s="665" t="s">
        <v>3361</v>
      </c>
      <c r="G1749" s="665" t="s">
        <v>4459</v>
      </c>
      <c r="H1749" s="665" t="s">
        <v>529</v>
      </c>
      <c r="I1749" s="665" t="s">
        <v>4460</v>
      </c>
      <c r="J1749" s="665" t="s">
        <v>4461</v>
      </c>
      <c r="K1749" s="665" t="s">
        <v>4462</v>
      </c>
      <c r="L1749" s="666">
        <v>61.97</v>
      </c>
      <c r="M1749" s="666">
        <v>61.97</v>
      </c>
      <c r="N1749" s="665">
        <v>1</v>
      </c>
      <c r="O1749" s="748">
        <v>1</v>
      </c>
      <c r="P1749" s="666"/>
      <c r="Q1749" s="681">
        <v>0</v>
      </c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21</v>
      </c>
      <c r="B1750" s="665" t="s">
        <v>528</v>
      </c>
      <c r="C1750" s="665" t="s">
        <v>3368</v>
      </c>
      <c r="D1750" s="746" t="s">
        <v>4910</v>
      </c>
      <c r="E1750" s="747" t="s">
        <v>3393</v>
      </c>
      <c r="F1750" s="665" t="s">
        <v>3361</v>
      </c>
      <c r="G1750" s="665" t="s">
        <v>3536</v>
      </c>
      <c r="H1750" s="665" t="s">
        <v>529</v>
      </c>
      <c r="I1750" s="665" t="s">
        <v>4901</v>
      </c>
      <c r="J1750" s="665" t="s">
        <v>3723</v>
      </c>
      <c r="K1750" s="665" t="s">
        <v>4902</v>
      </c>
      <c r="L1750" s="666">
        <v>50.32</v>
      </c>
      <c r="M1750" s="666">
        <v>100.64</v>
      </c>
      <c r="N1750" s="665">
        <v>2</v>
      </c>
      <c r="O1750" s="748">
        <v>1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21</v>
      </c>
      <c r="B1751" s="665" t="s">
        <v>528</v>
      </c>
      <c r="C1751" s="665" t="s">
        <v>3368</v>
      </c>
      <c r="D1751" s="746" t="s">
        <v>4910</v>
      </c>
      <c r="E1751" s="747" t="s">
        <v>3393</v>
      </c>
      <c r="F1751" s="665" t="s">
        <v>3363</v>
      </c>
      <c r="G1751" s="665" t="s">
        <v>3544</v>
      </c>
      <c r="H1751" s="665" t="s">
        <v>529</v>
      </c>
      <c r="I1751" s="665" t="s">
        <v>3895</v>
      </c>
      <c r="J1751" s="665" t="s">
        <v>3546</v>
      </c>
      <c r="K1751" s="665"/>
      <c r="L1751" s="666">
        <v>0</v>
      </c>
      <c r="M1751" s="666">
        <v>0</v>
      </c>
      <c r="N1751" s="665">
        <v>2</v>
      </c>
      <c r="O1751" s="748">
        <v>2</v>
      </c>
      <c r="P1751" s="666">
        <v>0</v>
      </c>
      <c r="Q1751" s="681"/>
      <c r="R1751" s="665">
        <v>1</v>
      </c>
      <c r="S1751" s="681">
        <v>0.5</v>
      </c>
      <c r="T1751" s="748">
        <v>1</v>
      </c>
      <c r="U1751" s="704">
        <v>0.5</v>
      </c>
    </row>
    <row r="1752" spans="1:21" ht="14.4" customHeight="1" x14ac:dyDescent="0.3">
      <c r="A1752" s="664">
        <v>21</v>
      </c>
      <c r="B1752" s="665" t="s">
        <v>528</v>
      </c>
      <c r="C1752" s="665" t="s">
        <v>3368</v>
      </c>
      <c r="D1752" s="746" t="s">
        <v>4910</v>
      </c>
      <c r="E1752" s="747" t="s">
        <v>3393</v>
      </c>
      <c r="F1752" s="665" t="s">
        <v>3363</v>
      </c>
      <c r="G1752" s="665" t="s">
        <v>4035</v>
      </c>
      <c r="H1752" s="665" t="s">
        <v>529</v>
      </c>
      <c r="I1752" s="665" t="s">
        <v>4903</v>
      </c>
      <c r="J1752" s="665" t="s">
        <v>4904</v>
      </c>
      <c r="K1752" s="665" t="s">
        <v>4905</v>
      </c>
      <c r="L1752" s="666">
        <v>774.12</v>
      </c>
      <c r="M1752" s="666">
        <v>2322.36</v>
      </c>
      <c r="N1752" s="665">
        <v>3</v>
      </c>
      <c r="O1752" s="748">
        <v>1</v>
      </c>
      <c r="P1752" s="666">
        <v>2322.36</v>
      </c>
      <c r="Q1752" s="681">
        <v>1</v>
      </c>
      <c r="R1752" s="665">
        <v>3</v>
      </c>
      <c r="S1752" s="681">
        <v>1</v>
      </c>
      <c r="T1752" s="748">
        <v>1</v>
      </c>
      <c r="U1752" s="704">
        <v>1</v>
      </c>
    </row>
    <row r="1753" spans="1:21" ht="14.4" customHeight="1" x14ac:dyDescent="0.3">
      <c r="A1753" s="664">
        <v>21</v>
      </c>
      <c r="B1753" s="665" t="s">
        <v>528</v>
      </c>
      <c r="C1753" s="665" t="s">
        <v>3368</v>
      </c>
      <c r="D1753" s="746" t="s">
        <v>4910</v>
      </c>
      <c r="E1753" s="747" t="s">
        <v>3393</v>
      </c>
      <c r="F1753" s="665" t="s">
        <v>3363</v>
      </c>
      <c r="G1753" s="665" t="s">
        <v>4035</v>
      </c>
      <c r="H1753" s="665" t="s">
        <v>529</v>
      </c>
      <c r="I1753" s="665" t="s">
        <v>4036</v>
      </c>
      <c r="J1753" s="665" t="s">
        <v>4037</v>
      </c>
      <c r="K1753" s="665" t="s">
        <v>4038</v>
      </c>
      <c r="L1753" s="666">
        <v>741</v>
      </c>
      <c r="M1753" s="666">
        <v>3705</v>
      </c>
      <c r="N1753" s="665">
        <v>5</v>
      </c>
      <c r="O1753" s="748">
        <v>2</v>
      </c>
      <c r="P1753" s="666">
        <v>3705</v>
      </c>
      <c r="Q1753" s="681">
        <v>1</v>
      </c>
      <c r="R1753" s="665">
        <v>5</v>
      </c>
      <c r="S1753" s="681">
        <v>1</v>
      </c>
      <c r="T1753" s="748">
        <v>2</v>
      </c>
      <c r="U1753" s="704">
        <v>1</v>
      </c>
    </row>
    <row r="1754" spans="1:21" ht="14.4" customHeight="1" x14ac:dyDescent="0.3">
      <c r="A1754" s="664">
        <v>21</v>
      </c>
      <c r="B1754" s="665" t="s">
        <v>528</v>
      </c>
      <c r="C1754" s="665" t="s">
        <v>3368</v>
      </c>
      <c r="D1754" s="746" t="s">
        <v>4910</v>
      </c>
      <c r="E1754" s="747" t="s">
        <v>3393</v>
      </c>
      <c r="F1754" s="665" t="s">
        <v>3363</v>
      </c>
      <c r="G1754" s="665" t="s">
        <v>4035</v>
      </c>
      <c r="H1754" s="665" t="s">
        <v>529</v>
      </c>
      <c r="I1754" s="665" t="s">
        <v>4705</v>
      </c>
      <c r="J1754" s="665" t="s">
        <v>4706</v>
      </c>
      <c r="K1754" s="665" t="s">
        <v>4707</v>
      </c>
      <c r="L1754" s="666">
        <v>1512.58</v>
      </c>
      <c r="M1754" s="666">
        <v>3025.16</v>
      </c>
      <c r="N1754" s="665">
        <v>2</v>
      </c>
      <c r="O1754" s="748">
        <v>1</v>
      </c>
      <c r="P1754" s="666">
        <v>3025.16</v>
      </c>
      <c r="Q1754" s="681">
        <v>1</v>
      </c>
      <c r="R1754" s="665">
        <v>2</v>
      </c>
      <c r="S1754" s="681">
        <v>1</v>
      </c>
      <c r="T1754" s="748">
        <v>1</v>
      </c>
      <c r="U1754" s="704">
        <v>1</v>
      </c>
    </row>
    <row r="1755" spans="1:21" ht="14.4" customHeight="1" x14ac:dyDescent="0.3">
      <c r="A1755" s="664">
        <v>21</v>
      </c>
      <c r="B1755" s="665" t="s">
        <v>528</v>
      </c>
      <c r="C1755" s="665" t="s">
        <v>3368</v>
      </c>
      <c r="D1755" s="746" t="s">
        <v>4910</v>
      </c>
      <c r="E1755" s="747" t="s">
        <v>3393</v>
      </c>
      <c r="F1755" s="665" t="s">
        <v>3363</v>
      </c>
      <c r="G1755" s="665" t="s">
        <v>4035</v>
      </c>
      <c r="H1755" s="665" t="s">
        <v>529</v>
      </c>
      <c r="I1755" s="665" t="s">
        <v>4095</v>
      </c>
      <c r="J1755" s="665" t="s">
        <v>4096</v>
      </c>
      <c r="K1755" s="665" t="s">
        <v>4097</v>
      </c>
      <c r="L1755" s="666">
        <v>1512.05</v>
      </c>
      <c r="M1755" s="666">
        <v>12096.4</v>
      </c>
      <c r="N1755" s="665">
        <v>8</v>
      </c>
      <c r="O1755" s="748">
        <v>3</v>
      </c>
      <c r="P1755" s="666">
        <v>12096.4</v>
      </c>
      <c r="Q1755" s="681">
        <v>1</v>
      </c>
      <c r="R1755" s="665">
        <v>8</v>
      </c>
      <c r="S1755" s="681">
        <v>1</v>
      </c>
      <c r="T1755" s="748">
        <v>3</v>
      </c>
      <c r="U1755" s="704">
        <v>1</v>
      </c>
    </row>
    <row r="1756" spans="1:21" ht="14.4" customHeight="1" x14ac:dyDescent="0.3">
      <c r="A1756" s="664">
        <v>21</v>
      </c>
      <c r="B1756" s="665" t="s">
        <v>528</v>
      </c>
      <c r="C1756" s="665" t="s">
        <v>3368</v>
      </c>
      <c r="D1756" s="746" t="s">
        <v>4910</v>
      </c>
      <c r="E1756" s="747" t="s">
        <v>3393</v>
      </c>
      <c r="F1756" s="665" t="s">
        <v>3363</v>
      </c>
      <c r="G1756" s="665" t="s">
        <v>4035</v>
      </c>
      <c r="H1756" s="665" t="s">
        <v>529</v>
      </c>
      <c r="I1756" s="665" t="s">
        <v>4039</v>
      </c>
      <c r="J1756" s="665" t="s">
        <v>4040</v>
      </c>
      <c r="K1756" s="665" t="s">
        <v>4041</v>
      </c>
      <c r="L1756" s="666">
        <v>1600</v>
      </c>
      <c r="M1756" s="666">
        <v>4800</v>
      </c>
      <c r="N1756" s="665">
        <v>3</v>
      </c>
      <c r="O1756" s="748">
        <v>1</v>
      </c>
      <c r="P1756" s="666">
        <v>4800</v>
      </c>
      <c r="Q1756" s="681">
        <v>1</v>
      </c>
      <c r="R1756" s="665">
        <v>3</v>
      </c>
      <c r="S1756" s="681">
        <v>1</v>
      </c>
      <c r="T1756" s="748">
        <v>1</v>
      </c>
      <c r="U1756" s="704">
        <v>1</v>
      </c>
    </row>
    <row r="1757" spans="1:21" ht="14.4" customHeight="1" x14ac:dyDescent="0.3">
      <c r="A1757" s="664">
        <v>21</v>
      </c>
      <c r="B1757" s="665" t="s">
        <v>528</v>
      </c>
      <c r="C1757" s="665" t="s">
        <v>3368</v>
      </c>
      <c r="D1757" s="746" t="s">
        <v>4910</v>
      </c>
      <c r="E1757" s="747" t="s">
        <v>3393</v>
      </c>
      <c r="F1757" s="665" t="s">
        <v>3363</v>
      </c>
      <c r="G1757" s="665" t="s">
        <v>4035</v>
      </c>
      <c r="H1757" s="665" t="s">
        <v>529</v>
      </c>
      <c r="I1757" s="665" t="s">
        <v>4860</v>
      </c>
      <c r="J1757" s="665" t="s">
        <v>4861</v>
      </c>
      <c r="K1757" s="665" t="s">
        <v>4862</v>
      </c>
      <c r="L1757" s="666">
        <v>1438.95</v>
      </c>
      <c r="M1757" s="666">
        <v>4316.8500000000004</v>
      </c>
      <c r="N1757" s="665">
        <v>3</v>
      </c>
      <c r="O1757" s="748">
        <v>1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21</v>
      </c>
      <c r="B1758" s="665" t="s">
        <v>528</v>
      </c>
      <c r="C1758" s="665" t="s">
        <v>3368</v>
      </c>
      <c r="D1758" s="746" t="s">
        <v>4910</v>
      </c>
      <c r="E1758" s="747" t="s">
        <v>3393</v>
      </c>
      <c r="F1758" s="665" t="s">
        <v>3363</v>
      </c>
      <c r="G1758" s="665" t="s">
        <v>4035</v>
      </c>
      <c r="H1758" s="665" t="s">
        <v>529</v>
      </c>
      <c r="I1758" s="665" t="s">
        <v>4906</v>
      </c>
      <c r="J1758" s="665" t="s">
        <v>4907</v>
      </c>
      <c r="K1758" s="665" t="s">
        <v>4038</v>
      </c>
      <c r="L1758" s="666">
        <v>800</v>
      </c>
      <c r="M1758" s="666">
        <v>2400</v>
      </c>
      <c r="N1758" s="665">
        <v>3</v>
      </c>
      <c r="O1758" s="748">
        <v>1</v>
      </c>
      <c r="P1758" s="666">
        <v>2400</v>
      </c>
      <c r="Q1758" s="681">
        <v>1</v>
      </c>
      <c r="R1758" s="665">
        <v>3</v>
      </c>
      <c r="S1758" s="681">
        <v>1</v>
      </c>
      <c r="T1758" s="748">
        <v>1</v>
      </c>
      <c r="U1758" s="704">
        <v>1</v>
      </c>
    </row>
    <row r="1759" spans="1:21" ht="14.4" customHeight="1" x14ac:dyDescent="0.3">
      <c r="A1759" s="664">
        <v>21</v>
      </c>
      <c r="B1759" s="665" t="s">
        <v>528</v>
      </c>
      <c r="C1759" s="665" t="s">
        <v>3368</v>
      </c>
      <c r="D1759" s="746" t="s">
        <v>4910</v>
      </c>
      <c r="E1759" s="747" t="s">
        <v>3393</v>
      </c>
      <c r="F1759" s="665" t="s">
        <v>3363</v>
      </c>
      <c r="G1759" s="665" t="s">
        <v>3732</v>
      </c>
      <c r="H1759" s="665" t="s">
        <v>529</v>
      </c>
      <c r="I1759" s="665" t="s">
        <v>3839</v>
      </c>
      <c r="J1759" s="665" t="s">
        <v>3840</v>
      </c>
      <c r="K1759" s="665" t="s">
        <v>3841</v>
      </c>
      <c r="L1759" s="666">
        <v>1267.1300000000001</v>
      </c>
      <c r="M1759" s="666">
        <v>3801.3900000000003</v>
      </c>
      <c r="N1759" s="665">
        <v>3</v>
      </c>
      <c r="O1759" s="748">
        <v>3</v>
      </c>
      <c r="P1759" s="666">
        <v>1267.1300000000001</v>
      </c>
      <c r="Q1759" s="681">
        <v>0.33333333333333331</v>
      </c>
      <c r="R1759" s="665">
        <v>1</v>
      </c>
      <c r="S1759" s="681">
        <v>0.33333333333333331</v>
      </c>
      <c r="T1759" s="748">
        <v>1</v>
      </c>
      <c r="U1759" s="704">
        <v>0.33333333333333331</v>
      </c>
    </row>
    <row r="1760" spans="1:21" ht="14.4" customHeight="1" x14ac:dyDescent="0.3">
      <c r="A1760" s="664">
        <v>21</v>
      </c>
      <c r="B1760" s="665" t="s">
        <v>528</v>
      </c>
      <c r="C1760" s="665" t="s">
        <v>3368</v>
      </c>
      <c r="D1760" s="746" t="s">
        <v>4910</v>
      </c>
      <c r="E1760" s="747" t="s">
        <v>3394</v>
      </c>
      <c r="F1760" s="665" t="s">
        <v>3361</v>
      </c>
      <c r="G1760" s="665" t="s">
        <v>3402</v>
      </c>
      <c r="H1760" s="665" t="s">
        <v>529</v>
      </c>
      <c r="I1760" s="665" t="s">
        <v>4042</v>
      </c>
      <c r="J1760" s="665" t="s">
        <v>3440</v>
      </c>
      <c r="K1760" s="665" t="s">
        <v>3405</v>
      </c>
      <c r="L1760" s="666">
        <v>0</v>
      </c>
      <c r="M1760" s="666">
        <v>0</v>
      </c>
      <c r="N1760" s="665">
        <v>1</v>
      </c>
      <c r="O1760" s="748">
        <v>1</v>
      </c>
      <c r="P1760" s="666">
        <v>0</v>
      </c>
      <c r="Q1760" s="681"/>
      <c r="R1760" s="665">
        <v>1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21</v>
      </c>
      <c r="B1761" s="665" t="s">
        <v>528</v>
      </c>
      <c r="C1761" s="665" t="s">
        <v>3368</v>
      </c>
      <c r="D1761" s="746" t="s">
        <v>4910</v>
      </c>
      <c r="E1761" s="747" t="s">
        <v>3394</v>
      </c>
      <c r="F1761" s="665" t="s">
        <v>3361</v>
      </c>
      <c r="G1761" s="665" t="s">
        <v>3695</v>
      </c>
      <c r="H1761" s="665" t="s">
        <v>529</v>
      </c>
      <c r="I1761" s="665" t="s">
        <v>839</v>
      </c>
      <c r="J1761" s="665" t="s">
        <v>693</v>
      </c>
      <c r="K1761" s="665" t="s">
        <v>840</v>
      </c>
      <c r="L1761" s="666">
        <v>0</v>
      </c>
      <c r="M1761" s="666">
        <v>0</v>
      </c>
      <c r="N1761" s="665">
        <v>1</v>
      </c>
      <c r="O1761" s="748">
        <v>0.5</v>
      </c>
      <c r="P1761" s="666">
        <v>0</v>
      </c>
      <c r="Q1761" s="681"/>
      <c r="R1761" s="665">
        <v>1</v>
      </c>
      <c r="S1761" s="681">
        <v>1</v>
      </c>
      <c r="T1761" s="748">
        <v>0.5</v>
      </c>
      <c r="U1761" s="704">
        <v>1</v>
      </c>
    </row>
    <row r="1762" spans="1:21" ht="14.4" customHeight="1" x14ac:dyDescent="0.3">
      <c r="A1762" s="664">
        <v>21</v>
      </c>
      <c r="B1762" s="665" t="s">
        <v>528</v>
      </c>
      <c r="C1762" s="665" t="s">
        <v>3368</v>
      </c>
      <c r="D1762" s="746" t="s">
        <v>4910</v>
      </c>
      <c r="E1762" s="747" t="s">
        <v>3394</v>
      </c>
      <c r="F1762" s="665" t="s">
        <v>3361</v>
      </c>
      <c r="G1762" s="665" t="s">
        <v>3426</v>
      </c>
      <c r="H1762" s="665" t="s">
        <v>529</v>
      </c>
      <c r="I1762" s="665" t="s">
        <v>4431</v>
      </c>
      <c r="J1762" s="665" t="s">
        <v>3667</v>
      </c>
      <c r="K1762" s="665" t="s">
        <v>4432</v>
      </c>
      <c r="L1762" s="666">
        <v>0</v>
      </c>
      <c r="M1762" s="666">
        <v>0</v>
      </c>
      <c r="N1762" s="665">
        <v>1</v>
      </c>
      <c r="O1762" s="748">
        <v>1</v>
      </c>
      <c r="P1762" s="666">
        <v>0</v>
      </c>
      <c r="Q1762" s="681"/>
      <c r="R1762" s="665">
        <v>1</v>
      </c>
      <c r="S1762" s="681">
        <v>1</v>
      </c>
      <c r="T1762" s="748">
        <v>1</v>
      </c>
      <c r="U1762" s="704">
        <v>1</v>
      </c>
    </row>
    <row r="1763" spans="1:21" ht="14.4" customHeight="1" x14ac:dyDescent="0.3">
      <c r="A1763" s="664">
        <v>21</v>
      </c>
      <c r="B1763" s="665" t="s">
        <v>528</v>
      </c>
      <c r="C1763" s="665" t="s">
        <v>3368</v>
      </c>
      <c r="D1763" s="746" t="s">
        <v>4910</v>
      </c>
      <c r="E1763" s="747" t="s">
        <v>3394</v>
      </c>
      <c r="F1763" s="665" t="s">
        <v>3361</v>
      </c>
      <c r="G1763" s="665" t="s">
        <v>3426</v>
      </c>
      <c r="H1763" s="665" t="s">
        <v>529</v>
      </c>
      <c r="I1763" s="665" t="s">
        <v>4173</v>
      </c>
      <c r="J1763" s="665" t="s">
        <v>3667</v>
      </c>
      <c r="K1763" s="665" t="s">
        <v>4174</v>
      </c>
      <c r="L1763" s="666">
        <v>0</v>
      </c>
      <c r="M1763" s="666">
        <v>0</v>
      </c>
      <c r="N1763" s="665">
        <v>1</v>
      </c>
      <c r="O1763" s="748">
        <v>0.5</v>
      </c>
      <c r="P1763" s="666">
        <v>0</v>
      </c>
      <c r="Q1763" s="681"/>
      <c r="R1763" s="665">
        <v>1</v>
      </c>
      <c r="S1763" s="681">
        <v>1</v>
      </c>
      <c r="T1763" s="748">
        <v>0.5</v>
      </c>
      <c r="U1763" s="704">
        <v>1</v>
      </c>
    </row>
    <row r="1764" spans="1:21" ht="14.4" customHeight="1" thickBot="1" x14ac:dyDescent="0.35">
      <c r="A1764" s="670">
        <v>21</v>
      </c>
      <c r="B1764" s="671" t="s">
        <v>528</v>
      </c>
      <c r="C1764" s="671" t="s">
        <v>3368</v>
      </c>
      <c r="D1764" s="749" t="s">
        <v>4910</v>
      </c>
      <c r="E1764" s="750" t="s">
        <v>3394</v>
      </c>
      <c r="F1764" s="671" t="s">
        <v>3361</v>
      </c>
      <c r="G1764" s="671" t="s">
        <v>3426</v>
      </c>
      <c r="H1764" s="671" t="s">
        <v>1606</v>
      </c>
      <c r="I1764" s="671" t="s">
        <v>3666</v>
      </c>
      <c r="J1764" s="671" t="s">
        <v>3667</v>
      </c>
      <c r="K1764" s="671" t="s">
        <v>3668</v>
      </c>
      <c r="L1764" s="672">
        <v>668.54</v>
      </c>
      <c r="M1764" s="672">
        <v>1337.08</v>
      </c>
      <c r="N1764" s="671">
        <v>2</v>
      </c>
      <c r="O1764" s="751">
        <v>2</v>
      </c>
      <c r="P1764" s="672">
        <v>668.54</v>
      </c>
      <c r="Q1764" s="682">
        <v>0.5</v>
      </c>
      <c r="R1764" s="671">
        <v>1</v>
      </c>
      <c r="S1764" s="682">
        <v>0.5</v>
      </c>
      <c r="T1764" s="751">
        <v>1</v>
      </c>
      <c r="U1764" s="705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4912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3396</v>
      </c>
      <c r="B5" s="229">
        <v>38877.64</v>
      </c>
      <c r="C5" s="745">
        <v>0.1443758658714322</v>
      </c>
      <c r="D5" s="229">
        <v>230403.09999999992</v>
      </c>
      <c r="E5" s="745">
        <v>0.85562413412856775</v>
      </c>
      <c r="F5" s="753">
        <v>269280.73999999993</v>
      </c>
    </row>
    <row r="6" spans="1:6" ht="14.4" customHeight="1" x14ac:dyDescent="0.3">
      <c r="A6" s="691" t="s">
        <v>3373</v>
      </c>
      <c r="B6" s="668">
        <v>7908.5399999999991</v>
      </c>
      <c r="C6" s="681">
        <v>2.501443498138042E-2</v>
      </c>
      <c r="D6" s="668">
        <v>308250.50999999995</v>
      </c>
      <c r="E6" s="681">
        <v>0.97498556501861966</v>
      </c>
      <c r="F6" s="669">
        <v>316159.04999999993</v>
      </c>
    </row>
    <row r="7" spans="1:6" ht="14.4" customHeight="1" x14ac:dyDescent="0.3">
      <c r="A7" s="691" t="s">
        <v>3389</v>
      </c>
      <c r="B7" s="668">
        <v>6159.6900000000005</v>
      </c>
      <c r="C7" s="681">
        <v>5.0999432188785561E-2</v>
      </c>
      <c r="D7" s="668">
        <v>114619.89</v>
      </c>
      <c r="E7" s="681">
        <v>0.94900056781121445</v>
      </c>
      <c r="F7" s="669">
        <v>120779.58</v>
      </c>
    </row>
    <row r="8" spans="1:6" ht="14.4" customHeight="1" x14ac:dyDescent="0.3">
      <c r="A8" s="691" t="s">
        <v>3384</v>
      </c>
      <c r="B8" s="668">
        <v>4011.24</v>
      </c>
      <c r="C8" s="681">
        <v>8.6337215872096806E-2</v>
      </c>
      <c r="D8" s="668">
        <v>42448.910000000018</v>
      </c>
      <c r="E8" s="681">
        <v>0.91366278412790325</v>
      </c>
      <c r="F8" s="669">
        <v>46460.150000000016</v>
      </c>
    </row>
    <row r="9" spans="1:6" ht="14.4" customHeight="1" x14ac:dyDescent="0.3">
      <c r="A9" s="691" t="s">
        <v>3392</v>
      </c>
      <c r="B9" s="668">
        <v>792</v>
      </c>
      <c r="C9" s="681">
        <v>9.5150290604845891E-3</v>
      </c>
      <c r="D9" s="668">
        <v>82444.740000000005</v>
      </c>
      <c r="E9" s="681">
        <v>0.99048497093951537</v>
      </c>
      <c r="F9" s="669">
        <v>83236.740000000005</v>
      </c>
    </row>
    <row r="10" spans="1:6" ht="14.4" customHeight="1" x14ac:dyDescent="0.3">
      <c r="A10" s="691" t="s">
        <v>3393</v>
      </c>
      <c r="B10" s="668">
        <v>668.54</v>
      </c>
      <c r="C10" s="681">
        <v>0.45179558571100326</v>
      </c>
      <c r="D10" s="668">
        <v>811.2</v>
      </c>
      <c r="E10" s="681">
        <v>0.54820441428899669</v>
      </c>
      <c r="F10" s="669">
        <v>1479.74</v>
      </c>
    </row>
    <row r="11" spans="1:6" ht="14.4" customHeight="1" x14ac:dyDescent="0.3">
      <c r="A11" s="691" t="s">
        <v>3381</v>
      </c>
      <c r="B11" s="668">
        <v>37.619999999999997</v>
      </c>
      <c r="C11" s="681">
        <v>2.7496997038481326E-4</v>
      </c>
      <c r="D11" s="668">
        <v>136777.31999999998</v>
      </c>
      <c r="E11" s="681">
        <v>0.99972503002961521</v>
      </c>
      <c r="F11" s="669">
        <v>136814.93999999997</v>
      </c>
    </row>
    <row r="12" spans="1:6" ht="14.4" customHeight="1" x14ac:dyDescent="0.3">
      <c r="A12" s="691" t="s">
        <v>3390</v>
      </c>
      <c r="B12" s="668"/>
      <c r="C12" s="681">
        <v>0</v>
      </c>
      <c r="D12" s="668">
        <v>1651.17</v>
      </c>
      <c r="E12" s="681">
        <v>1</v>
      </c>
      <c r="F12" s="669">
        <v>1651.17</v>
      </c>
    </row>
    <row r="13" spans="1:6" ht="14.4" customHeight="1" x14ac:dyDescent="0.3">
      <c r="A13" s="691" t="s">
        <v>3397</v>
      </c>
      <c r="B13" s="668"/>
      <c r="C13" s="681">
        <v>0</v>
      </c>
      <c r="D13" s="668">
        <v>19740.03</v>
      </c>
      <c r="E13" s="681">
        <v>1</v>
      </c>
      <c r="F13" s="669">
        <v>19740.03</v>
      </c>
    </row>
    <row r="14" spans="1:6" ht="14.4" customHeight="1" x14ac:dyDescent="0.3">
      <c r="A14" s="691" t="s">
        <v>3379</v>
      </c>
      <c r="B14" s="668">
        <v>0</v>
      </c>
      <c r="C14" s="681">
        <v>0</v>
      </c>
      <c r="D14" s="668">
        <v>473527.52999999991</v>
      </c>
      <c r="E14" s="681">
        <v>1</v>
      </c>
      <c r="F14" s="669">
        <v>473527.52999999991</v>
      </c>
    </row>
    <row r="15" spans="1:6" ht="14.4" customHeight="1" x14ac:dyDescent="0.3">
      <c r="A15" s="691" t="s">
        <v>3399</v>
      </c>
      <c r="B15" s="668"/>
      <c r="C15" s="681">
        <v>0</v>
      </c>
      <c r="D15" s="668">
        <v>62.64</v>
      </c>
      <c r="E15" s="681">
        <v>1</v>
      </c>
      <c r="F15" s="669">
        <v>62.64</v>
      </c>
    </row>
    <row r="16" spans="1:6" ht="14.4" customHeight="1" x14ac:dyDescent="0.3">
      <c r="A16" s="691" t="s">
        <v>3380</v>
      </c>
      <c r="B16" s="668"/>
      <c r="C16" s="681">
        <v>0</v>
      </c>
      <c r="D16" s="668">
        <v>5920.1100000000006</v>
      </c>
      <c r="E16" s="681">
        <v>1</v>
      </c>
      <c r="F16" s="669">
        <v>5920.1100000000006</v>
      </c>
    </row>
    <row r="17" spans="1:6" ht="14.4" customHeight="1" x14ac:dyDescent="0.3">
      <c r="A17" s="691" t="s">
        <v>3375</v>
      </c>
      <c r="B17" s="668"/>
      <c r="C17" s="681">
        <v>0</v>
      </c>
      <c r="D17" s="668">
        <v>14295.72</v>
      </c>
      <c r="E17" s="681">
        <v>1</v>
      </c>
      <c r="F17" s="669">
        <v>14295.72</v>
      </c>
    </row>
    <row r="18" spans="1:6" ht="14.4" customHeight="1" x14ac:dyDescent="0.3">
      <c r="A18" s="691" t="s">
        <v>3376</v>
      </c>
      <c r="B18" s="668"/>
      <c r="C18" s="681">
        <v>0</v>
      </c>
      <c r="D18" s="668">
        <v>2929.52</v>
      </c>
      <c r="E18" s="681">
        <v>1</v>
      </c>
      <c r="F18" s="669">
        <v>2929.52</v>
      </c>
    </row>
    <row r="19" spans="1:6" ht="14.4" customHeight="1" x14ac:dyDescent="0.3">
      <c r="A19" s="691" t="s">
        <v>3382</v>
      </c>
      <c r="B19" s="668"/>
      <c r="C19" s="681">
        <v>0</v>
      </c>
      <c r="D19" s="668">
        <v>12055.25</v>
      </c>
      <c r="E19" s="681">
        <v>1</v>
      </c>
      <c r="F19" s="669">
        <v>12055.25</v>
      </c>
    </row>
    <row r="20" spans="1:6" ht="14.4" customHeight="1" x14ac:dyDescent="0.3">
      <c r="A20" s="691" t="s">
        <v>3378</v>
      </c>
      <c r="B20" s="668"/>
      <c r="C20" s="681">
        <v>0</v>
      </c>
      <c r="D20" s="668">
        <v>75510.929999999978</v>
      </c>
      <c r="E20" s="681">
        <v>1</v>
      </c>
      <c r="F20" s="669">
        <v>75510.929999999978</v>
      </c>
    </row>
    <row r="21" spans="1:6" ht="14.4" customHeight="1" x14ac:dyDescent="0.3">
      <c r="A21" s="691" t="s">
        <v>3391</v>
      </c>
      <c r="B21" s="668">
        <v>0</v>
      </c>
      <c r="C21" s="681">
        <v>0</v>
      </c>
      <c r="D21" s="668">
        <v>343459.73999999987</v>
      </c>
      <c r="E21" s="681">
        <v>1</v>
      </c>
      <c r="F21" s="669">
        <v>343459.73999999987</v>
      </c>
    </row>
    <row r="22" spans="1:6" ht="14.4" customHeight="1" x14ac:dyDescent="0.3">
      <c r="A22" s="691" t="s">
        <v>3394</v>
      </c>
      <c r="B22" s="668"/>
      <c r="C22" s="681">
        <v>0</v>
      </c>
      <c r="D22" s="668">
        <v>2005.62</v>
      </c>
      <c r="E22" s="681">
        <v>1</v>
      </c>
      <c r="F22" s="669">
        <v>2005.62</v>
      </c>
    </row>
    <row r="23" spans="1:6" ht="14.4" customHeight="1" x14ac:dyDescent="0.3">
      <c r="A23" s="691" t="s">
        <v>3377</v>
      </c>
      <c r="B23" s="668"/>
      <c r="C23" s="681">
        <v>0</v>
      </c>
      <c r="D23" s="668">
        <v>2251.5100000000002</v>
      </c>
      <c r="E23" s="681">
        <v>1</v>
      </c>
      <c r="F23" s="669">
        <v>2251.5100000000002</v>
      </c>
    </row>
    <row r="24" spans="1:6" ht="14.4" customHeight="1" x14ac:dyDescent="0.3">
      <c r="A24" s="691" t="s">
        <v>3395</v>
      </c>
      <c r="B24" s="668"/>
      <c r="C24" s="681">
        <v>0</v>
      </c>
      <c r="D24" s="668">
        <v>37936.18</v>
      </c>
      <c r="E24" s="681">
        <v>1</v>
      </c>
      <c r="F24" s="669">
        <v>37936.18</v>
      </c>
    </row>
    <row r="25" spans="1:6" ht="14.4" customHeight="1" x14ac:dyDescent="0.3">
      <c r="A25" s="691" t="s">
        <v>3374</v>
      </c>
      <c r="B25" s="668"/>
      <c r="C25" s="681">
        <v>0</v>
      </c>
      <c r="D25" s="668">
        <v>147402.49999999997</v>
      </c>
      <c r="E25" s="681">
        <v>1</v>
      </c>
      <c r="F25" s="669">
        <v>147402.49999999997</v>
      </c>
    </row>
    <row r="26" spans="1:6" ht="14.4" customHeight="1" x14ac:dyDescent="0.3">
      <c r="A26" s="691" t="s">
        <v>3385</v>
      </c>
      <c r="B26" s="668"/>
      <c r="C26" s="681">
        <v>0</v>
      </c>
      <c r="D26" s="668">
        <v>6967.7300000000005</v>
      </c>
      <c r="E26" s="681">
        <v>1</v>
      </c>
      <c r="F26" s="669">
        <v>6967.7300000000005</v>
      </c>
    </row>
    <row r="27" spans="1:6" ht="14.4" customHeight="1" x14ac:dyDescent="0.3">
      <c r="A27" s="691" t="s">
        <v>3398</v>
      </c>
      <c r="B27" s="668">
        <v>0</v>
      </c>
      <c r="C27" s="681">
        <v>0</v>
      </c>
      <c r="D27" s="668">
        <v>19153.570000000003</v>
      </c>
      <c r="E27" s="681">
        <v>1</v>
      </c>
      <c r="F27" s="669">
        <v>19153.570000000003</v>
      </c>
    </row>
    <row r="28" spans="1:6" ht="14.4" customHeight="1" x14ac:dyDescent="0.3">
      <c r="A28" s="691" t="s">
        <v>3386</v>
      </c>
      <c r="B28" s="668"/>
      <c r="C28" s="681">
        <v>0</v>
      </c>
      <c r="D28" s="668">
        <v>9.4</v>
      </c>
      <c r="E28" s="681">
        <v>1</v>
      </c>
      <c r="F28" s="669">
        <v>9.4</v>
      </c>
    </row>
    <row r="29" spans="1:6" ht="14.4" customHeight="1" x14ac:dyDescent="0.3">
      <c r="A29" s="691" t="s">
        <v>3400</v>
      </c>
      <c r="B29" s="668"/>
      <c r="C29" s="681">
        <v>0</v>
      </c>
      <c r="D29" s="668">
        <v>6638.71</v>
      </c>
      <c r="E29" s="681">
        <v>1</v>
      </c>
      <c r="F29" s="669">
        <v>6638.71</v>
      </c>
    </row>
    <row r="30" spans="1:6" ht="14.4" customHeight="1" x14ac:dyDescent="0.3">
      <c r="A30" s="691" t="s">
        <v>3401</v>
      </c>
      <c r="B30" s="668"/>
      <c r="C30" s="681">
        <v>0</v>
      </c>
      <c r="D30" s="668">
        <v>13173.360000000002</v>
      </c>
      <c r="E30" s="681">
        <v>1</v>
      </c>
      <c r="F30" s="669">
        <v>13173.360000000002</v>
      </c>
    </row>
    <row r="31" spans="1:6" ht="14.4" customHeight="1" x14ac:dyDescent="0.3">
      <c r="A31" s="691" t="s">
        <v>3388</v>
      </c>
      <c r="B31" s="668"/>
      <c r="C31" s="681">
        <v>0</v>
      </c>
      <c r="D31" s="668">
        <v>624.29999999999995</v>
      </c>
      <c r="E31" s="681">
        <v>1</v>
      </c>
      <c r="F31" s="669">
        <v>624.29999999999995</v>
      </c>
    </row>
    <row r="32" spans="1:6" ht="14.4" customHeight="1" thickBot="1" x14ac:dyDescent="0.35">
      <c r="A32" s="692" t="s">
        <v>3387</v>
      </c>
      <c r="B32" s="683"/>
      <c r="C32" s="684">
        <v>0</v>
      </c>
      <c r="D32" s="683">
        <v>19421.850000000006</v>
      </c>
      <c r="E32" s="684">
        <v>1</v>
      </c>
      <c r="F32" s="685">
        <v>19421.850000000006</v>
      </c>
    </row>
    <row r="33" spans="1:6" ht="14.4" customHeight="1" thickBot="1" x14ac:dyDescent="0.35">
      <c r="A33" s="686" t="s">
        <v>3</v>
      </c>
      <c r="B33" s="687">
        <v>58455.27</v>
      </c>
      <c r="C33" s="688">
        <v>2.6827286233329702E-2</v>
      </c>
      <c r="D33" s="687">
        <v>2120493.0399999991</v>
      </c>
      <c r="E33" s="688">
        <v>0.97317271376667025</v>
      </c>
      <c r="F33" s="689">
        <v>2178948.3099999991</v>
      </c>
    </row>
    <row r="34" spans="1:6" ht="14.4" customHeight="1" thickBot="1" x14ac:dyDescent="0.35"/>
    <row r="35" spans="1:6" ht="14.4" customHeight="1" x14ac:dyDescent="0.3">
      <c r="A35" s="754" t="s">
        <v>4913</v>
      </c>
      <c r="B35" s="229">
        <v>35534.94</v>
      </c>
      <c r="C35" s="745">
        <v>7.7433626293771332E-2</v>
      </c>
      <c r="D35" s="229">
        <v>423373.43999999994</v>
      </c>
      <c r="E35" s="745">
        <v>0.92256637370622863</v>
      </c>
      <c r="F35" s="753">
        <v>458908.37999999995</v>
      </c>
    </row>
    <row r="36" spans="1:6" ht="14.4" customHeight="1" x14ac:dyDescent="0.3">
      <c r="A36" s="691" t="s">
        <v>3160</v>
      </c>
      <c r="B36" s="668">
        <v>7871.9999999999991</v>
      </c>
      <c r="C36" s="681">
        <v>2.3689477177572145E-2</v>
      </c>
      <c r="D36" s="668">
        <v>324427.43999999977</v>
      </c>
      <c r="E36" s="681">
        <v>0.97631052282242781</v>
      </c>
      <c r="F36" s="669">
        <v>332299.43999999977</v>
      </c>
    </row>
    <row r="37" spans="1:6" ht="14.4" customHeight="1" x14ac:dyDescent="0.3">
      <c r="A37" s="691" t="s">
        <v>3103</v>
      </c>
      <c r="B37" s="668">
        <v>5542.47</v>
      </c>
      <c r="C37" s="681">
        <v>1.9667267421993186E-2</v>
      </c>
      <c r="D37" s="668">
        <v>276269.43</v>
      </c>
      <c r="E37" s="681">
        <v>0.9803327325780069</v>
      </c>
      <c r="F37" s="669">
        <v>281811.89999999997</v>
      </c>
    </row>
    <row r="38" spans="1:6" ht="14.4" customHeight="1" x14ac:dyDescent="0.3">
      <c r="A38" s="691" t="s">
        <v>3145</v>
      </c>
      <c r="B38" s="668">
        <v>5348.32</v>
      </c>
      <c r="C38" s="681">
        <v>4.2553191489361715E-2</v>
      </c>
      <c r="D38" s="668">
        <v>120337.19999999995</v>
      </c>
      <c r="E38" s="681">
        <v>0.95744680851063824</v>
      </c>
      <c r="F38" s="669">
        <v>125685.51999999996</v>
      </c>
    </row>
    <row r="39" spans="1:6" ht="14.4" customHeight="1" x14ac:dyDescent="0.3">
      <c r="A39" s="691" t="s">
        <v>3147</v>
      </c>
      <c r="B39" s="668">
        <v>2674.16</v>
      </c>
      <c r="C39" s="681">
        <v>0.66666666666666663</v>
      </c>
      <c r="D39" s="668">
        <v>1337.08</v>
      </c>
      <c r="E39" s="681">
        <v>0.33333333333333331</v>
      </c>
      <c r="F39" s="669">
        <v>4011.24</v>
      </c>
    </row>
    <row r="40" spans="1:6" ht="14.4" customHeight="1" x14ac:dyDescent="0.3">
      <c r="A40" s="691" t="s">
        <v>3152</v>
      </c>
      <c r="B40" s="668">
        <v>792</v>
      </c>
      <c r="C40" s="681">
        <v>0.68181818181818188</v>
      </c>
      <c r="D40" s="668">
        <v>369.6</v>
      </c>
      <c r="E40" s="681">
        <v>0.31818181818181823</v>
      </c>
      <c r="F40" s="669">
        <v>1161.5999999999999</v>
      </c>
    </row>
    <row r="41" spans="1:6" ht="14.4" customHeight="1" x14ac:dyDescent="0.3">
      <c r="A41" s="691" t="s">
        <v>3146</v>
      </c>
      <c r="B41" s="668">
        <v>300.68</v>
      </c>
      <c r="C41" s="681">
        <v>3.9883273643719325E-2</v>
      </c>
      <c r="D41" s="668">
        <v>7238.3200000000006</v>
      </c>
      <c r="E41" s="681">
        <v>0.96011672635628065</v>
      </c>
      <c r="F41" s="669">
        <v>7539.0000000000009</v>
      </c>
    </row>
    <row r="42" spans="1:6" ht="14.4" customHeight="1" x14ac:dyDescent="0.3">
      <c r="A42" s="691" t="s">
        <v>3144</v>
      </c>
      <c r="B42" s="668">
        <v>146.16</v>
      </c>
      <c r="C42" s="681">
        <v>0.11111111111111112</v>
      </c>
      <c r="D42" s="668">
        <v>1169.2799999999997</v>
      </c>
      <c r="E42" s="681">
        <v>0.88888888888888884</v>
      </c>
      <c r="F42" s="669">
        <v>1315.4399999999998</v>
      </c>
    </row>
    <row r="43" spans="1:6" ht="14.4" customHeight="1" x14ac:dyDescent="0.3">
      <c r="A43" s="691" t="s">
        <v>3141</v>
      </c>
      <c r="B43" s="668">
        <v>98.78</v>
      </c>
      <c r="C43" s="681">
        <v>8.853793202351927E-2</v>
      </c>
      <c r="D43" s="668">
        <v>1016.9000000000002</v>
      </c>
      <c r="E43" s="681">
        <v>0.91146206797648066</v>
      </c>
      <c r="F43" s="669">
        <v>1115.6800000000003</v>
      </c>
    </row>
    <row r="44" spans="1:6" ht="14.4" customHeight="1" x14ac:dyDescent="0.3">
      <c r="A44" s="691" t="s">
        <v>3122</v>
      </c>
      <c r="B44" s="668">
        <v>75.22</v>
      </c>
      <c r="C44" s="681">
        <v>0.16843943838591932</v>
      </c>
      <c r="D44" s="668">
        <v>371.35000000000008</v>
      </c>
      <c r="E44" s="681">
        <v>0.83156056161408076</v>
      </c>
      <c r="F44" s="669">
        <v>446.57000000000005</v>
      </c>
    </row>
    <row r="45" spans="1:6" ht="14.4" customHeight="1" x14ac:dyDescent="0.3">
      <c r="A45" s="691" t="s">
        <v>3163</v>
      </c>
      <c r="B45" s="668">
        <v>70.540000000000006</v>
      </c>
      <c r="C45" s="681">
        <v>0.25</v>
      </c>
      <c r="D45" s="668">
        <v>211.62</v>
      </c>
      <c r="E45" s="681">
        <v>0.75</v>
      </c>
      <c r="F45" s="669">
        <v>282.16000000000003</v>
      </c>
    </row>
    <row r="46" spans="1:6" ht="14.4" customHeight="1" x14ac:dyDescent="0.3">
      <c r="A46" s="691" t="s">
        <v>4914</v>
      </c>
      <c r="B46" s="668"/>
      <c r="C46" s="681">
        <v>0</v>
      </c>
      <c r="D46" s="668">
        <v>345.81</v>
      </c>
      <c r="E46" s="681">
        <v>1</v>
      </c>
      <c r="F46" s="669">
        <v>345.81</v>
      </c>
    </row>
    <row r="47" spans="1:6" ht="14.4" customHeight="1" x14ac:dyDescent="0.3">
      <c r="A47" s="691" t="s">
        <v>4915</v>
      </c>
      <c r="B47" s="668"/>
      <c r="C47" s="681">
        <v>0</v>
      </c>
      <c r="D47" s="668">
        <v>146.15</v>
      </c>
      <c r="E47" s="681">
        <v>1</v>
      </c>
      <c r="F47" s="669">
        <v>146.15</v>
      </c>
    </row>
    <row r="48" spans="1:6" ht="14.4" customHeight="1" x14ac:dyDescent="0.3">
      <c r="A48" s="691" t="s">
        <v>3156</v>
      </c>
      <c r="B48" s="668"/>
      <c r="C48" s="681">
        <v>0</v>
      </c>
      <c r="D48" s="668">
        <v>51</v>
      </c>
      <c r="E48" s="681">
        <v>1</v>
      </c>
      <c r="F48" s="669">
        <v>51</v>
      </c>
    </row>
    <row r="49" spans="1:6" ht="14.4" customHeight="1" x14ac:dyDescent="0.3">
      <c r="A49" s="691" t="s">
        <v>3111</v>
      </c>
      <c r="B49" s="668">
        <v>0</v>
      </c>
      <c r="C49" s="681">
        <v>0</v>
      </c>
      <c r="D49" s="668">
        <v>491.53</v>
      </c>
      <c r="E49" s="681">
        <v>1</v>
      </c>
      <c r="F49" s="669">
        <v>491.53</v>
      </c>
    </row>
    <row r="50" spans="1:6" ht="14.4" customHeight="1" x14ac:dyDescent="0.3">
      <c r="A50" s="691" t="s">
        <v>3108</v>
      </c>
      <c r="B50" s="668">
        <v>0</v>
      </c>
      <c r="C50" s="681"/>
      <c r="D50" s="668"/>
      <c r="E50" s="681"/>
      <c r="F50" s="669">
        <v>0</v>
      </c>
    </row>
    <row r="51" spans="1:6" ht="14.4" customHeight="1" x14ac:dyDescent="0.3">
      <c r="A51" s="691" t="s">
        <v>3115</v>
      </c>
      <c r="B51" s="668"/>
      <c r="C51" s="681">
        <v>0</v>
      </c>
      <c r="D51" s="668">
        <v>222.83</v>
      </c>
      <c r="E51" s="681">
        <v>1</v>
      </c>
      <c r="F51" s="669">
        <v>222.83</v>
      </c>
    </row>
    <row r="52" spans="1:6" ht="14.4" customHeight="1" x14ac:dyDescent="0.3">
      <c r="A52" s="691" t="s">
        <v>3107</v>
      </c>
      <c r="B52" s="668"/>
      <c r="C52" s="681">
        <v>0</v>
      </c>
      <c r="D52" s="668">
        <v>140.6</v>
      </c>
      <c r="E52" s="681">
        <v>1</v>
      </c>
      <c r="F52" s="669">
        <v>140.6</v>
      </c>
    </row>
    <row r="53" spans="1:6" ht="14.4" customHeight="1" x14ac:dyDescent="0.3">
      <c r="A53" s="691" t="s">
        <v>3117</v>
      </c>
      <c r="B53" s="668"/>
      <c r="C53" s="681">
        <v>0</v>
      </c>
      <c r="D53" s="668">
        <v>2429.5699999999997</v>
      </c>
      <c r="E53" s="681">
        <v>1</v>
      </c>
      <c r="F53" s="669">
        <v>2429.5699999999997</v>
      </c>
    </row>
    <row r="54" spans="1:6" ht="14.4" customHeight="1" x14ac:dyDescent="0.3">
      <c r="A54" s="691" t="s">
        <v>4916</v>
      </c>
      <c r="B54" s="668"/>
      <c r="C54" s="681">
        <v>0</v>
      </c>
      <c r="D54" s="668">
        <v>13209.4</v>
      </c>
      <c r="E54" s="681">
        <v>1</v>
      </c>
      <c r="F54" s="669">
        <v>13209.4</v>
      </c>
    </row>
    <row r="55" spans="1:6" ht="14.4" customHeight="1" x14ac:dyDescent="0.3">
      <c r="A55" s="691" t="s">
        <v>3119</v>
      </c>
      <c r="B55" s="668"/>
      <c r="C55" s="681">
        <v>0</v>
      </c>
      <c r="D55" s="668">
        <v>117.36000000000001</v>
      </c>
      <c r="E55" s="681">
        <v>1</v>
      </c>
      <c r="F55" s="669">
        <v>117.36000000000001</v>
      </c>
    </row>
    <row r="56" spans="1:6" ht="14.4" customHeight="1" x14ac:dyDescent="0.3">
      <c r="A56" s="691" t="s">
        <v>4917</v>
      </c>
      <c r="B56" s="668"/>
      <c r="C56" s="681">
        <v>0</v>
      </c>
      <c r="D56" s="668">
        <v>9802.5199999999986</v>
      </c>
      <c r="E56" s="681">
        <v>1</v>
      </c>
      <c r="F56" s="669">
        <v>9802.5199999999986</v>
      </c>
    </row>
    <row r="57" spans="1:6" ht="14.4" customHeight="1" x14ac:dyDescent="0.3">
      <c r="A57" s="691" t="s">
        <v>3121</v>
      </c>
      <c r="B57" s="668"/>
      <c r="C57" s="681">
        <v>0</v>
      </c>
      <c r="D57" s="668">
        <v>1638.6000000000001</v>
      </c>
      <c r="E57" s="681">
        <v>1</v>
      </c>
      <c r="F57" s="669">
        <v>1638.6000000000001</v>
      </c>
    </row>
    <row r="58" spans="1:6" ht="14.4" customHeight="1" x14ac:dyDescent="0.3">
      <c r="A58" s="691" t="s">
        <v>3148</v>
      </c>
      <c r="B58" s="668">
        <v>0</v>
      </c>
      <c r="C58" s="681">
        <v>0</v>
      </c>
      <c r="D58" s="668">
        <v>11379.869999999999</v>
      </c>
      <c r="E58" s="681">
        <v>1</v>
      </c>
      <c r="F58" s="669">
        <v>11379.869999999999</v>
      </c>
    </row>
    <row r="59" spans="1:6" ht="14.4" customHeight="1" x14ac:dyDescent="0.3">
      <c r="A59" s="691" t="s">
        <v>3123</v>
      </c>
      <c r="B59" s="668"/>
      <c r="C59" s="681">
        <v>0</v>
      </c>
      <c r="D59" s="668">
        <v>1292.0300000000002</v>
      </c>
      <c r="E59" s="681">
        <v>1</v>
      </c>
      <c r="F59" s="669">
        <v>1292.0300000000002</v>
      </c>
    </row>
    <row r="60" spans="1:6" ht="14.4" customHeight="1" x14ac:dyDescent="0.3">
      <c r="A60" s="691" t="s">
        <v>3102</v>
      </c>
      <c r="B60" s="668"/>
      <c r="C60" s="681">
        <v>0</v>
      </c>
      <c r="D60" s="668">
        <v>5081.6499999999996</v>
      </c>
      <c r="E60" s="681">
        <v>1</v>
      </c>
      <c r="F60" s="669">
        <v>5081.6499999999996</v>
      </c>
    </row>
    <row r="61" spans="1:6" ht="14.4" customHeight="1" x14ac:dyDescent="0.3">
      <c r="A61" s="691" t="s">
        <v>3125</v>
      </c>
      <c r="B61" s="668"/>
      <c r="C61" s="681">
        <v>0</v>
      </c>
      <c r="D61" s="668">
        <v>258.39999999999998</v>
      </c>
      <c r="E61" s="681">
        <v>1</v>
      </c>
      <c r="F61" s="669">
        <v>258.39999999999998</v>
      </c>
    </row>
    <row r="62" spans="1:6" ht="14.4" customHeight="1" x14ac:dyDescent="0.3">
      <c r="A62" s="691" t="s">
        <v>3124</v>
      </c>
      <c r="B62" s="668"/>
      <c r="C62" s="681">
        <v>0</v>
      </c>
      <c r="D62" s="668">
        <v>597.23</v>
      </c>
      <c r="E62" s="681">
        <v>1</v>
      </c>
      <c r="F62" s="669">
        <v>597.23</v>
      </c>
    </row>
    <row r="63" spans="1:6" ht="14.4" customHeight="1" x14ac:dyDescent="0.3">
      <c r="A63" s="691" t="s">
        <v>3129</v>
      </c>
      <c r="B63" s="668">
        <v>0</v>
      </c>
      <c r="C63" s="681"/>
      <c r="D63" s="668"/>
      <c r="E63" s="681"/>
      <c r="F63" s="669">
        <v>0</v>
      </c>
    </row>
    <row r="64" spans="1:6" ht="14.4" customHeight="1" x14ac:dyDescent="0.3">
      <c r="A64" s="691" t="s">
        <v>3098</v>
      </c>
      <c r="B64" s="668"/>
      <c r="C64" s="681">
        <v>0</v>
      </c>
      <c r="D64" s="668">
        <v>345.77</v>
      </c>
      <c r="E64" s="681">
        <v>1</v>
      </c>
      <c r="F64" s="669">
        <v>345.77</v>
      </c>
    </row>
    <row r="65" spans="1:6" ht="14.4" customHeight="1" x14ac:dyDescent="0.3">
      <c r="A65" s="691" t="s">
        <v>4918</v>
      </c>
      <c r="B65" s="668"/>
      <c r="C65" s="681">
        <v>0</v>
      </c>
      <c r="D65" s="668">
        <v>1098.78</v>
      </c>
      <c r="E65" s="681">
        <v>1</v>
      </c>
      <c r="F65" s="669">
        <v>1098.78</v>
      </c>
    </row>
    <row r="66" spans="1:6" ht="14.4" customHeight="1" x14ac:dyDescent="0.3">
      <c r="A66" s="691" t="s">
        <v>4919</v>
      </c>
      <c r="B66" s="668"/>
      <c r="C66" s="681">
        <v>0</v>
      </c>
      <c r="D66" s="668">
        <v>191833.93</v>
      </c>
      <c r="E66" s="681">
        <v>1</v>
      </c>
      <c r="F66" s="669">
        <v>191833.93</v>
      </c>
    </row>
    <row r="67" spans="1:6" ht="14.4" customHeight="1" x14ac:dyDescent="0.3">
      <c r="A67" s="691" t="s">
        <v>4920</v>
      </c>
      <c r="B67" s="668"/>
      <c r="C67" s="681">
        <v>0</v>
      </c>
      <c r="D67" s="668">
        <v>835.93</v>
      </c>
      <c r="E67" s="681">
        <v>1</v>
      </c>
      <c r="F67" s="669">
        <v>835.93</v>
      </c>
    </row>
    <row r="68" spans="1:6" ht="14.4" customHeight="1" x14ac:dyDescent="0.3">
      <c r="A68" s="691" t="s">
        <v>3150</v>
      </c>
      <c r="B68" s="668">
        <v>0</v>
      </c>
      <c r="C68" s="681"/>
      <c r="D68" s="668"/>
      <c r="E68" s="681"/>
      <c r="F68" s="669">
        <v>0</v>
      </c>
    </row>
    <row r="69" spans="1:6" ht="14.4" customHeight="1" x14ac:dyDescent="0.3">
      <c r="A69" s="691" t="s">
        <v>3131</v>
      </c>
      <c r="B69" s="668"/>
      <c r="C69" s="681">
        <v>0</v>
      </c>
      <c r="D69" s="668">
        <v>185.34</v>
      </c>
      <c r="E69" s="681">
        <v>1</v>
      </c>
      <c r="F69" s="669">
        <v>185.34</v>
      </c>
    </row>
    <row r="70" spans="1:6" ht="14.4" customHeight="1" x14ac:dyDescent="0.3">
      <c r="A70" s="691" t="s">
        <v>3164</v>
      </c>
      <c r="B70" s="668">
        <v>0</v>
      </c>
      <c r="C70" s="681"/>
      <c r="D70" s="668"/>
      <c r="E70" s="681"/>
      <c r="F70" s="669">
        <v>0</v>
      </c>
    </row>
    <row r="71" spans="1:6" ht="14.4" customHeight="1" x14ac:dyDescent="0.3">
      <c r="A71" s="691" t="s">
        <v>3135</v>
      </c>
      <c r="B71" s="668"/>
      <c r="C71" s="681">
        <v>0</v>
      </c>
      <c r="D71" s="668">
        <v>570.03</v>
      </c>
      <c r="E71" s="681">
        <v>1</v>
      </c>
      <c r="F71" s="669">
        <v>570.03</v>
      </c>
    </row>
    <row r="72" spans="1:6" ht="14.4" customHeight="1" x14ac:dyDescent="0.3">
      <c r="A72" s="691" t="s">
        <v>4921</v>
      </c>
      <c r="B72" s="668"/>
      <c r="C72" s="681">
        <v>0</v>
      </c>
      <c r="D72" s="668">
        <v>1611.74</v>
      </c>
      <c r="E72" s="681">
        <v>1</v>
      </c>
      <c r="F72" s="669">
        <v>1611.74</v>
      </c>
    </row>
    <row r="73" spans="1:6" ht="14.4" customHeight="1" x14ac:dyDescent="0.3">
      <c r="A73" s="691" t="s">
        <v>3153</v>
      </c>
      <c r="B73" s="668"/>
      <c r="C73" s="681"/>
      <c r="D73" s="668">
        <v>0</v>
      </c>
      <c r="E73" s="681"/>
      <c r="F73" s="669">
        <v>0</v>
      </c>
    </row>
    <row r="74" spans="1:6" ht="14.4" customHeight="1" x14ac:dyDescent="0.3">
      <c r="A74" s="691" t="s">
        <v>4922</v>
      </c>
      <c r="B74" s="668">
        <v>0</v>
      </c>
      <c r="C74" s="681"/>
      <c r="D74" s="668"/>
      <c r="E74" s="681"/>
      <c r="F74" s="669">
        <v>0</v>
      </c>
    </row>
    <row r="75" spans="1:6" ht="14.4" customHeight="1" x14ac:dyDescent="0.3">
      <c r="A75" s="691" t="s">
        <v>3096</v>
      </c>
      <c r="B75" s="668"/>
      <c r="C75" s="681">
        <v>0</v>
      </c>
      <c r="D75" s="668">
        <v>6206.4100000000008</v>
      </c>
      <c r="E75" s="681">
        <v>1</v>
      </c>
      <c r="F75" s="669">
        <v>6206.4100000000008</v>
      </c>
    </row>
    <row r="76" spans="1:6" ht="14.4" customHeight="1" x14ac:dyDescent="0.3">
      <c r="A76" s="691" t="s">
        <v>3094</v>
      </c>
      <c r="B76" s="668"/>
      <c r="C76" s="681"/>
      <c r="D76" s="668">
        <v>0</v>
      </c>
      <c r="E76" s="681"/>
      <c r="F76" s="669">
        <v>0</v>
      </c>
    </row>
    <row r="77" spans="1:6" ht="14.4" customHeight="1" x14ac:dyDescent="0.3">
      <c r="A77" s="691" t="s">
        <v>3165</v>
      </c>
      <c r="B77" s="668"/>
      <c r="C77" s="681"/>
      <c r="D77" s="668">
        <v>0</v>
      </c>
      <c r="E77" s="681"/>
      <c r="F77" s="669">
        <v>0</v>
      </c>
    </row>
    <row r="78" spans="1:6" ht="14.4" customHeight="1" x14ac:dyDescent="0.3">
      <c r="A78" s="691" t="s">
        <v>4923</v>
      </c>
      <c r="B78" s="668"/>
      <c r="C78" s="681">
        <v>0</v>
      </c>
      <c r="D78" s="668">
        <v>396</v>
      </c>
      <c r="E78" s="681">
        <v>1</v>
      </c>
      <c r="F78" s="669">
        <v>396</v>
      </c>
    </row>
    <row r="79" spans="1:6" ht="14.4" customHeight="1" x14ac:dyDescent="0.3">
      <c r="A79" s="691" t="s">
        <v>4924</v>
      </c>
      <c r="B79" s="668"/>
      <c r="C79" s="681">
        <v>0</v>
      </c>
      <c r="D79" s="668">
        <v>2791.2</v>
      </c>
      <c r="E79" s="681">
        <v>1</v>
      </c>
      <c r="F79" s="669">
        <v>2791.2</v>
      </c>
    </row>
    <row r="80" spans="1:6" ht="14.4" customHeight="1" x14ac:dyDescent="0.3">
      <c r="A80" s="691" t="s">
        <v>4925</v>
      </c>
      <c r="B80" s="668">
        <v>0</v>
      </c>
      <c r="C80" s="681">
        <v>0</v>
      </c>
      <c r="D80" s="668">
        <v>1452</v>
      </c>
      <c r="E80" s="681">
        <v>1</v>
      </c>
      <c r="F80" s="669">
        <v>1452</v>
      </c>
    </row>
    <row r="81" spans="1:6" ht="14.4" customHeight="1" x14ac:dyDescent="0.3">
      <c r="A81" s="691" t="s">
        <v>3095</v>
      </c>
      <c r="B81" s="668">
        <v>0</v>
      </c>
      <c r="C81" s="681">
        <v>0</v>
      </c>
      <c r="D81" s="668">
        <v>349.89</v>
      </c>
      <c r="E81" s="681">
        <v>1</v>
      </c>
      <c r="F81" s="669">
        <v>349.89</v>
      </c>
    </row>
    <row r="82" spans="1:6" ht="14.4" customHeight="1" x14ac:dyDescent="0.3">
      <c r="A82" s="691" t="s">
        <v>3154</v>
      </c>
      <c r="B82" s="668"/>
      <c r="C82" s="681"/>
      <c r="D82" s="668">
        <v>0</v>
      </c>
      <c r="E82" s="681"/>
      <c r="F82" s="669">
        <v>0</v>
      </c>
    </row>
    <row r="83" spans="1:6" ht="14.4" customHeight="1" x14ac:dyDescent="0.3">
      <c r="A83" s="691" t="s">
        <v>4926</v>
      </c>
      <c r="B83" s="668"/>
      <c r="C83" s="681">
        <v>0</v>
      </c>
      <c r="D83" s="668">
        <v>95506.199999999953</v>
      </c>
      <c r="E83" s="681">
        <v>1</v>
      </c>
      <c r="F83" s="669">
        <v>95506.199999999953</v>
      </c>
    </row>
    <row r="84" spans="1:6" ht="14.4" customHeight="1" x14ac:dyDescent="0.3">
      <c r="A84" s="691" t="s">
        <v>3158</v>
      </c>
      <c r="B84" s="668"/>
      <c r="C84" s="681">
        <v>0</v>
      </c>
      <c r="D84" s="668">
        <v>2489.6799999999994</v>
      </c>
      <c r="E84" s="681">
        <v>1</v>
      </c>
      <c r="F84" s="669">
        <v>2489.6799999999994</v>
      </c>
    </row>
    <row r="85" spans="1:6" ht="14.4" customHeight="1" x14ac:dyDescent="0.3">
      <c r="A85" s="691" t="s">
        <v>4927</v>
      </c>
      <c r="B85" s="668"/>
      <c r="C85" s="681">
        <v>0</v>
      </c>
      <c r="D85" s="668">
        <v>4044.0999999999995</v>
      </c>
      <c r="E85" s="681">
        <v>1</v>
      </c>
      <c r="F85" s="669">
        <v>4044.0999999999995</v>
      </c>
    </row>
    <row r="86" spans="1:6" ht="14.4" customHeight="1" x14ac:dyDescent="0.3">
      <c r="A86" s="691" t="s">
        <v>3109</v>
      </c>
      <c r="B86" s="668"/>
      <c r="C86" s="681">
        <v>0</v>
      </c>
      <c r="D86" s="668">
        <v>294.92</v>
      </c>
      <c r="E86" s="681">
        <v>1</v>
      </c>
      <c r="F86" s="669">
        <v>294.92</v>
      </c>
    </row>
    <row r="87" spans="1:6" ht="14.4" customHeight="1" x14ac:dyDescent="0.3">
      <c r="A87" s="691" t="s">
        <v>4928</v>
      </c>
      <c r="B87" s="668"/>
      <c r="C87" s="681">
        <v>0</v>
      </c>
      <c r="D87" s="668">
        <v>532227.13000000024</v>
      </c>
      <c r="E87" s="681">
        <v>1</v>
      </c>
      <c r="F87" s="669">
        <v>532227.13000000024</v>
      </c>
    </row>
    <row r="88" spans="1:6" ht="14.4" customHeight="1" x14ac:dyDescent="0.3">
      <c r="A88" s="691" t="s">
        <v>4929</v>
      </c>
      <c r="B88" s="668">
        <v>0</v>
      </c>
      <c r="C88" s="681"/>
      <c r="D88" s="668"/>
      <c r="E88" s="681"/>
      <c r="F88" s="669">
        <v>0</v>
      </c>
    </row>
    <row r="89" spans="1:6" ht="14.4" customHeight="1" x14ac:dyDescent="0.3">
      <c r="A89" s="691" t="s">
        <v>3157</v>
      </c>
      <c r="B89" s="668"/>
      <c r="C89" s="681">
        <v>0</v>
      </c>
      <c r="D89" s="668">
        <v>508.96</v>
      </c>
      <c r="E89" s="681">
        <v>1</v>
      </c>
      <c r="F89" s="669">
        <v>508.96</v>
      </c>
    </row>
    <row r="90" spans="1:6" ht="14.4" customHeight="1" x14ac:dyDescent="0.3">
      <c r="A90" s="691" t="s">
        <v>3097</v>
      </c>
      <c r="B90" s="668"/>
      <c r="C90" s="681">
        <v>0</v>
      </c>
      <c r="D90" s="668">
        <v>83.26</v>
      </c>
      <c r="E90" s="681">
        <v>1</v>
      </c>
      <c r="F90" s="669">
        <v>83.26</v>
      </c>
    </row>
    <row r="91" spans="1:6" ht="14.4" customHeight="1" thickBot="1" x14ac:dyDescent="0.35">
      <c r="A91" s="692" t="s">
        <v>4930</v>
      </c>
      <c r="B91" s="683"/>
      <c r="C91" s="684">
        <v>0</v>
      </c>
      <c r="D91" s="683">
        <v>74335.56</v>
      </c>
      <c r="E91" s="684">
        <v>1</v>
      </c>
      <c r="F91" s="685">
        <v>74335.56</v>
      </c>
    </row>
    <row r="92" spans="1:6" ht="14.4" customHeight="1" thickBot="1" x14ac:dyDescent="0.35">
      <c r="A92" s="686" t="s">
        <v>3</v>
      </c>
      <c r="B92" s="687">
        <v>58455.270000000011</v>
      </c>
      <c r="C92" s="688">
        <v>2.6827286233329698E-2</v>
      </c>
      <c r="D92" s="687">
        <v>2120493.04</v>
      </c>
      <c r="E92" s="688">
        <v>0.97317271376667025</v>
      </c>
      <c r="F92" s="689">
        <v>2178948.31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{96CBFDBC-4ACD-4717-B8C2-BB424693E898}</x14:id>
        </ext>
      </extLst>
    </cfRule>
  </conditionalFormatting>
  <conditionalFormatting sqref="F35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{E915C967-01E9-4F2A-9BD7-11AE80768A5E}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CBFDBC-4ACD-4717-B8C2-BB424693E8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E915C967-01E9-4F2A-9BD7-11AE80768A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4949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167</v>
      </c>
      <c r="G3" s="47">
        <f>SUBTOTAL(9,G6:G1048576)</f>
        <v>58455.27</v>
      </c>
      <c r="H3" s="48">
        <f>IF(M3=0,0,G3/M3)</f>
        <v>2.6827286233329681E-2</v>
      </c>
      <c r="I3" s="47">
        <f>SUBTOTAL(9,I6:I1048576)</f>
        <v>3494</v>
      </c>
      <c r="J3" s="47">
        <f>SUBTOTAL(9,J6:J1048576)</f>
        <v>2120493.040000001</v>
      </c>
      <c r="K3" s="48">
        <f>IF(M3=0,0,J3/M3)</f>
        <v>0.97317271376667036</v>
      </c>
      <c r="L3" s="47">
        <f>SUBTOTAL(9,L6:L1048576)</f>
        <v>3661</v>
      </c>
      <c r="M3" s="49">
        <f>SUBTOTAL(9,M6:M1048576)</f>
        <v>2178948.310000001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3397</v>
      </c>
      <c r="B6" s="740" t="s">
        <v>3175</v>
      </c>
      <c r="C6" s="740" t="s">
        <v>3427</v>
      </c>
      <c r="D6" s="740" t="s">
        <v>3428</v>
      </c>
      <c r="E6" s="740" t="s">
        <v>3429</v>
      </c>
      <c r="F6" s="229"/>
      <c r="G6" s="229"/>
      <c r="H6" s="745">
        <v>0</v>
      </c>
      <c r="I6" s="229">
        <v>6</v>
      </c>
      <c r="J6" s="229">
        <v>4011.24</v>
      </c>
      <c r="K6" s="745">
        <v>1</v>
      </c>
      <c r="L6" s="229">
        <v>6</v>
      </c>
      <c r="M6" s="753">
        <v>4011.24</v>
      </c>
    </row>
    <row r="7" spans="1:13" ht="14.4" customHeight="1" x14ac:dyDescent="0.3">
      <c r="A7" s="664" t="s">
        <v>3397</v>
      </c>
      <c r="B7" s="665" t="s">
        <v>3189</v>
      </c>
      <c r="C7" s="665" t="s">
        <v>3562</v>
      </c>
      <c r="D7" s="665" t="s">
        <v>3513</v>
      </c>
      <c r="E7" s="665" t="s">
        <v>3563</v>
      </c>
      <c r="F7" s="668"/>
      <c r="G7" s="668"/>
      <c r="H7" s="681">
        <v>0</v>
      </c>
      <c r="I7" s="668">
        <v>1</v>
      </c>
      <c r="J7" s="668">
        <v>815.1</v>
      </c>
      <c r="K7" s="681">
        <v>1</v>
      </c>
      <c r="L7" s="668">
        <v>1</v>
      </c>
      <c r="M7" s="669">
        <v>815.1</v>
      </c>
    </row>
    <row r="8" spans="1:13" ht="14.4" customHeight="1" x14ac:dyDescent="0.3">
      <c r="A8" s="664" t="s">
        <v>3397</v>
      </c>
      <c r="B8" s="665" t="s">
        <v>3189</v>
      </c>
      <c r="C8" s="665" t="s">
        <v>3626</v>
      </c>
      <c r="D8" s="665" t="s">
        <v>1666</v>
      </c>
      <c r="E8" s="665" t="s">
        <v>3191</v>
      </c>
      <c r="F8" s="668"/>
      <c r="G8" s="668"/>
      <c r="H8" s="681">
        <v>0</v>
      </c>
      <c r="I8" s="668">
        <v>3</v>
      </c>
      <c r="J8" s="668">
        <v>4156.8599999999997</v>
      </c>
      <c r="K8" s="681">
        <v>1</v>
      </c>
      <c r="L8" s="668">
        <v>3</v>
      </c>
      <c r="M8" s="669">
        <v>4156.8599999999997</v>
      </c>
    </row>
    <row r="9" spans="1:13" ht="14.4" customHeight="1" x14ac:dyDescent="0.3">
      <c r="A9" s="664" t="s">
        <v>3397</v>
      </c>
      <c r="B9" s="665" t="s">
        <v>3189</v>
      </c>
      <c r="C9" s="665" t="s">
        <v>3423</v>
      </c>
      <c r="D9" s="665" t="s">
        <v>1666</v>
      </c>
      <c r="E9" s="665" t="s">
        <v>3192</v>
      </c>
      <c r="F9" s="668"/>
      <c r="G9" s="668"/>
      <c r="H9" s="681">
        <v>0</v>
      </c>
      <c r="I9" s="668">
        <v>3</v>
      </c>
      <c r="J9" s="668">
        <v>6928.08</v>
      </c>
      <c r="K9" s="681">
        <v>1</v>
      </c>
      <c r="L9" s="668">
        <v>3</v>
      </c>
      <c r="M9" s="669">
        <v>6928.08</v>
      </c>
    </row>
    <row r="10" spans="1:13" ht="14.4" customHeight="1" x14ac:dyDescent="0.3">
      <c r="A10" s="664" t="s">
        <v>3397</v>
      </c>
      <c r="B10" s="665" t="s">
        <v>3200</v>
      </c>
      <c r="C10" s="665" t="s">
        <v>1746</v>
      </c>
      <c r="D10" s="665" t="s">
        <v>1747</v>
      </c>
      <c r="E10" s="665" t="s">
        <v>1703</v>
      </c>
      <c r="F10" s="668"/>
      <c r="G10" s="668"/>
      <c r="H10" s="681">
        <v>0</v>
      </c>
      <c r="I10" s="668">
        <v>2</v>
      </c>
      <c r="J10" s="668">
        <v>234.92</v>
      </c>
      <c r="K10" s="681">
        <v>1</v>
      </c>
      <c r="L10" s="668">
        <v>2</v>
      </c>
      <c r="M10" s="669">
        <v>234.92</v>
      </c>
    </row>
    <row r="11" spans="1:13" ht="14.4" customHeight="1" x14ac:dyDescent="0.3">
      <c r="A11" s="664" t="s">
        <v>3397</v>
      </c>
      <c r="B11" s="665" t="s">
        <v>3211</v>
      </c>
      <c r="C11" s="665" t="s">
        <v>1827</v>
      </c>
      <c r="D11" s="665" t="s">
        <v>1828</v>
      </c>
      <c r="E11" s="665" t="s">
        <v>1829</v>
      </c>
      <c r="F11" s="668"/>
      <c r="G11" s="668"/>
      <c r="H11" s="681">
        <v>0</v>
      </c>
      <c r="I11" s="668">
        <v>1</v>
      </c>
      <c r="J11" s="668">
        <v>79.03</v>
      </c>
      <c r="K11" s="681">
        <v>1</v>
      </c>
      <c r="L11" s="668">
        <v>1</v>
      </c>
      <c r="M11" s="669">
        <v>79.03</v>
      </c>
    </row>
    <row r="12" spans="1:13" ht="14.4" customHeight="1" x14ac:dyDescent="0.3">
      <c r="A12" s="664" t="s">
        <v>3397</v>
      </c>
      <c r="B12" s="665" t="s">
        <v>3211</v>
      </c>
      <c r="C12" s="665" t="s">
        <v>4753</v>
      </c>
      <c r="D12" s="665" t="s">
        <v>3212</v>
      </c>
      <c r="E12" s="665" t="s">
        <v>4754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3397</v>
      </c>
      <c r="B13" s="665" t="s">
        <v>4931</v>
      </c>
      <c r="C13" s="665" t="s">
        <v>3915</v>
      </c>
      <c r="D13" s="665" t="s">
        <v>3417</v>
      </c>
      <c r="E13" s="665" t="s">
        <v>3418</v>
      </c>
      <c r="F13" s="668"/>
      <c r="G13" s="668"/>
      <c r="H13" s="681">
        <v>0</v>
      </c>
      <c r="I13" s="668">
        <v>5</v>
      </c>
      <c r="J13" s="668">
        <v>2751.95</v>
      </c>
      <c r="K13" s="681">
        <v>1</v>
      </c>
      <c r="L13" s="668">
        <v>5</v>
      </c>
      <c r="M13" s="669">
        <v>2751.95</v>
      </c>
    </row>
    <row r="14" spans="1:13" ht="14.4" customHeight="1" x14ac:dyDescent="0.3">
      <c r="A14" s="664" t="s">
        <v>3397</v>
      </c>
      <c r="B14" s="665" t="s">
        <v>4931</v>
      </c>
      <c r="C14" s="665" t="s">
        <v>3416</v>
      </c>
      <c r="D14" s="665" t="s">
        <v>3417</v>
      </c>
      <c r="E14" s="665" t="s">
        <v>3418</v>
      </c>
      <c r="F14" s="668"/>
      <c r="G14" s="668"/>
      <c r="H14" s="681"/>
      <c r="I14" s="668">
        <v>2</v>
      </c>
      <c r="J14" s="668">
        <v>0</v>
      </c>
      <c r="K14" s="681"/>
      <c r="L14" s="668">
        <v>2</v>
      </c>
      <c r="M14" s="669">
        <v>0</v>
      </c>
    </row>
    <row r="15" spans="1:13" ht="14.4" customHeight="1" x14ac:dyDescent="0.3">
      <c r="A15" s="664" t="s">
        <v>3397</v>
      </c>
      <c r="B15" s="665" t="s">
        <v>3236</v>
      </c>
      <c r="C15" s="665" t="s">
        <v>4425</v>
      </c>
      <c r="D15" s="665" t="s">
        <v>1609</v>
      </c>
      <c r="E15" s="665" t="s">
        <v>4426</v>
      </c>
      <c r="F15" s="668"/>
      <c r="G15" s="668"/>
      <c r="H15" s="681"/>
      <c r="I15" s="668">
        <v>4</v>
      </c>
      <c r="J15" s="668">
        <v>0</v>
      </c>
      <c r="K15" s="681"/>
      <c r="L15" s="668">
        <v>4</v>
      </c>
      <c r="M15" s="669">
        <v>0</v>
      </c>
    </row>
    <row r="16" spans="1:13" ht="14.4" customHeight="1" x14ac:dyDescent="0.3">
      <c r="A16" s="664" t="s">
        <v>3397</v>
      </c>
      <c r="B16" s="665" t="s">
        <v>4932</v>
      </c>
      <c r="C16" s="665" t="s">
        <v>4716</v>
      </c>
      <c r="D16" s="665" t="s">
        <v>4717</v>
      </c>
      <c r="E16" s="665" t="s">
        <v>4718</v>
      </c>
      <c r="F16" s="668"/>
      <c r="G16" s="668"/>
      <c r="H16" s="681">
        <v>0</v>
      </c>
      <c r="I16" s="668">
        <v>1</v>
      </c>
      <c r="J16" s="668">
        <v>366.31</v>
      </c>
      <c r="K16" s="681">
        <v>1</v>
      </c>
      <c r="L16" s="668">
        <v>1</v>
      </c>
      <c r="M16" s="669">
        <v>366.31</v>
      </c>
    </row>
    <row r="17" spans="1:13" ht="14.4" customHeight="1" x14ac:dyDescent="0.3">
      <c r="A17" s="664" t="s">
        <v>3397</v>
      </c>
      <c r="B17" s="665" t="s">
        <v>3245</v>
      </c>
      <c r="C17" s="665" t="s">
        <v>2646</v>
      </c>
      <c r="D17" s="665" t="s">
        <v>3311</v>
      </c>
      <c r="E17" s="665" t="s">
        <v>3312</v>
      </c>
      <c r="F17" s="668"/>
      <c r="G17" s="668"/>
      <c r="H17" s="681">
        <v>0</v>
      </c>
      <c r="I17" s="668">
        <v>1</v>
      </c>
      <c r="J17" s="668">
        <v>107.42</v>
      </c>
      <c r="K17" s="681">
        <v>1</v>
      </c>
      <c r="L17" s="668">
        <v>1</v>
      </c>
      <c r="M17" s="669">
        <v>107.42</v>
      </c>
    </row>
    <row r="18" spans="1:13" ht="14.4" customHeight="1" x14ac:dyDescent="0.3">
      <c r="A18" s="664" t="s">
        <v>3397</v>
      </c>
      <c r="B18" s="665" t="s">
        <v>3248</v>
      </c>
      <c r="C18" s="665" t="s">
        <v>4735</v>
      </c>
      <c r="D18" s="665" t="s">
        <v>4736</v>
      </c>
      <c r="E18" s="665" t="s">
        <v>4737</v>
      </c>
      <c r="F18" s="668"/>
      <c r="G18" s="668"/>
      <c r="H18" s="681">
        <v>0</v>
      </c>
      <c r="I18" s="668">
        <v>1</v>
      </c>
      <c r="J18" s="668">
        <v>14.11</v>
      </c>
      <c r="K18" s="681">
        <v>1</v>
      </c>
      <c r="L18" s="668">
        <v>1</v>
      </c>
      <c r="M18" s="669">
        <v>14.11</v>
      </c>
    </row>
    <row r="19" spans="1:13" ht="14.4" customHeight="1" x14ac:dyDescent="0.3">
      <c r="A19" s="664" t="s">
        <v>3397</v>
      </c>
      <c r="B19" s="665" t="s">
        <v>3248</v>
      </c>
      <c r="C19" s="665" t="s">
        <v>1680</v>
      </c>
      <c r="D19" s="665" t="s">
        <v>3249</v>
      </c>
      <c r="E19" s="665" t="s">
        <v>3250</v>
      </c>
      <c r="F19" s="668"/>
      <c r="G19" s="668"/>
      <c r="H19" s="681">
        <v>0</v>
      </c>
      <c r="I19" s="668">
        <v>1</v>
      </c>
      <c r="J19" s="668">
        <v>4.7</v>
      </c>
      <c r="K19" s="681">
        <v>1</v>
      </c>
      <c r="L19" s="668">
        <v>1</v>
      </c>
      <c r="M19" s="669">
        <v>4.7</v>
      </c>
    </row>
    <row r="20" spans="1:13" ht="14.4" customHeight="1" x14ac:dyDescent="0.3">
      <c r="A20" s="664" t="s">
        <v>3397</v>
      </c>
      <c r="B20" s="665" t="s">
        <v>3253</v>
      </c>
      <c r="C20" s="665" t="s">
        <v>2557</v>
      </c>
      <c r="D20" s="665" t="s">
        <v>3314</v>
      </c>
      <c r="E20" s="665" t="s">
        <v>2459</v>
      </c>
      <c r="F20" s="668"/>
      <c r="G20" s="668"/>
      <c r="H20" s="681"/>
      <c r="I20" s="668">
        <v>1</v>
      </c>
      <c r="J20" s="668">
        <v>0</v>
      </c>
      <c r="K20" s="681"/>
      <c r="L20" s="668">
        <v>1</v>
      </c>
      <c r="M20" s="669">
        <v>0</v>
      </c>
    </row>
    <row r="21" spans="1:13" ht="14.4" customHeight="1" x14ac:dyDescent="0.3">
      <c r="A21" s="664" t="s">
        <v>3397</v>
      </c>
      <c r="B21" s="665" t="s">
        <v>3256</v>
      </c>
      <c r="C21" s="665" t="s">
        <v>4739</v>
      </c>
      <c r="D21" s="665" t="s">
        <v>1764</v>
      </c>
      <c r="E21" s="665" t="s">
        <v>905</v>
      </c>
      <c r="F21" s="668"/>
      <c r="G21" s="668"/>
      <c r="H21" s="681">
        <v>0</v>
      </c>
      <c r="I21" s="668">
        <v>1</v>
      </c>
      <c r="J21" s="668">
        <v>132</v>
      </c>
      <c r="K21" s="681">
        <v>1</v>
      </c>
      <c r="L21" s="668">
        <v>1</v>
      </c>
      <c r="M21" s="669">
        <v>132</v>
      </c>
    </row>
    <row r="22" spans="1:13" ht="14.4" customHeight="1" x14ac:dyDescent="0.3">
      <c r="A22" s="664" t="s">
        <v>3397</v>
      </c>
      <c r="B22" s="665" t="s">
        <v>3258</v>
      </c>
      <c r="C22" s="665" t="s">
        <v>4124</v>
      </c>
      <c r="D22" s="665" t="s">
        <v>1670</v>
      </c>
      <c r="E22" s="665" t="s">
        <v>4125</v>
      </c>
      <c r="F22" s="668"/>
      <c r="G22" s="668"/>
      <c r="H22" s="681">
        <v>0</v>
      </c>
      <c r="I22" s="668">
        <v>1</v>
      </c>
      <c r="J22" s="668">
        <v>138.31</v>
      </c>
      <c r="K22" s="681">
        <v>1</v>
      </c>
      <c r="L22" s="668">
        <v>1</v>
      </c>
      <c r="M22" s="669">
        <v>138.31</v>
      </c>
    </row>
    <row r="23" spans="1:13" ht="14.4" customHeight="1" x14ac:dyDescent="0.3">
      <c r="A23" s="664" t="s">
        <v>3373</v>
      </c>
      <c r="B23" s="665" t="s">
        <v>3172</v>
      </c>
      <c r="C23" s="665" t="s">
        <v>3933</v>
      </c>
      <c r="D23" s="665" t="s">
        <v>3934</v>
      </c>
      <c r="E23" s="665" t="s">
        <v>3935</v>
      </c>
      <c r="F23" s="668">
        <v>1</v>
      </c>
      <c r="G23" s="668">
        <v>0</v>
      </c>
      <c r="H23" s="681"/>
      <c r="I23" s="668"/>
      <c r="J23" s="668"/>
      <c r="K23" s="681"/>
      <c r="L23" s="668">
        <v>1</v>
      </c>
      <c r="M23" s="669">
        <v>0</v>
      </c>
    </row>
    <row r="24" spans="1:13" ht="14.4" customHeight="1" x14ac:dyDescent="0.3">
      <c r="A24" s="664" t="s">
        <v>3373</v>
      </c>
      <c r="B24" s="665" t="s">
        <v>3175</v>
      </c>
      <c r="C24" s="665" t="s">
        <v>3666</v>
      </c>
      <c r="D24" s="665" t="s">
        <v>3667</v>
      </c>
      <c r="E24" s="665" t="s">
        <v>3668</v>
      </c>
      <c r="F24" s="668"/>
      <c r="G24" s="668"/>
      <c r="H24" s="681">
        <v>0</v>
      </c>
      <c r="I24" s="668">
        <v>1</v>
      </c>
      <c r="J24" s="668">
        <v>668.54</v>
      </c>
      <c r="K24" s="681">
        <v>1</v>
      </c>
      <c r="L24" s="668">
        <v>1</v>
      </c>
      <c r="M24" s="669">
        <v>668.54</v>
      </c>
    </row>
    <row r="25" spans="1:13" ht="14.4" customHeight="1" x14ac:dyDescent="0.3">
      <c r="A25" s="664" t="s">
        <v>3373</v>
      </c>
      <c r="B25" s="665" t="s">
        <v>3175</v>
      </c>
      <c r="C25" s="665" t="s">
        <v>3427</v>
      </c>
      <c r="D25" s="665" t="s">
        <v>3428</v>
      </c>
      <c r="E25" s="665" t="s">
        <v>3429</v>
      </c>
      <c r="F25" s="668"/>
      <c r="G25" s="668"/>
      <c r="H25" s="681">
        <v>0</v>
      </c>
      <c r="I25" s="668">
        <v>11</v>
      </c>
      <c r="J25" s="668">
        <v>7353.94</v>
      </c>
      <c r="K25" s="681">
        <v>1</v>
      </c>
      <c r="L25" s="668">
        <v>11</v>
      </c>
      <c r="M25" s="669">
        <v>7353.94</v>
      </c>
    </row>
    <row r="26" spans="1:13" ht="14.4" customHeight="1" x14ac:dyDescent="0.3">
      <c r="A26" s="664" t="s">
        <v>3373</v>
      </c>
      <c r="B26" s="665" t="s">
        <v>3175</v>
      </c>
      <c r="C26" s="665" t="s">
        <v>3930</v>
      </c>
      <c r="D26" s="665" t="s">
        <v>3428</v>
      </c>
      <c r="E26" s="665" t="s">
        <v>3429</v>
      </c>
      <c r="F26" s="668"/>
      <c r="G26" s="668"/>
      <c r="H26" s="681">
        <v>0</v>
      </c>
      <c r="I26" s="668">
        <v>1</v>
      </c>
      <c r="J26" s="668">
        <v>668.54</v>
      </c>
      <c r="K26" s="681">
        <v>1</v>
      </c>
      <c r="L26" s="668">
        <v>1</v>
      </c>
      <c r="M26" s="669">
        <v>668.54</v>
      </c>
    </row>
    <row r="27" spans="1:13" ht="14.4" customHeight="1" x14ac:dyDescent="0.3">
      <c r="A27" s="664" t="s">
        <v>3373</v>
      </c>
      <c r="B27" s="665" t="s">
        <v>3267</v>
      </c>
      <c r="C27" s="665" t="s">
        <v>2652</v>
      </c>
      <c r="D27" s="665" t="s">
        <v>2653</v>
      </c>
      <c r="E27" s="665" t="s">
        <v>3268</v>
      </c>
      <c r="F27" s="668"/>
      <c r="G27" s="668"/>
      <c r="H27" s="681"/>
      <c r="I27" s="668">
        <v>3</v>
      </c>
      <c r="J27" s="668">
        <v>0</v>
      </c>
      <c r="K27" s="681"/>
      <c r="L27" s="668">
        <v>3</v>
      </c>
      <c r="M27" s="669">
        <v>0</v>
      </c>
    </row>
    <row r="28" spans="1:13" ht="14.4" customHeight="1" x14ac:dyDescent="0.3">
      <c r="A28" s="664" t="s">
        <v>3373</v>
      </c>
      <c r="B28" s="665" t="s">
        <v>3189</v>
      </c>
      <c r="C28" s="665" t="s">
        <v>3562</v>
      </c>
      <c r="D28" s="665" t="s">
        <v>3513</v>
      </c>
      <c r="E28" s="665" t="s">
        <v>3563</v>
      </c>
      <c r="F28" s="668"/>
      <c r="G28" s="668"/>
      <c r="H28" s="681">
        <v>0</v>
      </c>
      <c r="I28" s="668">
        <v>5</v>
      </c>
      <c r="J28" s="668">
        <v>4075.5</v>
      </c>
      <c r="K28" s="681">
        <v>1</v>
      </c>
      <c r="L28" s="668">
        <v>5</v>
      </c>
      <c r="M28" s="669">
        <v>4075.5</v>
      </c>
    </row>
    <row r="29" spans="1:13" ht="14.4" customHeight="1" x14ac:dyDescent="0.3">
      <c r="A29" s="664" t="s">
        <v>3373</v>
      </c>
      <c r="B29" s="665" t="s">
        <v>3189</v>
      </c>
      <c r="C29" s="665" t="s">
        <v>3626</v>
      </c>
      <c r="D29" s="665" t="s">
        <v>1666</v>
      </c>
      <c r="E29" s="665" t="s">
        <v>3191</v>
      </c>
      <c r="F29" s="668"/>
      <c r="G29" s="668"/>
      <c r="H29" s="681">
        <v>0</v>
      </c>
      <c r="I29" s="668">
        <v>4</v>
      </c>
      <c r="J29" s="668">
        <v>5542.48</v>
      </c>
      <c r="K29" s="681">
        <v>1</v>
      </c>
      <c r="L29" s="668">
        <v>4</v>
      </c>
      <c r="M29" s="669">
        <v>5542.48</v>
      </c>
    </row>
    <row r="30" spans="1:13" ht="14.4" customHeight="1" x14ac:dyDescent="0.3">
      <c r="A30" s="664" t="s">
        <v>3373</v>
      </c>
      <c r="B30" s="665" t="s">
        <v>3189</v>
      </c>
      <c r="C30" s="665" t="s">
        <v>1665</v>
      </c>
      <c r="D30" s="665" t="s">
        <v>1666</v>
      </c>
      <c r="E30" s="665" t="s">
        <v>3193</v>
      </c>
      <c r="F30" s="668"/>
      <c r="G30" s="668"/>
      <c r="H30" s="681">
        <v>0</v>
      </c>
      <c r="I30" s="668">
        <v>3</v>
      </c>
      <c r="J30" s="668">
        <v>5542.47</v>
      </c>
      <c r="K30" s="681">
        <v>1</v>
      </c>
      <c r="L30" s="668">
        <v>3</v>
      </c>
      <c r="M30" s="669">
        <v>5542.47</v>
      </c>
    </row>
    <row r="31" spans="1:13" ht="14.4" customHeight="1" x14ac:dyDescent="0.3">
      <c r="A31" s="664" t="s">
        <v>3373</v>
      </c>
      <c r="B31" s="665" t="s">
        <v>4933</v>
      </c>
      <c r="C31" s="665" t="s">
        <v>3897</v>
      </c>
      <c r="D31" s="665" t="s">
        <v>3898</v>
      </c>
      <c r="E31" s="665" t="s">
        <v>2464</v>
      </c>
      <c r="F31" s="668"/>
      <c r="G31" s="668"/>
      <c r="H31" s="681">
        <v>0</v>
      </c>
      <c r="I31" s="668">
        <v>3</v>
      </c>
      <c r="J31" s="668">
        <v>11067.33</v>
      </c>
      <c r="K31" s="681">
        <v>1</v>
      </c>
      <c r="L31" s="668">
        <v>3</v>
      </c>
      <c r="M31" s="669">
        <v>11067.33</v>
      </c>
    </row>
    <row r="32" spans="1:13" ht="14.4" customHeight="1" x14ac:dyDescent="0.3">
      <c r="A32" s="664" t="s">
        <v>3373</v>
      </c>
      <c r="B32" s="665" t="s">
        <v>4934</v>
      </c>
      <c r="C32" s="665" t="s">
        <v>3979</v>
      </c>
      <c r="D32" s="665" t="s">
        <v>3980</v>
      </c>
      <c r="E32" s="665" t="s">
        <v>3981</v>
      </c>
      <c r="F32" s="668"/>
      <c r="G32" s="668"/>
      <c r="H32" s="681"/>
      <c r="I32" s="668">
        <v>1</v>
      </c>
      <c r="J32" s="668">
        <v>0</v>
      </c>
      <c r="K32" s="681"/>
      <c r="L32" s="668">
        <v>1</v>
      </c>
      <c r="M32" s="669">
        <v>0</v>
      </c>
    </row>
    <row r="33" spans="1:13" ht="14.4" customHeight="1" x14ac:dyDescent="0.3">
      <c r="A33" s="664" t="s">
        <v>3373</v>
      </c>
      <c r="B33" s="665" t="s">
        <v>4934</v>
      </c>
      <c r="C33" s="665" t="s">
        <v>3982</v>
      </c>
      <c r="D33" s="665" t="s">
        <v>3980</v>
      </c>
      <c r="E33" s="665" t="s">
        <v>3814</v>
      </c>
      <c r="F33" s="668"/>
      <c r="G33" s="668"/>
      <c r="H33" s="681">
        <v>0</v>
      </c>
      <c r="I33" s="668">
        <v>9</v>
      </c>
      <c r="J33" s="668">
        <v>4430.7</v>
      </c>
      <c r="K33" s="681">
        <v>1</v>
      </c>
      <c r="L33" s="668">
        <v>9</v>
      </c>
      <c r="M33" s="669">
        <v>4430.7</v>
      </c>
    </row>
    <row r="34" spans="1:13" ht="14.4" customHeight="1" x14ac:dyDescent="0.3">
      <c r="A34" s="664" t="s">
        <v>3373</v>
      </c>
      <c r="B34" s="665" t="s">
        <v>4935</v>
      </c>
      <c r="C34" s="665" t="s">
        <v>3868</v>
      </c>
      <c r="D34" s="665" t="s">
        <v>3869</v>
      </c>
      <c r="E34" s="665" t="s">
        <v>3870</v>
      </c>
      <c r="F34" s="668"/>
      <c r="G34" s="668"/>
      <c r="H34" s="681">
        <v>0</v>
      </c>
      <c r="I34" s="668">
        <v>2</v>
      </c>
      <c r="J34" s="668">
        <v>2182.1799999999998</v>
      </c>
      <c r="K34" s="681">
        <v>1</v>
      </c>
      <c r="L34" s="668">
        <v>2</v>
      </c>
      <c r="M34" s="669">
        <v>2182.1799999999998</v>
      </c>
    </row>
    <row r="35" spans="1:13" ht="14.4" customHeight="1" x14ac:dyDescent="0.3">
      <c r="A35" s="664" t="s">
        <v>3373</v>
      </c>
      <c r="B35" s="665" t="s">
        <v>4931</v>
      </c>
      <c r="C35" s="665" t="s">
        <v>3915</v>
      </c>
      <c r="D35" s="665" t="s">
        <v>3417</v>
      </c>
      <c r="E35" s="665" t="s">
        <v>3418</v>
      </c>
      <c r="F35" s="668"/>
      <c r="G35" s="668"/>
      <c r="H35" s="681">
        <v>0</v>
      </c>
      <c r="I35" s="668">
        <v>60</v>
      </c>
      <c r="J35" s="668">
        <v>33023.4</v>
      </c>
      <c r="K35" s="681">
        <v>1</v>
      </c>
      <c r="L35" s="668">
        <v>60</v>
      </c>
      <c r="M35" s="669">
        <v>33023.4</v>
      </c>
    </row>
    <row r="36" spans="1:13" ht="14.4" customHeight="1" x14ac:dyDescent="0.3">
      <c r="A36" s="664" t="s">
        <v>3373</v>
      </c>
      <c r="B36" s="665" t="s">
        <v>4936</v>
      </c>
      <c r="C36" s="665" t="s">
        <v>3892</v>
      </c>
      <c r="D36" s="665" t="s">
        <v>3893</v>
      </c>
      <c r="E36" s="665" t="s">
        <v>3894</v>
      </c>
      <c r="F36" s="668"/>
      <c r="G36" s="668"/>
      <c r="H36" s="681">
        <v>0</v>
      </c>
      <c r="I36" s="668">
        <v>27</v>
      </c>
      <c r="J36" s="668">
        <v>58858.11</v>
      </c>
      <c r="K36" s="681">
        <v>1</v>
      </c>
      <c r="L36" s="668">
        <v>27</v>
      </c>
      <c r="M36" s="669">
        <v>58858.11</v>
      </c>
    </row>
    <row r="37" spans="1:13" ht="14.4" customHeight="1" x14ac:dyDescent="0.3">
      <c r="A37" s="664" t="s">
        <v>3373</v>
      </c>
      <c r="B37" s="665" t="s">
        <v>3236</v>
      </c>
      <c r="C37" s="665" t="s">
        <v>1608</v>
      </c>
      <c r="D37" s="665" t="s">
        <v>1609</v>
      </c>
      <c r="E37" s="665" t="s">
        <v>1610</v>
      </c>
      <c r="F37" s="668"/>
      <c r="G37" s="668"/>
      <c r="H37" s="681">
        <v>0</v>
      </c>
      <c r="I37" s="668">
        <v>10</v>
      </c>
      <c r="J37" s="668">
        <v>365.4</v>
      </c>
      <c r="K37" s="681">
        <v>1</v>
      </c>
      <c r="L37" s="668">
        <v>10</v>
      </c>
      <c r="M37" s="669">
        <v>365.4</v>
      </c>
    </row>
    <row r="38" spans="1:13" ht="14.4" customHeight="1" x14ac:dyDescent="0.3">
      <c r="A38" s="664" t="s">
        <v>3373</v>
      </c>
      <c r="B38" s="665" t="s">
        <v>3236</v>
      </c>
      <c r="C38" s="665" t="s">
        <v>3924</v>
      </c>
      <c r="D38" s="665" t="s">
        <v>3925</v>
      </c>
      <c r="E38" s="665" t="s">
        <v>3926</v>
      </c>
      <c r="F38" s="668">
        <v>1</v>
      </c>
      <c r="G38" s="668">
        <v>36.54</v>
      </c>
      <c r="H38" s="681">
        <v>1</v>
      </c>
      <c r="I38" s="668"/>
      <c r="J38" s="668"/>
      <c r="K38" s="681">
        <v>0</v>
      </c>
      <c r="L38" s="668">
        <v>1</v>
      </c>
      <c r="M38" s="669">
        <v>36.54</v>
      </c>
    </row>
    <row r="39" spans="1:13" ht="14.4" customHeight="1" x14ac:dyDescent="0.3">
      <c r="A39" s="664" t="s">
        <v>3373</v>
      </c>
      <c r="B39" s="665" t="s">
        <v>3238</v>
      </c>
      <c r="C39" s="665" t="s">
        <v>2568</v>
      </c>
      <c r="D39" s="665" t="s">
        <v>2569</v>
      </c>
      <c r="E39" s="665" t="s">
        <v>3310</v>
      </c>
      <c r="F39" s="668"/>
      <c r="G39" s="668"/>
      <c r="H39" s="681">
        <v>0</v>
      </c>
      <c r="I39" s="668">
        <v>4</v>
      </c>
      <c r="J39" s="668">
        <v>563.79999999999995</v>
      </c>
      <c r="K39" s="681">
        <v>1</v>
      </c>
      <c r="L39" s="668">
        <v>4</v>
      </c>
      <c r="M39" s="669">
        <v>563.79999999999995</v>
      </c>
    </row>
    <row r="40" spans="1:13" ht="14.4" customHeight="1" x14ac:dyDescent="0.3">
      <c r="A40" s="664" t="s">
        <v>3373</v>
      </c>
      <c r="B40" s="665" t="s">
        <v>3238</v>
      </c>
      <c r="C40" s="665" t="s">
        <v>3985</v>
      </c>
      <c r="D40" s="665" t="s">
        <v>1768</v>
      </c>
      <c r="E40" s="665" t="s">
        <v>3986</v>
      </c>
      <c r="F40" s="668"/>
      <c r="G40" s="668"/>
      <c r="H40" s="681">
        <v>0</v>
      </c>
      <c r="I40" s="668">
        <v>1</v>
      </c>
      <c r="J40" s="668">
        <v>300.68</v>
      </c>
      <c r="K40" s="681">
        <v>1</v>
      </c>
      <c r="L40" s="668">
        <v>1</v>
      </c>
      <c r="M40" s="669">
        <v>300.68</v>
      </c>
    </row>
    <row r="41" spans="1:13" ht="14.4" customHeight="1" x14ac:dyDescent="0.3">
      <c r="A41" s="664" t="s">
        <v>3373</v>
      </c>
      <c r="B41" s="665" t="s">
        <v>3256</v>
      </c>
      <c r="C41" s="665" t="s">
        <v>1723</v>
      </c>
      <c r="D41" s="665" t="s">
        <v>1724</v>
      </c>
      <c r="E41" s="665" t="s">
        <v>1696</v>
      </c>
      <c r="F41" s="668"/>
      <c r="G41" s="668"/>
      <c r="H41" s="681">
        <v>0</v>
      </c>
      <c r="I41" s="668">
        <v>6</v>
      </c>
      <c r="J41" s="668">
        <v>395.93999999999994</v>
      </c>
      <c r="K41" s="681">
        <v>1</v>
      </c>
      <c r="L41" s="668">
        <v>6</v>
      </c>
      <c r="M41" s="669">
        <v>395.93999999999994</v>
      </c>
    </row>
    <row r="42" spans="1:13" ht="14.4" customHeight="1" x14ac:dyDescent="0.3">
      <c r="A42" s="664" t="s">
        <v>3373</v>
      </c>
      <c r="B42" s="665" t="s">
        <v>3259</v>
      </c>
      <c r="C42" s="665" t="s">
        <v>3936</v>
      </c>
      <c r="D42" s="665" t="s">
        <v>3937</v>
      </c>
      <c r="E42" s="665" t="s">
        <v>1836</v>
      </c>
      <c r="F42" s="668"/>
      <c r="G42" s="668"/>
      <c r="H42" s="681">
        <v>0</v>
      </c>
      <c r="I42" s="668">
        <v>30</v>
      </c>
      <c r="J42" s="668">
        <v>971.40000000000009</v>
      </c>
      <c r="K42" s="681">
        <v>1</v>
      </c>
      <c r="L42" s="668">
        <v>30</v>
      </c>
      <c r="M42" s="669">
        <v>971.40000000000009</v>
      </c>
    </row>
    <row r="43" spans="1:13" ht="14.4" customHeight="1" x14ac:dyDescent="0.3">
      <c r="A43" s="664" t="s">
        <v>3373</v>
      </c>
      <c r="B43" s="665" t="s">
        <v>3259</v>
      </c>
      <c r="C43" s="665" t="s">
        <v>3938</v>
      </c>
      <c r="D43" s="665" t="s">
        <v>1879</v>
      </c>
      <c r="E43" s="665" t="s">
        <v>1880</v>
      </c>
      <c r="F43" s="668"/>
      <c r="G43" s="668"/>
      <c r="H43" s="681">
        <v>0</v>
      </c>
      <c r="I43" s="668">
        <v>12</v>
      </c>
      <c r="J43" s="668">
        <v>2331.12</v>
      </c>
      <c r="K43" s="681">
        <v>1</v>
      </c>
      <c r="L43" s="668">
        <v>12</v>
      </c>
      <c r="M43" s="669">
        <v>2331.12</v>
      </c>
    </row>
    <row r="44" spans="1:13" ht="14.4" customHeight="1" x14ac:dyDescent="0.3">
      <c r="A44" s="664" t="s">
        <v>3373</v>
      </c>
      <c r="B44" s="665" t="s">
        <v>3259</v>
      </c>
      <c r="C44" s="665" t="s">
        <v>1840</v>
      </c>
      <c r="D44" s="665" t="s">
        <v>1841</v>
      </c>
      <c r="E44" s="665" t="s">
        <v>1836</v>
      </c>
      <c r="F44" s="668"/>
      <c r="G44" s="668"/>
      <c r="H44" s="681">
        <v>0</v>
      </c>
      <c r="I44" s="668">
        <v>14</v>
      </c>
      <c r="J44" s="668">
        <v>307.44</v>
      </c>
      <c r="K44" s="681">
        <v>1</v>
      </c>
      <c r="L44" s="668">
        <v>14</v>
      </c>
      <c r="M44" s="669">
        <v>307.44</v>
      </c>
    </row>
    <row r="45" spans="1:13" ht="14.4" customHeight="1" x14ac:dyDescent="0.3">
      <c r="A45" s="664" t="s">
        <v>3373</v>
      </c>
      <c r="B45" s="665" t="s">
        <v>3259</v>
      </c>
      <c r="C45" s="665" t="s">
        <v>2717</v>
      </c>
      <c r="D45" s="665" t="s">
        <v>2718</v>
      </c>
      <c r="E45" s="665" t="s">
        <v>1836</v>
      </c>
      <c r="F45" s="668"/>
      <c r="G45" s="668"/>
      <c r="H45" s="681">
        <v>0</v>
      </c>
      <c r="I45" s="668">
        <v>22</v>
      </c>
      <c r="J45" s="668">
        <v>483.12</v>
      </c>
      <c r="K45" s="681">
        <v>1</v>
      </c>
      <c r="L45" s="668">
        <v>22</v>
      </c>
      <c r="M45" s="669">
        <v>483.12</v>
      </c>
    </row>
    <row r="46" spans="1:13" ht="14.4" customHeight="1" x14ac:dyDescent="0.3">
      <c r="A46" s="664" t="s">
        <v>3373</v>
      </c>
      <c r="B46" s="665" t="s">
        <v>3259</v>
      </c>
      <c r="C46" s="665" t="s">
        <v>1857</v>
      </c>
      <c r="D46" s="665" t="s">
        <v>1858</v>
      </c>
      <c r="E46" s="665" t="s">
        <v>1859</v>
      </c>
      <c r="F46" s="668"/>
      <c r="G46" s="668"/>
      <c r="H46" s="681">
        <v>0</v>
      </c>
      <c r="I46" s="668">
        <v>20</v>
      </c>
      <c r="J46" s="668">
        <v>2917.7999999999997</v>
      </c>
      <c r="K46" s="681">
        <v>1</v>
      </c>
      <c r="L46" s="668">
        <v>20</v>
      </c>
      <c r="M46" s="669">
        <v>2917.7999999999997</v>
      </c>
    </row>
    <row r="47" spans="1:13" ht="14.4" customHeight="1" x14ac:dyDescent="0.3">
      <c r="A47" s="664" t="s">
        <v>3373</v>
      </c>
      <c r="B47" s="665" t="s">
        <v>3259</v>
      </c>
      <c r="C47" s="665" t="s">
        <v>3939</v>
      </c>
      <c r="D47" s="665" t="s">
        <v>1876</v>
      </c>
      <c r="E47" s="665" t="s">
        <v>1836</v>
      </c>
      <c r="F47" s="668"/>
      <c r="G47" s="668"/>
      <c r="H47" s="681">
        <v>0</v>
      </c>
      <c r="I47" s="668">
        <v>2</v>
      </c>
      <c r="J47" s="668">
        <v>43.92</v>
      </c>
      <c r="K47" s="681">
        <v>1</v>
      </c>
      <c r="L47" s="668">
        <v>2</v>
      </c>
      <c r="M47" s="669">
        <v>43.92</v>
      </c>
    </row>
    <row r="48" spans="1:13" ht="14.4" customHeight="1" x14ac:dyDescent="0.3">
      <c r="A48" s="664" t="s">
        <v>3373</v>
      </c>
      <c r="B48" s="665" t="s">
        <v>3259</v>
      </c>
      <c r="C48" s="665" t="s">
        <v>1842</v>
      </c>
      <c r="D48" s="665" t="s">
        <v>1843</v>
      </c>
      <c r="E48" s="665" t="s">
        <v>1844</v>
      </c>
      <c r="F48" s="668"/>
      <c r="G48" s="668"/>
      <c r="H48" s="681">
        <v>0</v>
      </c>
      <c r="I48" s="668">
        <v>6</v>
      </c>
      <c r="J48" s="668">
        <v>764.04</v>
      </c>
      <c r="K48" s="681">
        <v>1</v>
      </c>
      <c r="L48" s="668">
        <v>6</v>
      </c>
      <c r="M48" s="669">
        <v>764.04</v>
      </c>
    </row>
    <row r="49" spans="1:13" ht="14.4" customHeight="1" x14ac:dyDescent="0.3">
      <c r="A49" s="664" t="s">
        <v>3373</v>
      </c>
      <c r="B49" s="665" t="s">
        <v>3259</v>
      </c>
      <c r="C49" s="665" t="s">
        <v>1845</v>
      </c>
      <c r="D49" s="665" t="s">
        <v>1846</v>
      </c>
      <c r="E49" s="665" t="s">
        <v>1844</v>
      </c>
      <c r="F49" s="668"/>
      <c r="G49" s="668"/>
      <c r="H49" s="681">
        <v>0</v>
      </c>
      <c r="I49" s="668">
        <v>3</v>
      </c>
      <c r="J49" s="668">
        <v>382.02</v>
      </c>
      <c r="K49" s="681">
        <v>1</v>
      </c>
      <c r="L49" s="668">
        <v>3</v>
      </c>
      <c r="M49" s="669">
        <v>382.02</v>
      </c>
    </row>
    <row r="50" spans="1:13" ht="14.4" customHeight="1" x14ac:dyDescent="0.3">
      <c r="A50" s="664" t="s">
        <v>3373</v>
      </c>
      <c r="B50" s="665" t="s">
        <v>3259</v>
      </c>
      <c r="C50" s="665" t="s">
        <v>1847</v>
      </c>
      <c r="D50" s="665" t="s">
        <v>1848</v>
      </c>
      <c r="E50" s="665" t="s">
        <v>1844</v>
      </c>
      <c r="F50" s="668"/>
      <c r="G50" s="668"/>
      <c r="H50" s="681">
        <v>0</v>
      </c>
      <c r="I50" s="668">
        <v>14</v>
      </c>
      <c r="J50" s="668">
        <v>1782.7600000000002</v>
      </c>
      <c r="K50" s="681">
        <v>1</v>
      </c>
      <c r="L50" s="668">
        <v>14</v>
      </c>
      <c r="M50" s="669">
        <v>1782.7600000000002</v>
      </c>
    </row>
    <row r="51" spans="1:13" ht="14.4" customHeight="1" x14ac:dyDescent="0.3">
      <c r="A51" s="664" t="s">
        <v>3373</v>
      </c>
      <c r="B51" s="665" t="s">
        <v>3259</v>
      </c>
      <c r="C51" s="665" t="s">
        <v>2725</v>
      </c>
      <c r="D51" s="665" t="s">
        <v>2726</v>
      </c>
      <c r="E51" s="665" t="s">
        <v>1859</v>
      </c>
      <c r="F51" s="668"/>
      <c r="G51" s="668"/>
      <c r="H51" s="681">
        <v>0</v>
      </c>
      <c r="I51" s="668">
        <v>6</v>
      </c>
      <c r="J51" s="668">
        <v>973.68000000000006</v>
      </c>
      <c r="K51" s="681">
        <v>1</v>
      </c>
      <c r="L51" s="668">
        <v>6</v>
      </c>
      <c r="M51" s="669">
        <v>973.68000000000006</v>
      </c>
    </row>
    <row r="52" spans="1:13" ht="14.4" customHeight="1" x14ac:dyDescent="0.3">
      <c r="A52" s="664" t="s">
        <v>3373</v>
      </c>
      <c r="B52" s="665" t="s">
        <v>3259</v>
      </c>
      <c r="C52" s="665" t="s">
        <v>1863</v>
      </c>
      <c r="D52" s="665" t="s">
        <v>1864</v>
      </c>
      <c r="E52" s="665" t="s">
        <v>1862</v>
      </c>
      <c r="F52" s="668"/>
      <c r="G52" s="668"/>
      <c r="H52" s="681">
        <v>0</v>
      </c>
      <c r="I52" s="668">
        <v>2</v>
      </c>
      <c r="J52" s="668">
        <v>169.78</v>
      </c>
      <c r="K52" s="681">
        <v>1</v>
      </c>
      <c r="L52" s="668">
        <v>2</v>
      </c>
      <c r="M52" s="669">
        <v>169.78</v>
      </c>
    </row>
    <row r="53" spans="1:13" ht="14.4" customHeight="1" x14ac:dyDescent="0.3">
      <c r="A53" s="664" t="s">
        <v>3373</v>
      </c>
      <c r="B53" s="665" t="s">
        <v>3259</v>
      </c>
      <c r="C53" s="665" t="s">
        <v>3940</v>
      </c>
      <c r="D53" s="665" t="s">
        <v>3941</v>
      </c>
      <c r="E53" s="665" t="s">
        <v>1844</v>
      </c>
      <c r="F53" s="668"/>
      <c r="G53" s="668"/>
      <c r="H53" s="681">
        <v>0</v>
      </c>
      <c r="I53" s="668">
        <v>11</v>
      </c>
      <c r="J53" s="668">
        <v>1400.74</v>
      </c>
      <c r="K53" s="681">
        <v>1</v>
      </c>
      <c r="L53" s="668">
        <v>11</v>
      </c>
      <c r="M53" s="669">
        <v>1400.74</v>
      </c>
    </row>
    <row r="54" spans="1:13" ht="14.4" customHeight="1" x14ac:dyDescent="0.3">
      <c r="A54" s="664" t="s">
        <v>3373</v>
      </c>
      <c r="B54" s="665" t="s">
        <v>3259</v>
      </c>
      <c r="C54" s="665" t="s">
        <v>1860</v>
      </c>
      <c r="D54" s="665" t="s">
        <v>1861</v>
      </c>
      <c r="E54" s="665" t="s">
        <v>1862</v>
      </c>
      <c r="F54" s="668"/>
      <c r="G54" s="668"/>
      <c r="H54" s="681">
        <v>0</v>
      </c>
      <c r="I54" s="668">
        <v>2</v>
      </c>
      <c r="J54" s="668">
        <v>169.78</v>
      </c>
      <c r="K54" s="681">
        <v>1</v>
      </c>
      <c r="L54" s="668">
        <v>2</v>
      </c>
      <c r="M54" s="669">
        <v>169.78</v>
      </c>
    </row>
    <row r="55" spans="1:13" ht="14.4" customHeight="1" x14ac:dyDescent="0.3">
      <c r="A55" s="664" t="s">
        <v>3373</v>
      </c>
      <c r="B55" s="665" t="s">
        <v>3259</v>
      </c>
      <c r="C55" s="665" t="s">
        <v>3942</v>
      </c>
      <c r="D55" s="665" t="s">
        <v>2726</v>
      </c>
      <c r="E55" s="665" t="s">
        <v>3943</v>
      </c>
      <c r="F55" s="668"/>
      <c r="G55" s="668"/>
      <c r="H55" s="681">
        <v>0</v>
      </c>
      <c r="I55" s="668">
        <v>39</v>
      </c>
      <c r="J55" s="668">
        <v>56590.559999999998</v>
      </c>
      <c r="K55" s="681">
        <v>1</v>
      </c>
      <c r="L55" s="668">
        <v>39</v>
      </c>
      <c r="M55" s="669">
        <v>56590.559999999998</v>
      </c>
    </row>
    <row r="56" spans="1:13" ht="14.4" customHeight="1" x14ac:dyDescent="0.3">
      <c r="A56" s="664" t="s">
        <v>3373</v>
      </c>
      <c r="B56" s="665" t="s">
        <v>3259</v>
      </c>
      <c r="C56" s="665" t="s">
        <v>1878</v>
      </c>
      <c r="D56" s="665" t="s">
        <v>3262</v>
      </c>
      <c r="E56" s="665" t="s">
        <v>1880</v>
      </c>
      <c r="F56" s="668"/>
      <c r="G56" s="668"/>
      <c r="H56" s="681">
        <v>0</v>
      </c>
      <c r="I56" s="668">
        <v>508</v>
      </c>
      <c r="J56" s="668">
        <v>98684.080000000045</v>
      </c>
      <c r="K56" s="681">
        <v>1</v>
      </c>
      <c r="L56" s="668">
        <v>508</v>
      </c>
      <c r="M56" s="669">
        <v>98684.080000000045</v>
      </c>
    </row>
    <row r="57" spans="1:13" ht="14.4" customHeight="1" x14ac:dyDescent="0.3">
      <c r="A57" s="664" t="s">
        <v>3373</v>
      </c>
      <c r="B57" s="665" t="s">
        <v>3259</v>
      </c>
      <c r="C57" s="665" t="s">
        <v>2730</v>
      </c>
      <c r="D57" s="665" t="s">
        <v>2731</v>
      </c>
      <c r="E57" s="665" t="s">
        <v>1877</v>
      </c>
      <c r="F57" s="668"/>
      <c r="G57" s="668"/>
      <c r="H57" s="681">
        <v>0</v>
      </c>
      <c r="I57" s="668">
        <v>4</v>
      </c>
      <c r="J57" s="668">
        <v>955.56</v>
      </c>
      <c r="K57" s="681">
        <v>1</v>
      </c>
      <c r="L57" s="668">
        <v>4</v>
      </c>
      <c r="M57" s="669">
        <v>955.56</v>
      </c>
    </row>
    <row r="58" spans="1:13" ht="14.4" customHeight="1" x14ac:dyDescent="0.3">
      <c r="A58" s="664" t="s">
        <v>3373</v>
      </c>
      <c r="B58" s="665" t="s">
        <v>3259</v>
      </c>
      <c r="C58" s="665" t="s">
        <v>3944</v>
      </c>
      <c r="D58" s="665" t="s">
        <v>3945</v>
      </c>
      <c r="E58" s="665" t="s">
        <v>1877</v>
      </c>
      <c r="F58" s="668"/>
      <c r="G58" s="668"/>
      <c r="H58" s="681">
        <v>0</v>
      </c>
      <c r="I58" s="668">
        <v>5</v>
      </c>
      <c r="J58" s="668">
        <v>1194.4499999999998</v>
      </c>
      <c r="K58" s="681">
        <v>1</v>
      </c>
      <c r="L58" s="668">
        <v>5</v>
      </c>
      <c r="M58" s="669">
        <v>1194.4499999999998</v>
      </c>
    </row>
    <row r="59" spans="1:13" ht="14.4" customHeight="1" x14ac:dyDescent="0.3">
      <c r="A59" s="664" t="s">
        <v>3373</v>
      </c>
      <c r="B59" s="665" t="s">
        <v>3259</v>
      </c>
      <c r="C59" s="665" t="s">
        <v>3953</v>
      </c>
      <c r="D59" s="665" t="s">
        <v>3954</v>
      </c>
      <c r="E59" s="665" t="s">
        <v>3948</v>
      </c>
      <c r="F59" s="668">
        <v>24</v>
      </c>
      <c r="G59" s="668">
        <v>1574.3999999999999</v>
      </c>
      <c r="H59" s="681">
        <v>1</v>
      </c>
      <c r="I59" s="668"/>
      <c r="J59" s="668"/>
      <c r="K59" s="681">
        <v>0</v>
      </c>
      <c r="L59" s="668">
        <v>24</v>
      </c>
      <c r="M59" s="669">
        <v>1574.3999999999999</v>
      </c>
    </row>
    <row r="60" spans="1:13" ht="14.4" customHeight="1" x14ac:dyDescent="0.3">
      <c r="A60" s="664" t="s">
        <v>3373</v>
      </c>
      <c r="B60" s="665" t="s">
        <v>3259</v>
      </c>
      <c r="C60" s="665" t="s">
        <v>3946</v>
      </c>
      <c r="D60" s="665" t="s">
        <v>3947</v>
      </c>
      <c r="E60" s="665" t="s">
        <v>3948</v>
      </c>
      <c r="F60" s="668">
        <v>24</v>
      </c>
      <c r="G60" s="668">
        <v>1574.3999999999999</v>
      </c>
      <c r="H60" s="681">
        <v>1</v>
      </c>
      <c r="I60" s="668"/>
      <c r="J60" s="668"/>
      <c r="K60" s="681">
        <v>0</v>
      </c>
      <c r="L60" s="668">
        <v>24</v>
      </c>
      <c r="M60" s="669">
        <v>1574.3999999999999</v>
      </c>
    </row>
    <row r="61" spans="1:13" ht="14.4" customHeight="1" x14ac:dyDescent="0.3">
      <c r="A61" s="664" t="s">
        <v>3373</v>
      </c>
      <c r="B61" s="665" t="s">
        <v>3259</v>
      </c>
      <c r="C61" s="665" t="s">
        <v>3949</v>
      </c>
      <c r="D61" s="665" t="s">
        <v>3950</v>
      </c>
      <c r="E61" s="665" t="s">
        <v>3948</v>
      </c>
      <c r="F61" s="668">
        <v>24</v>
      </c>
      <c r="G61" s="668">
        <v>1574.3999999999999</v>
      </c>
      <c r="H61" s="681">
        <v>1</v>
      </c>
      <c r="I61" s="668"/>
      <c r="J61" s="668"/>
      <c r="K61" s="681">
        <v>0</v>
      </c>
      <c r="L61" s="668">
        <v>24</v>
      </c>
      <c r="M61" s="669">
        <v>1574.3999999999999</v>
      </c>
    </row>
    <row r="62" spans="1:13" ht="14.4" customHeight="1" x14ac:dyDescent="0.3">
      <c r="A62" s="664" t="s">
        <v>3373</v>
      </c>
      <c r="B62" s="665" t="s">
        <v>3259</v>
      </c>
      <c r="C62" s="665" t="s">
        <v>1875</v>
      </c>
      <c r="D62" s="665" t="s">
        <v>1876</v>
      </c>
      <c r="E62" s="665" t="s">
        <v>1877</v>
      </c>
      <c r="F62" s="668"/>
      <c r="G62" s="668"/>
      <c r="H62" s="681">
        <v>0</v>
      </c>
      <c r="I62" s="668">
        <v>16</v>
      </c>
      <c r="J62" s="668">
        <v>1405.12</v>
      </c>
      <c r="K62" s="681">
        <v>1</v>
      </c>
      <c r="L62" s="668">
        <v>16</v>
      </c>
      <c r="M62" s="669">
        <v>1405.12</v>
      </c>
    </row>
    <row r="63" spans="1:13" ht="14.4" customHeight="1" x14ac:dyDescent="0.3">
      <c r="A63" s="664" t="s">
        <v>3373</v>
      </c>
      <c r="B63" s="665" t="s">
        <v>3259</v>
      </c>
      <c r="C63" s="665" t="s">
        <v>3951</v>
      </c>
      <c r="D63" s="665" t="s">
        <v>3952</v>
      </c>
      <c r="E63" s="665" t="s">
        <v>1877</v>
      </c>
      <c r="F63" s="668"/>
      <c r="G63" s="668"/>
      <c r="H63" s="681">
        <v>0</v>
      </c>
      <c r="I63" s="668">
        <v>2</v>
      </c>
      <c r="J63" s="668">
        <v>263.86</v>
      </c>
      <c r="K63" s="681">
        <v>1</v>
      </c>
      <c r="L63" s="668">
        <v>2</v>
      </c>
      <c r="M63" s="669">
        <v>263.86</v>
      </c>
    </row>
    <row r="64" spans="1:13" ht="14.4" customHeight="1" x14ac:dyDescent="0.3">
      <c r="A64" s="664" t="s">
        <v>3373</v>
      </c>
      <c r="B64" s="665" t="s">
        <v>3259</v>
      </c>
      <c r="C64" s="665" t="s">
        <v>1888</v>
      </c>
      <c r="D64" s="665" t="s">
        <v>1889</v>
      </c>
      <c r="E64" s="665" t="s">
        <v>1844</v>
      </c>
      <c r="F64" s="668"/>
      <c r="G64" s="668"/>
      <c r="H64" s="681">
        <v>0</v>
      </c>
      <c r="I64" s="668">
        <v>9</v>
      </c>
      <c r="J64" s="668">
        <v>1165.5899999999999</v>
      </c>
      <c r="K64" s="681">
        <v>1</v>
      </c>
      <c r="L64" s="668">
        <v>9</v>
      </c>
      <c r="M64" s="669">
        <v>1165.5899999999999</v>
      </c>
    </row>
    <row r="65" spans="1:13" ht="14.4" customHeight="1" x14ac:dyDescent="0.3">
      <c r="A65" s="664" t="s">
        <v>3373</v>
      </c>
      <c r="B65" s="665" t="s">
        <v>3259</v>
      </c>
      <c r="C65" s="665" t="s">
        <v>3957</v>
      </c>
      <c r="D65" s="665" t="s">
        <v>3958</v>
      </c>
      <c r="E65" s="665" t="s">
        <v>3948</v>
      </c>
      <c r="F65" s="668">
        <v>24</v>
      </c>
      <c r="G65" s="668">
        <v>1574.3999999999999</v>
      </c>
      <c r="H65" s="681">
        <v>1</v>
      </c>
      <c r="I65" s="668"/>
      <c r="J65" s="668"/>
      <c r="K65" s="681">
        <v>0</v>
      </c>
      <c r="L65" s="668">
        <v>24</v>
      </c>
      <c r="M65" s="669">
        <v>1574.3999999999999</v>
      </c>
    </row>
    <row r="66" spans="1:13" ht="14.4" customHeight="1" x14ac:dyDescent="0.3">
      <c r="A66" s="664" t="s">
        <v>3373</v>
      </c>
      <c r="B66" s="665" t="s">
        <v>3259</v>
      </c>
      <c r="C66" s="665" t="s">
        <v>3959</v>
      </c>
      <c r="D66" s="665" t="s">
        <v>3960</v>
      </c>
      <c r="E66" s="665" t="s">
        <v>1844</v>
      </c>
      <c r="F66" s="668"/>
      <c r="G66" s="668"/>
      <c r="H66" s="681">
        <v>0</v>
      </c>
      <c r="I66" s="668">
        <v>2</v>
      </c>
      <c r="J66" s="668">
        <v>254.68</v>
      </c>
      <c r="K66" s="681">
        <v>1</v>
      </c>
      <c r="L66" s="668">
        <v>2</v>
      </c>
      <c r="M66" s="669">
        <v>254.68</v>
      </c>
    </row>
    <row r="67" spans="1:13" ht="14.4" customHeight="1" x14ac:dyDescent="0.3">
      <c r="A67" s="664" t="s">
        <v>3373</v>
      </c>
      <c r="B67" s="665" t="s">
        <v>3259</v>
      </c>
      <c r="C67" s="665" t="s">
        <v>3955</v>
      </c>
      <c r="D67" s="665" t="s">
        <v>3956</v>
      </c>
      <c r="E67" s="665" t="s">
        <v>3948</v>
      </c>
      <c r="F67" s="668">
        <v>24</v>
      </c>
      <c r="G67" s="668">
        <v>1574.3999999999999</v>
      </c>
      <c r="H67" s="681">
        <v>1</v>
      </c>
      <c r="I67" s="668"/>
      <c r="J67" s="668"/>
      <c r="K67" s="681">
        <v>0</v>
      </c>
      <c r="L67" s="668">
        <v>24</v>
      </c>
      <c r="M67" s="669">
        <v>1574.3999999999999</v>
      </c>
    </row>
    <row r="68" spans="1:13" ht="14.4" customHeight="1" x14ac:dyDescent="0.3">
      <c r="A68" s="664" t="s">
        <v>3374</v>
      </c>
      <c r="B68" s="665" t="s">
        <v>3175</v>
      </c>
      <c r="C68" s="665" t="s">
        <v>3427</v>
      </c>
      <c r="D68" s="665" t="s">
        <v>3428</v>
      </c>
      <c r="E68" s="665" t="s">
        <v>3429</v>
      </c>
      <c r="F68" s="668"/>
      <c r="G68" s="668"/>
      <c r="H68" s="681">
        <v>0</v>
      </c>
      <c r="I68" s="668">
        <v>6</v>
      </c>
      <c r="J68" s="668">
        <v>4011.24</v>
      </c>
      <c r="K68" s="681">
        <v>1</v>
      </c>
      <c r="L68" s="668">
        <v>6</v>
      </c>
      <c r="M68" s="669">
        <v>4011.24</v>
      </c>
    </row>
    <row r="69" spans="1:13" ht="14.4" customHeight="1" x14ac:dyDescent="0.3">
      <c r="A69" s="664" t="s">
        <v>3374</v>
      </c>
      <c r="B69" s="665" t="s">
        <v>3217</v>
      </c>
      <c r="C69" s="665" t="s">
        <v>1935</v>
      </c>
      <c r="D69" s="665" t="s">
        <v>1814</v>
      </c>
      <c r="E69" s="665" t="s">
        <v>2737</v>
      </c>
      <c r="F69" s="668"/>
      <c r="G69" s="668"/>
      <c r="H69" s="681">
        <v>0</v>
      </c>
      <c r="I69" s="668">
        <v>7</v>
      </c>
      <c r="J69" s="668">
        <v>1080.52</v>
      </c>
      <c r="K69" s="681">
        <v>1</v>
      </c>
      <c r="L69" s="668">
        <v>7</v>
      </c>
      <c r="M69" s="669">
        <v>1080.52</v>
      </c>
    </row>
    <row r="70" spans="1:13" ht="14.4" customHeight="1" x14ac:dyDescent="0.3">
      <c r="A70" s="664" t="s">
        <v>3374</v>
      </c>
      <c r="B70" s="665" t="s">
        <v>4937</v>
      </c>
      <c r="C70" s="665" t="s">
        <v>4723</v>
      </c>
      <c r="D70" s="665" t="s">
        <v>4724</v>
      </c>
      <c r="E70" s="665" t="s">
        <v>4725</v>
      </c>
      <c r="F70" s="668"/>
      <c r="G70" s="668"/>
      <c r="H70" s="681">
        <v>0</v>
      </c>
      <c r="I70" s="668">
        <v>9</v>
      </c>
      <c r="J70" s="668">
        <v>127925.82</v>
      </c>
      <c r="K70" s="681">
        <v>1</v>
      </c>
      <c r="L70" s="668">
        <v>9</v>
      </c>
      <c r="M70" s="669">
        <v>127925.82</v>
      </c>
    </row>
    <row r="71" spans="1:13" ht="14.4" customHeight="1" x14ac:dyDescent="0.3">
      <c r="A71" s="664" t="s">
        <v>3374</v>
      </c>
      <c r="B71" s="665" t="s">
        <v>4937</v>
      </c>
      <c r="C71" s="665" t="s">
        <v>4854</v>
      </c>
      <c r="D71" s="665" t="s">
        <v>4724</v>
      </c>
      <c r="E71" s="665" t="s">
        <v>4725</v>
      </c>
      <c r="F71" s="668"/>
      <c r="G71" s="668"/>
      <c r="H71" s="681"/>
      <c r="I71" s="668">
        <v>3</v>
      </c>
      <c r="J71" s="668">
        <v>0</v>
      </c>
      <c r="K71" s="681"/>
      <c r="L71" s="668">
        <v>3</v>
      </c>
      <c r="M71" s="669">
        <v>0</v>
      </c>
    </row>
    <row r="72" spans="1:13" ht="14.4" customHeight="1" x14ac:dyDescent="0.3">
      <c r="A72" s="664" t="s">
        <v>3374</v>
      </c>
      <c r="B72" s="665" t="s">
        <v>4937</v>
      </c>
      <c r="C72" s="665" t="s">
        <v>4851</v>
      </c>
      <c r="D72" s="665" t="s">
        <v>4852</v>
      </c>
      <c r="E72" s="665" t="s">
        <v>4853</v>
      </c>
      <c r="F72" s="668"/>
      <c r="G72" s="668"/>
      <c r="H72" s="681">
        <v>0</v>
      </c>
      <c r="I72" s="668">
        <v>6</v>
      </c>
      <c r="J72" s="668">
        <v>12183.36</v>
      </c>
      <c r="K72" s="681">
        <v>1</v>
      </c>
      <c r="L72" s="668">
        <v>6</v>
      </c>
      <c r="M72" s="669">
        <v>12183.36</v>
      </c>
    </row>
    <row r="73" spans="1:13" ht="14.4" customHeight="1" x14ac:dyDescent="0.3">
      <c r="A73" s="664" t="s">
        <v>3374</v>
      </c>
      <c r="B73" s="665" t="s">
        <v>4931</v>
      </c>
      <c r="C73" s="665" t="s">
        <v>3915</v>
      </c>
      <c r="D73" s="665" t="s">
        <v>3417</v>
      </c>
      <c r="E73" s="665" t="s">
        <v>3418</v>
      </c>
      <c r="F73" s="668"/>
      <c r="G73" s="668"/>
      <c r="H73" s="681">
        <v>0</v>
      </c>
      <c r="I73" s="668">
        <v>4</v>
      </c>
      <c r="J73" s="668">
        <v>2201.56</v>
      </c>
      <c r="K73" s="681">
        <v>1</v>
      </c>
      <c r="L73" s="668">
        <v>4</v>
      </c>
      <c r="M73" s="669">
        <v>2201.56</v>
      </c>
    </row>
    <row r="74" spans="1:13" ht="14.4" customHeight="1" x14ac:dyDescent="0.3">
      <c r="A74" s="664" t="s">
        <v>3375</v>
      </c>
      <c r="B74" s="665" t="s">
        <v>3189</v>
      </c>
      <c r="C74" s="665" t="s">
        <v>3626</v>
      </c>
      <c r="D74" s="665" t="s">
        <v>1666</v>
      </c>
      <c r="E74" s="665" t="s">
        <v>3191</v>
      </c>
      <c r="F74" s="668"/>
      <c r="G74" s="668"/>
      <c r="H74" s="681">
        <v>0</v>
      </c>
      <c r="I74" s="668">
        <v>1</v>
      </c>
      <c r="J74" s="668">
        <v>1385.62</v>
      </c>
      <c r="K74" s="681">
        <v>1</v>
      </c>
      <c r="L74" s="668">
        <v>1</v>
      </c>
      <c r="M74" s="669">
        <v>1385.62</v>
      </c>
    </row>
    <row r="75" spans="1:13" ht="14.4" customHeight="1" x14ac:dyDescent="0.3">
      <c r="A75" s="664" t="s">
        <v>3375</v>
      </c>
      <c r="B75" s="665" t="s">
        <v>3195</v>
      </c>
      <c r="C75" s="665" t="s">
        <v>1639</v>
      </c>
      <c r="D75" s="665" t="s">
        <v>1640</v>
      </c>
      <c r="E75" s="665" t="s">
        <v>560</v>
      </c>
      <c r="F75" s="668"/>
      <c r="G75" s="668"/>
      <c r="H75" s="681">
        <v>0</v>
      </c>
      <c r="I75" s="668">
        <v>1</v>
      </c>
      <c r="J75" s="668">
        <v>35.11</v>
      </c>
      <c r="K75" s="681">
        <v>1</v>
      </c>
      <c r="L75" s="668">
        <v>1</v>
      </c>
      <c r="M75" s="669">
        <v>35.11</v>
      </c>
    </row>
    <row r="76" spans="1:13" ht="14.4" customHeight="1" x14ac:dyDescent="0.3">
      <c r="A76" s="664" t="s">
        <v>3375</v>
      </c>
      <c r="B76" s="665" t="s">
        <v>4938</v>
      </c>
      <c r="C76" s="665" t="s">
        <v>4019</v>
      </c>
      <c r="D76" s="665" t="s">
        <v>4020</v>
      </c>
      <c r="E76" s="665" t="s">
        <v>4021</v>
      </c>
      <c r="F76" s="668"/>
      <c r="G76" s="668"/>
      <c r="H76" s="681">
        <v>0</v>
      </c>
      <c r="I76" s="668">
        <v>1</v>
      </c>
      <c r="J76" s="668">
        <v>835.93</v>
      </c>
      <c r="K76" s="681">
        <v>1</v>
      </c>
      <c r="L76" s="668">
        <v>1</v>
      </c>
      <c r="M76" s="669">
        <v>835.93</v>
      </c>
    </row>
    <row r="77" spans="1:13" ht="14.4" customHeight="1" x14ac:dyDescent="0.3">
      <c r="A77" s="664" t="s">
        <v>3375</v>
      </c>
      <c r="B77" s="665" t="s">
        <v>4934</v>
      </c>
      <c r="C77" s="665" t="s">
        <v>3982</v>
      </c>
      <c r="D77" s="665" t="s">
        <v>3980</v>
      </c>
      <c r="E77" s="665" t="s">
        <v>3814</v>
      </c>
      <c r="F77" s="668"/>
      <c r="G77" s="668"/>
      <c r="H77" s="681">
        <v>0</v>
      </c>
      <c r="I77" s="668">
        <v>2</v>
      </c>
      <c r="J77" s="668">
        <v>984.6</v>
      </c>
      <c r="K77" s="681">
        <v>1</v>
      </c>
      <c r="L77" s="668">
        <v>2</v>
      </c>
      <c r="M77" s="669">
        <v>984.6</v>
      </c>
    </row>
    <row r="78" spans="1:13" ht="14.4" customHeight="1" x14ac:dyDescent="0.3">
      <c r="A78" s="664" t="s">
        <v>3375</v>
      </c>
      <c r="B78" s="665" t="s">
        <v>4931</v>
      </c>
      <c r="C78" s="665" t="s">
        <v>3915</v>
      </c>
      <c r="D78" s="665" t="s">
        <v>3417</v>
      </c>
      <c r="E78" s="665" t="s">
        <v>3418</v>
      </c>
      <c r="F78" s="668"/>
      <c r="G78" s="668"/>
      <c r="H78" s="681">
        <v>0</v>
      </c>
      <c r="I78" s="668">
        <v>9</v>
      </c>
      <c r="J78" s="668">
        <v>4953.51</v>
      </c>
      <c r="K78" s="681">
        <v>1</v>
      </c>
      <c r="L78" s="668">
        <v>9</v>
      </c>
      <c r="M78" s="669">
        <v>4953.51</v>
      </c>
    </row>
    <row r="79" spans="1:13" ht="14.4" customHeight="1" x14ac:dyDescent="0.3">
      <c r="A79" s="664" t="s">
        <v>3375</v>
      </c>
      <c r="B79" s="665" t="s">
        <v>4931</v>
      </c>
      <c r="C79" s="665" t="s">
        <v>3416</v>
      </c>
      <c r="D79" s="665" t="s">
        <v>3417</v>
      </c>
      <c r="E79" s="665" t="s">
        <v>3418</v>
      </c>
      <c r="F79" s="668"/>
      <c r="G79" s="668"/>
      <c r="H79" s="681"/>
      <c r="I79" s="668">
        <v>4</v>
      </c>
      <c r="J79" s="668">
        <v>0</v>
      </c>
      <c r="K79" s="681"/>
      <c r="L79" s="668">
        <v>4</v>
      </c>
      <c r="M79" s="669">
        <v>0</v>
      </c>
    </row>
    <row r="80" spans="1:13" ht="14.4" customHeight="1" x14ac:dyDescent="0.3">
      <c r="A80" s="664" t="s">
        <v>3375</v>
      </c>
      <c r="B80" s="665" t="s">
        <v>3236</v>
      </c>
      <c r="C80" s="665" t="s">
        <v>1608</v>
      </c>
      <c r="D80" s="665" t="s">
        <v>1609</v>
      </c>
      <c r="E80" s="665" t="s">
        <v>1610</v>
      </c>
      <c r="F80" s="668"/>
      <c r="G80" s="668"/>
      <c r="H80" s="681">
        <v>0</v>
      </c>
      <c r="I80" s="668">
        <v>4</v>
      </c>
      <c r="J80" s="668">
        <v>146.16</v>
      </c>
      <c r="K80" s="681">
        <v>1</v>
      </c>
      <c r="L80" s="668">
        <v>4</v>
      </c>
      <c r="M80" s="669">
        <v>146.16</v>
      </c>
    </row>
    <row r="81" spans="1:13" ht="14.4" customHeight="1" x14ac:dyDescent="0.3">
      <c r="A81" s="664" t="s">
        <v>3375</v>
      </c>
      <c r="B81" s="665" t="s">
        <v>3238</v>
      </c>
      <c r="C81" s="665" t="s">
        <v>3985</v>
      </c>
      <c r="D81" s="665" t="s">
        <v>1768</v>
      </c>
      <c r="E81" s="665" t="s">
        <v>3986</v>
      </c>
      <c r="F81" s="668"/>
      <c r="G81" s="668"/>
      <c r="H81" s="681">
        <v>0</v>
      </c>
      <c r="I81" s="668">
        <v>4</v>
      </c>
      <c r="J81" s="668">
        <v>1202.72</v>
      </c>
      <c r="K81" s="681">
        <v>1</v>
      </c>
      <c r="L81" s="668">
        <v>4</v>
      </c>
      <c r="M81" s="669">
        <v>1202.72</v>
      </c>
    </row>
    <row r="82" spans="1:13" ht="14.4" customHeight="1" x14ac:dyDescent="0.3">
      <c r="A82" s="664" t="s">
        <v>3375</v>
      </c>
      <c r="B82" s="665" t="s">
        <v>3245</v>
      </c>
      <c r="C82" s="665" t="s">
        <v>4011</v>
      </c>
      <c r="D82" s="665" t="s">
        <v>3246</v>
      </c>
      <c r="E82" s="665" t="s">
        <v>4012</v>
      </c>
      <c r="F82" s="668"/>
      <c r="G82" s="668"/>
      <c r="H82" s="681">
        <v>0</v>
      </c>
      <c r="I82" s="668">
        <v>3</v>
      </c>
      <c r="J82" s="668">
        <v>2545.4700000000003</v>
      </c>
      <c r="K82" s="681">
        <v>1</v>
      </c>
      <c r="L82" s="668">
        <v>3</v>
      </c>
      <c r="M82" s="669">
        <v>2545.4700000000003</v>
      </c>
    </row>
    <row r="83" spans="1:13" ht="14.4" customHeight="1" x14ac:dyDescent="0.3">
      <c r="A83" s="664" t="s">
        <v>3375</v>
      </c>
      <c r="B83" s="665" t="s">
        <v>4939</v>
      </c>
      <c r="C83" s="665" t="s">
        <v>3473</v>
      </c>
      <c r="D83" s="665" t="s">
        <v>3474</v>
      </c>
      <c r="E83" s="665" t="s">
        <v>1696</v>
      </c>
      <c r="F83" s="668"/>
      <c r="G83" s="668"/>
      <c r="H83" s="681">
        <v>0</v>
      </c>
      <c r="I83" s="668">
        <v>2</v>
      </c>
      <c r="J83" s="668">
        <v>264</v>
      </c>
      <c r="K83" s="681">
        <v>1</v>
      </c>
      <c r="L83" s="668">
        <v>2</v>
      </c>
      <c r="M83" s="669">
        <v>264</v>
      </c>
    </row>
    <row r="84" spans="1:13" ht="14.4" customHeight="1" x14ac:dyDescent="0.3">
      <c r="A84" s="664" t="s">
        <v>3375</v>
      </c>
      <c r="B84" s="665" t="s">
        <v>3259</v>
      </c>
      <c r="C84" s="665" t="s">
        <v>1878</v>
      </c>
      <c r="D84" s="665" t="s">
        <v>3262</v>
      </c>
      <c r="E84" s="665" t="s">
        <v>1880</v>
      </c>
      <c r="F84" s="668"/>
      <c r="G84" s="668"/>
      <c r="H84" s="681">
        <v>0</v>
      </c>
      <c r="I84" s="668">
        <v>10</v>
      </c>
      <c r="J84" s="668">
        <v>1942.6</v>
      </c>
      <c r="K84" s="681">
        <v>1</v>
      </c>
      <c r="L84" s="668">
        <v>10</v>
      </c>
      <c r="M84" s="669">
        <v>1942.6</v>
      </c>
    </row>
    <row r="85" spans="1:13" ht="14.4" customHeight="1" x14ac:dyDescent="0.3">
      <c r="A85" s="664" t="s">
        <v>3376</v>
      </c>
      <c r="B85" s="665" t="s">
        <v>4940</v>
      </c>
      <c r="C85" s="665" t="s">
        <v>4032</v>
      </c>
      <c r="D85" s="665" t="s">
        <v>4033</v>
      </c>
      <c r="E85" s="665" t="s">
        <v>4034</v>
      </c>
      <c r="F85" s="668"/>
      <c r="G85" s="668"/>
      <c r="H85" s="681">
        <v>0</v>
      </c>
      <c r="I85" s="668">
        <v>3</v>
      </c>
      <c r="J85" s="668">
        <v>2791.2</v>
      </c>
      <c r="K85" s="681">
        <v>1</v>
      </c>
      <c r="L85" s="668">
        <v>3</v>
      </c>
      <c r="M85" s="669">
        <v>2791.2</v>
      </c>
    </row>
    <row r="86" spans="1:13" ht="14.4" customHeight="1" x14ac:dyDescent="0.3">
      <c r="A86" s="664" t="s">
        <v>3376</v>
      </c>
      <c r="B86" s="665" t="s">
        <v>3324</v>
      </c>
      <c r="C86" s="665" t="s">
        <v>2608</v>
      </c>
      <c r="D86" s="665" t="s">
        <v>2609</v>
      </c>
      <c r="E86" s="665" t="s">
        <v>560</v>
      </c>
      <c r="F86" s="668"/>
      <c r="G86" s="668"/>
      <c r="H86" s="681">
        <v>0</v>
      </c>
      <c r="I86" s="668">
        <v>2</v>
      </c>
      <c r="J86" s="668">
        <v>138.32</v>
      </c>
      <c r="K86" s="681">
        <v>1</v>
      </c>
      <c r="L86" s="668">
        <v>2</v>
      </c>
      <c r="M86" s="669">
        <v>138.32</v>
      </c>
    </row>
    <row r="87" spans="1:13" ht="14.4" customHeight="1" x14ac:dyDescent="0.3">
      <c r="A87" s="664" t="s">
        <v>3398</v>
      </c>
      <c r="B87" s="665" t="s">
        <v>4941</v>
      </c>
      <c r="C87" s="665" t="s">
        <v>4677</v>
      </c>
      <c r="D87" s="665" t="s">
        <v>4678</v>
      </c>
      <c r="E87" s="665" t="s">
        <v>4679</v>
      </c>
      <c r="F87" s="668"/>
      <c r="G87" s="668"/>
      <c r="H87" s="681">
        <v>0</v>
      </c>
      <c r="I87" s="668">
        <v>1</v>
      </c>
      <c r="J87" s="668">
        <v>115.27</v>
      </c>
      <c r="K87" s="681">
        <v>1</v>
      </c>
      <c r="L87" s="668">
        <v>1</v>
      </c>
      <c r="M87" s="669">
        <v>115.27</v>
      </c>
    </row>
    <row r="88" spans="1:13" ht="14.4" customHeight="1" x14ac:dyDescent="0.3">
      <c r="A88" s="664" t="s">
        <v>3398</v>
      </c>
      <c r="B88" s="665" t="s">
        <v>3175</v>
      </c>
      <c r="C88" s="665" t="s">
        <v>3427</v>
      </c>
      <c r="D88" s="665" t="s">
        <v>3428</v>
      </c>
      <c r="E88" s="665" t="s">
        <v>3429</v>
      </c>
      <c r="F88" s="668"/>
      <c r="G88" s="668"/>
      <c r="H88" s="681">
        <v>0</v>
      </c>
      <c r="I88" s="668">
        <v>2</v>
      </c>
      <c r="J88" s="668">
        <v>1337.08</v>
      </c>
      <c r="K88" s="681">
        <v>1</v>
      </c>
      <c r="L88" s="668">
        <v>2</v>
      </c>
      <c r="M88" s="669">
        <v>1337.08</v>
      </c>
    </row>
    <row r="89" spans="1:13" ht="14.4" customHeight="1" x14ac:dyDescent="0.3">
      <c r="A89" s="664" t="s">
        <v>3398</v>
      </c>
      <c r="B89" s="665" t="s">
        <v>3189</v>
      </c>
      <c r="C89" s="665" t="s">
        <v>3562</v>
      </c>
      <c r="D89" s="665" t="s">
        <v>3513</v>
      </c>
      <c r="E89" s="665" t="s">
        <v>3563</v>
      </c>
      <c r="F89" s="668"/>
      <c r="G89" s="668"/>
      <c r="H89" s="681">
        <v>0</v>
      </c>
      <c r="I89" s="668">
        <v>4</v>
      </c>
      <c r="J89" s="668">
        <v>3260.4</v>
      </c>
      <c r="K89" s="681">
        <v>1</v>
      </c>
      <c r="L89" s="668">
        <v>4</v>
      </c>
      <c r="M89" s="669">
        <v>3260.4</v>
      </c>
    </row>
    <row r="90" spans="1:13" ht="14.4" customHeight="1" x14ac:dyDescent="0.3">
      <c r="A90" s="664" t="s">
        <v>3398</v>
      </c>
      <c r="B90" s="665" t="s">
        <v>3194</v>
      </c>
      <c r="C90" s="665" t="s">
        <v>4778</v>
      </c>
      <c r="D90" s="665" t="s">
        <v>1643</v>
      </c>
      <c r="E90" s="665" t="s">
        <v>4779</v>
      </c>
      <c r="F90" s="668"/>
      <c r="G90" s="668"/>
      <c r="H90" s="681">
        <v>0</v>
      </c>
      <c r="I90" s="668">
        <v>1</v>
      </c>
      <c r="J90" s="668">
        <v>229.38</v>
      </c>
      <c r="K90" s="681">
        <v>1</v>
      </c>
      <c r="L90" s="668">
        <v>1</v>
      </c>
      <c r="M90" s="669">
        <v>229.38</v>
      </c>
    </row>
    <row r="91" spans="1:13" ht="14.4" customHeight="1" x14ac:dyDescent="0.3">
      <c r="A91" s="664" t="s">
        <v>3398</v>
      </c>
      <c r="B91" s="665" t="s">
        <v>3195</v>
      </c>
      <c r="C91" s="665" t="s">
        <v>4780</v>
      </c>
      <c r="D91" s="665" t="s">
        <v>1640</v>
      </c>
      <c r="E91" s="665" t="s">
        <v>571</v>
      </c>
      <c r="F91" s="668"/>
      <c r="G91" s="668"/>
      <c r="H91" s="681">
        <v>0</v>
      </c>
      <c r="I91" s="668">
        <v>1</v>
      </c>
      <c r="J91" s="668">
        <v>105.32</v>
      </c>
      <c r="K91" s="681">
        <v>1</v>
      </c>
      <c r="L91" s="668">
        <v>1</v>
      </c>
      <c r="M91" s="669">
        <v>105.32</v>
      </c>
    </row>
    <row r="92" spans="1:13" ht="14.4" customHeight="1" x14ac:dyDescent="0.3">
      <c r="A92" s="664" t="s">
        <v>3398</v>
      </c>
      <c r="B92" s="665" t="s">
        <v>3279</v>
      </c>
      <c r="C92" s="665" t="s">
        <v>3812</v>
      </c>
      <c r="D92" s="665" t="s">
        <v>3813</v>
      </c>
      <c r="E92" s="665" t="s">
        <v>3814</v>
      </c>
      <c r="F92" s="668"/>
      <c r="G92" s="668"/>
      <c r="H92" s="681">
        <v>0</v>
      </c>
      <c r="I92" s="668">
        <v>1</v>
      </c>
      <c r="J92" s="668">
        <v>103.64</v>
      </c>
      <c r="K92" s="681">
        <v>1</v>
      </c>
      <c r="L92" s="668">
        <v>1</v>
      </c>
      <c r="M92" s="669">
        <v>103.64</v>
      </c>
    </row>
    <row r="93" spans="1:13" ht="14.4" customHeight="1" x14ac:dyDescent="0.3">
      <c r="A93" s="664" t="s">
        <v>3398</v>
      </c>
      <c r="B93" s="665" t="s">
        <v>3197</v>
      </c>
      <c r="C93" s="665" t="s">
        <v>3646</v>
      </c>
      <c r="D93" s="665" t="s">
        <v>1692</v>
      </c>
      <c r="E93" s="665" t="s">
        <v>571</v>
      </c>
      <c r="F93" s="668"/>
      <c r="G93" s="668"/>
      <c r="H93" s="681">
        <v>0</v>
      </c>
      <c r="I93" s="668">
        <v>2</v>
      </c>
      <c r="J93" s="668">
        <v>289.62</v>
      </c>
      <c r="K93" s="681">
        <v>1</v>
      </c>
      <c r="L93" s="668">
        <v>2</v>
      </c>
      <c r="M93" s="669">
        <v>289.62</v>
      </c>
    </row>
    <row r="94" spans="1:13" ht="14.4" customHeight="1" x14ac:dyDescent="0.3">
      <c r="A94" s="664" t="s">
        <v>3398</v>
      </c>
      <c r="B94" s="665" t="s">
        <v>3197</v>
      </c>
      <c r="C94" s="665" t="s">
        <v>4820</v>
      </c>
      <c r="D94" s="665" t="s">
        <v>1695</v>
      </c>
      <c r="E94" s="665" t="s">
        <v>4334</v>
      </c>
      <c r="F94" s="668"/>
      <c r="G94" s="668"/>
      <c r="H94" s="681">
        <v>0</v>
      </c>
      <c r="I94" s="668">
        <v>3</v>
      </c>
      <c r="J94" s="668">
        <v>868.86</v>
      </c>
      <c r="K94" s="681">
        <v>1</v>
      </c>
      <c r="L94" s="668">
        <v>3</v>
      </c>
      <c r="M94" s="669">
        <v>868.86</v>
      </c>
    </row>
    <row r="95" spans="1:13" ht="14.4" customHeight="1" x14ac:dyDescent="0.3">
      <c r="A95" s="664" t="s">
        <v>3398</v>
      </c>
      <c r="B95" s="665" t="s">
        <v>3197</v>
      </c>
      <c r="C95" s="665" t="s">
        <v>1713</v>
      </c>
      <c r="D95" s="665" t="s">
        <v>1714</v>
      </c>
      <c r="E95" s="665" t="s">
        <v>1715</v>
      </c>
      <c r="F95" s="668"/>
      <c r="G95" s="668"/>
      <c r="H95" s="681">
        <v>0</v>
      </c>
      <c r="I95" s="668">
        <v>2</v>
      </c>
      <c r="J95" s="668">
        <v>96.54</v>
      </c>
      <c r="K95" s="681">
        <v>1</v>
      </c>
      <c r="L95" s="668">
        <v>2</v>
      </c>
      <c r="M95" s="669">
        <v>96.54</v>
      </c>
    </row>
    <row r="96" spans="1:13" ht="14.4" customHeight="1" x14ac:dyDescent="0.3">
      <c r="A96" s="664" t="s">
        <v>3398</v>
      </c>
      <c r="B96" s="665" t="s">
        <v>3280</v>
      </c>
      <c r="C96" s="665" t="s">
        <v>2542</v>
      </c>
      <c r="D96" s="665" t="s">
        <v>2543</v>
      </c>
      <c r="E96" s="665" t="s">
        <v>2544</v>
      </c>
      <c r="F96" s="668"/>
      <c r="G96" s="668"/>
      <c r="H96" s="681">
        <v>0</v>
      </c>
      <c r="I96" s="668">
        <v>2</v>
      </c>
      <c r="J96" s="668">
        <v>20.82</v>
      </c>
      <c r="K96" s="681">
        <v>1</v>
      </c>
      <c r="L96" s="668">
        <v>2</v>
      </c>
      <c r="M96" s="669">
        <v>20.82</v>
      </c>
    </row>
    <row r="97" spans="1:13" ht="14.4" customHeight="1" x14ac:dyDescent="0.3">
      <c r="A97" s="664" t="s">
        <v>3398</v>
      </c>
      <c r="B97" s="665" t="s">
        <v>3198</v>
      </c>
      <c r="C97" s="665" t="s">
        <v>4821</v>
      </c>
      <c r="D97" s="665" t="s">
        <v>2616</v>
      </c>
      <c r="E97" s="665" t="s">
        <v>1009</v>
      </c>
      <c r="F97" s="668"/>
      <c r="G97" s="668"/>
      <c r="H97" s="681">
        <v>0</v>
      </c>
      <c r="I97" s="668">
        <v>2</v>
      </c>
      <c r="J97" s="668">
        <v>1048.9000000000001</v>
      </c>
      <c r="K97" s="681">
        <v>1</v>
      </c>
      <c r="L97" s="668">
        <v>2</v>
      </c>
      <c r="M97" s="669">
        <v>1048.9000000000001</v>
      </c>
    </row>
    <row r="98" spans="1:13" ht="14.4" customHeight="1" x14ac:dyDescent="0.3">
      <c r="A98" s="664" t="s">
        <v>3398</v>
      </c>
      <c r="B98" s="665" t="s">
        <v>3201</v>
      </c>
      <c r="C98" s="665" t="s">
        <v>4808</v>
      </c>
      <c r="D98" s="665" t="s">
        <v>4681</v>
      </c>
      <c r="E98" s="665" t="s">
        <v>4809</v>
      </c>
      <c r="F98" s="668"/>
      <c r="G98" s="668"/>
      <c r="H98" s="681">
        <v>0</v>
      </c>
      <c r="I98" s="668">
        <v>1</v>
      </c>
      <c r="J98" s="668">
        <v>164.94</v>
      </c>
      <c r="K98" s="681">
        <v>1</v>
      </c>
      <c r="L98" s="668">
        <v>1</v>
      </c>
      <c r="M98" s="669">
        <v>164.94</v>
      </c>
    </row>
    <row r="99" spans="1:13" ht="14.4" customHeight="1" x14ac:dyDescent="0.3">
      <c r="A99" s="664" t="s">
        <v>3398</v>
      </c>
      <c r="B99" s="665" t="s">
        <v>3205</v>
      </c>
      <c r="C99" s="665" t="s">
        <v>4811</v>
      </c>
      <c r="D99" s="665" t="s">
        <v>4812</v>
      </c>
      <c r="E99" s="665" t="s">
        <v>4813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3398</v>
      </c>
      <c r="B100" s="665" t="s">
        <v>3211</v>
      </c>
      <c r="C100" s="665" t="s">
        <v>4417</v>
      </c>
      <c r="D100" s="665" t="s">
        <v>2684</v>
      </c>
      <c r="E100" s="665" t="s">
        <v>4418</v>
      </c>
      <c r="F100" s="668"/>
      <c r="G100" s="668"/>
      <c r="H100" s="681">
        <v>0</v>
      </c>
      <c r="I100" s="668">
        <v>1</v>
      </c>
      <c r="J100" s="668">
        <v>46.07</v>
      </c>
      <c r="K100" s="681">
        <v>1</v>
      </c>
      <c r="L100" s="668">
        <v>1</v>
      </c>
      <c r="M100" s="669">
        <v>46.07</v>
      </c>
    </row>
    <row r="101" spans="1:13" ht="14.4" customHeight="1" x14ac:dyDescent="0.3">
      <c r="A101" s="664" t="s">
        <v>3398</v>
      </c>
      <c r="B101" s="665" t="s">
        <v>3211</v>
      </c>
      <c r="C101" s="665" t="s">
        <v>1738</v>
      </c>
      <c r="D101" s="665" t="s">
        <v>3212</v>
      </c>
      <c r="E101" s="665" t="s">
        <v>3213</v>
      </c>
      <c r="F101" s="668"/>
      <c r="G101" s="668"/>
      <c r="H101" s="681">
        <v>0</v>
      </c>
      <c r="I101" s="668">
        <v>1</v>
      </c>
      <c r="J101" s="668">
        <v>46.07</v>
      </c>
      <c r="K101" s="681">
        <v>1</v>
      </c>
      <c r="L101" s="668">
        <v>1</v>
      </c>
      <c r="M101" s="669">
        <v>46.07</v>
      </c>
    </row>
    <row r="102" spans="1:13" ht="14.4" customHeight="1" x14ac:dyDescent="0.3">
      <c r="A102" s="664" t="s">
        <v>3398</v>
      </c>
      <c r="B102" s="665" t="s">
        <v>3211</v>
      </c>
      <c r="C102" s="665" t="s">
        <v>4753</v>
      </c>
      <c r="D102" s="665" t="s">
        <v>3212</v>
      </c>
      <c r="E102" s="665" t="s">
        <v>4754</v>
      </c>
      <c r="F102" s="668"/>
      <c r="G102" s="668"/>
      <c r="H102" s="681"/>
      <c r="I102" s="668">
        <v>5</v>
      </c>
      <c r="J102" s="668">
        <v>0</v>
      </c>
      <c r="K102" s="681"/>
      <c r="L102" s="668">
        <v>5</v>
      </c>
      <c r="M102" s="669">
        <v>0</v>
      </c>
    </row>
    <row r="103" spans="1:13" ht="14.4" customHeight="1" x14ac:dyDescent="0.3">
      <c r="A103" s="664" t="s">
        <v>3398</v>
      </c>
      <c r="B103" s="665" t="s">
        <v>3211</v>
      </c>
      <c r="C103" s="665" t="s">
        <v>4595</v>
      </c>
      <c r="D103" s="665" t="s">
        <v>4596</v>
      </c>
      <c r="E103" s="665" t="s">
        <v>4594</v>
      </c>
      <c r="F103" s="668"/>
      <c r="G103" s="668"/>
      <c r="H103" s="681">
        <v>0</v>
      </c>
      <c r="I103" s="668">
        <v>2</v>
      </c>
      <c r="J103" s="668">
        <v>237.08</v>
      </c>
      <c r="K103" s="681">
        <v>1</v>
      </c>
      <c r="L103" s="668">
        <v>2</v>
      </c>
      <c r="M103" s="669">
        <v>237.08</v>
      </c>
    </row>
    <row r="104" spans="1:13" ht="14.4" customHeight="1" x14ac:dyDescent="0.3">
      <c r="A104" s="664" t="s">
        <v>3398</v>
      </c>
      <c r="B104" s="665" t="s">
        <v>3211</v>
      </c>
      <c r="C104" s="665" t="s">
        <v>2683</v>
      </c>
      <c r="D104" s="665" t="s">
        <v>2684</v>
      </c>
      <c r="E104" s="665" t="s">
        <v>2685</v>
      </c>
      <c r="F104" s="668"/>
      <c r="G104" s="668"/>
      <c r="H104" s="681">
        <v>0</v>
      </c>
      <c r="I104" s="668">
        <v>1</v>
      </c>
      <c r="J104" s="668">
        <v>46.07</v>
      </c>
      <c r="K104" s="681">
        <v>1</v>
      </c>
      <c r="L104" s="668">
        <v>1</v>
      </c>
      <c r="M104" s="669">
        <v>46.07</v>
      </c>
    </row>
    <row r="105" spans="1:13" ht="14.4" customHeight="1" x14ac:dyDescent="0.3">
      <c r="A105" s="664" t="s">
        <v>3398</v>
      </c>
      <c r="B105" s="665" t="s">
        <v>3217</v>
      </c>
      <c r="C105" s="665" t="s">
        <v>1935</v>
      </c>
      <c r="D105" s="665" t="s">
        <v>1814</v>
      </c>
      <c r="E105" s="665" t="s">
        <v>2737</v>
      </c>
      <c r="F105" s="668"/>
      <c r="G105" s="668"/>
      <c r="H105" s="681">
        <v>0</v>
      </c>
      <c r="I105" s="668">
        <v>1</v>
      </c>
      <c r="J105" s="668">
        <v>154.36000000000001</v>
      </c>
      <c r="K105" s="681">
        <v>1</v>
      </c>
      <c r="L105" s="668">
        <v>1</v>
      </c>
      <c r="M105" s="669">
        <v>154.36000000000001</v>
      </c>
    </row>
    <row r="106" spans="1:13" ht="14.4" customHeight="1" x14ac:dyDescent="0.3">
      <c r="A106" s="664" t="s">
        <v>3398</v>
      </c>
      <c r="B106" s="665" t="s">
        <v>4931</v>
      </c>
      <c r="C106" s="665" t="s">
        <v>3915</v>
      </c>
      <c r="D106" s="665" t="s">
        <v>3417</v>
      </c>
      <c r="E106" s="665" t="s">
        <v>3418</v>
      </c>
      <c r="F106" s="668"/>
      <c r="G106" s="668"/>
      <c r="H106" s="681">
        <v>0</v>
      </c>
      <c r="I106" s="668">
        <v>6</v>
      </c>
      <c r="J106" s="668">
        <v>3302.34</v>
      </c>
      <c r="K106" s="681">
        <v>1</v>
      </c>
      <c r="L106" s="668">
        <v>6</v>
      </c>
      <c r="M106" s="669">
        <v>3302.34</v>
      </c>
    </row>
    <row r="107" spans="1:13" ht="14.4" customHeight="1" x14ac:dyDescent="0.3">
      <c r="A107" s="664" t="s">
        <v>3398</v>
      </c>
      <c r="B107" s="665" t="s">
        <v>4942</v>
      </c>
      <c r="C107" s="665" t="s">
        <v>4782</v>
      </c>
      <c r="D107" s="665" t="s">
        <v>4783</v>
      </c>
      <c r="E107" s="665" t="s">
        <v>3889</v>
      </c>
      <c r="F107" s="668"/>
      <c r="G107" s="668"/>
      <c r="H107" s="681">
        <v>0</v>
      </c>
      <c r="I107" s="668">
        <v>1</v>
      </c>
      <c r="J107" s="668">
        <v>754.04</v>
      </c>
      <c r="K107" s="681">
        <v>1</v>
      </c>
      <c r="L107" s="668">
        <v>1</v>
      </c>
      <c r="M107" s="669">
        <v>754.04</v>
      </c>
    </row>
    <row r="108" spans="1:13" ht="14.4" customHeight="1" x14ac:dyDescent="0.3">
      <c r="A108" s="664" t="s">
        <v>3398</v>
      </c>
      <c r="B108" s="665" t="s">
        <v>4942</v>
      </c>
      <c r="C108" s="665" t="s">
        <v>4564</v>
      </c>
      <c r="D108" s="665" t="s">
        <v>4565</v>
      </c>
      <c r="E108" s="665" t="s">
        <v>3889</v>
      </c>
      <c r="F108" s="668"/>
      <c r="G108" s="668"/>
      <c r="H108" s="681">
        <v>0</v>
      </c>
      <c r="I108" s="668">
        <v>3</v>
      </c>
      <c r="J108" s="668">
        <v>3393.18</v>
      </c>
      <c r="K108" s="681">
        <v>1</v>
      </c>
      <c r="L108" s="668">
        <v>3</v>
      </c>
      <c r="M108" s="669">
        <v>3393.18</v>
      </c>
    </row>
    <row r="109" spans="1:13" ht="14.4" customHeight="1" x14ac:dyDescent="0.3">
      <c r="A109" s="664" t="s">
        <v>3398</v>
      </c>
      <c r="B109" s="665" t="s">
        <v>3238</v>
      </c>
      <c r="C109" s="665" t="s">
        <v>1786</v>
      </c>
      <c r="D109" s="665" t="s">
        <v>1787</v>
      </c>
      <c r="E109" s="665" t="s">
        <v>3241</v>
      </c>
      <c r="F109" s="668"/>
      <c r="G109" s="668"/>
      <c r="H109" s="681">
        <v>0</v>
      </c>
      <c r="I109" s="668">
        <v>1</v>
      </c>
      <c r="J109" s="668">
        <v>187.92</v>
      </c>
      <c r="K109" s="681">
        <v>1</v>
      </c>
      <c r="L109" s="668">
        <v>1</v>
      </c>
      <c r="M109" s="669">
        <v>187.92</v>
      </c>
    </row>
    <row r="110" spans="1:13" ht="14.4" customHeight="1" x14ac:dyDescent="0.3">
      <c r="A110" s="664" t="s">
        <v>3398</v>
      </c>
      <c r="B110" s="665" t="s">
        <v>3245</v>
      </c>
      <c r="C110" s="665" t="s">
        <v>1676</v>
      </c>
      <c r="D110" s="665" t="s">
        <v>3246</v>
      </c>
      <c r="E110" s="665" t="s">
        <v>3247</v>
      </c>
      <c r="F110" s="668"/>
      <c r="G110" s="668"/>
      <c r="H110" s="681">
        <v>0</v>
      </c>
      <c r="I110" s="668">
        <v>2</v>
      </c>
      <c r="J110" s="668">
        <v>848.48</v>
      </c>
      <c r="K110" s="681">
        <v>1</v>
      </c>
      <c r="L110" s="668">
        <v>2</v>
      </c>
      <c r="M110" s="669">
        <v>848.48</v>
      </c>
    </row>
    <row r="111" spans="1:13" ht="14.4" customHeight="1" x14ac:dyDescent="0.3">
      <c r="A111" s="664" t="s">
        <v>3398</v>
      </c>
      <c r="B111" s="665" t="s">
        <v>3245</v>
      </c>
      <c r="C111" s="665" t="s">
        <v>4011</v>
      </c>
      <c r="D111" s="665" t="s">
        <v>3246</v>
      </c>
      <c r="E111" s="665" t="s">
        <v>4012</v>
      </c>
      <c r="F111" s="668"/>
      <c r="G111" s="668"/>
      <c r="H111" s="681">
        <v>0</v>
      </c>
      <c r="I111" s="668">
        <v>1</v>
      </c>
      <c r="J111" s="668">
        <v>848.49</v>
      </c>
      <c r="K111" s="681">
        <v>1</v>
      </c>
      <c r="L111" s="668">
        <v>1</v>
      </c>
      <c r="M111" s="669">
        <v>848.49</v>
      </c>
    </row>
    <row r="112" spans="1:13" ht="14.4" customHeight="1" x14ac:dyDescent="0.3">
      <c r="A112" s="664" t="s">
        <v>3398</v>
      </c>
      <c r="B112" s="665" t="s">
        <v>3248</v>
      </c>
      <c r="C112" s="665" t="s">
        <v>1760</v>
      </c>
      <c r="D112" s="665" t="s">
        <v>3251</v>
      </c>
      <c r="E112" s="665" t="s">
        <v>3252</v>
      </c>
      <c r="F112" s="668"/>
      <c r="G112" s="668"/>
      <c r="H112" s="681">
        <v>0</v>
      </c>
      <c r="I112" s="668">
        <v>2</v>
      </c>
      <c r="J112" s="668">
        <v>18.8</v>
      </c>
      <c r="K112" s="681">
        <v>1</v>
      </c>
      <c r="L112" s="668">
        <v>2</v>
      </c>
      <c r="M112" s="669">
        <v>18.8</v>
      </c>
    </row>
    <row r="113" spans="1:13" ht="14.4" customHeight="1" x14ac:dyDescent="0.3">
      <c r="A113" s="664" t="s">
        <v>3398</v>
      </c>
      <c r="B113" s="665" t="s">
        <v>3256</v>
      </c>
      <c r="C113" s="665" t="s">
        <v>1723</v>
      </c>
      <c r="D113" s="665" t="s">
        <v>1724</v>
      </c>
      <c r="E113" s="665" t="s">
        <v>1696</v>
      </c>
      <c r="F113" s="668"/>
      <c r="G113" s="668"/>
      <c r="H113" s="681">
        <v>0</v>
      </c>
      <c r="I113" s="668">
        <v>1</v>
      </c>
      <c r="J113" s="668">
        <v>65.989999999999995</v>
      </c>
      <c r="K113" s="681">
        <v>1</v>
      </c>
      <c r="L113" s="668">
        <v>1</v>
      </c>
      <c r="M113" s="669">
        <v>65.989999999999995</v>
      </c>
    </row>
    <row r="114" spans="1:13" ht="14.4" customHeight="1" x14ac:dyDescent="0.3">
      <c r="A114" s="664" t="s">
        <v>3398</v>
      </c>
      <c r="B114" s="665" t="s">
        <v>3256</v>
      </c>
      <c r="C114" s="665" t="s">
        <v>4132</v>
      </c>
      <c r="D114" s="665" t="s">
        <v>1764</v>
      </c>
      <c r="E114" s="665" t="s">
        <v>4131</v>
      </c>
      <c r="F114" s="668"/>
      <c r="G114" s="668"/>
      <c r="H114" s="681">
        <v>0</v>
      </c>
      <c r="I114" s="668">
        <v>4</v>
      </c>
      <c r="J114" s="668">
        <v>1056</v>
      </c>
      <c r="K114" s="681">
        <v>1</v>
      </c>
      <c r="L114" s="668">
        <v>4</v>
      </c>
      <c r="M114" s="669">
        <v>1056</v>
      </c>
    </row>
    <row r="115" spans="1:13" ht="14.4" customHeight="1" x14ac:dyDescent="0.3">
      <c r="A115" s="664" t="s">
        <v>3398</v>
      </c>
      <c r="B115" s="665" t="s">
        <v>3315</v>
      </c>
      <c r="C115" s="665" t="s">
        <v>4823</v>
      </c>
      <c r="D115" s="665" t="s">
        <v>4824</v>
      </c>
      <c r="E115" s="665" t="s">
        <v>3580</v>
      </c>
      <c r="F115" s="668"/>
      <c r="G115" s="668"/>
      <c r="H115" s="681">
        <v>0</v>
      </c>
      <c r="I115" s="668">
        <v>3</v>
      </c>
      <c r="J115" s="668">
        <v>369.6</v>
      </c>
      <c r="K115" s="681">
        <v>1</v>
      </c>
      <c r="L115" s="668">
        <v>3</v>
      </c>
      <c r="M115" s="669">
        <v>369.6</v>
      </c>
    </row>
    <row r="116" spans="1:13" ht="14.4" customHeight="1" x14ac:dyDescent="0.3">
      <c r="A116" s="664" t="s">
        <v>3398</v>
      </c>
      <c r="B116" s="665" t="s">
        <v>3258</v>
      </c>
      <c r="C116" s="665" t="s">
        <v>4124</v>
      </c>
      <c r="D116" s="665" t="s">
        <v>1670</v>
      </c>
      <c r="E116" s="665" t="s">
        <v>4125</v>
      </c>
      <c r="F116" s="668"/>
      <c r="G116" s="668"/>
      <c r="H116" s="681">
        <v>0</v>
      </c>
      <c r="I116" s="668">
        <v>1</v>
      </c>
      <c r="J116" s="668">
        <v>138.31</v>
      </c>
      <c r="K116" s="681">
        <v>1</v>
      </c>
      <c r="L116" s="668">
        <v>1</v>
      </c>
      <c r="M116" s="669">
        <v>138.31</v>
      </c>
    </row>
    <row r="117" spans="1:13" ht="14.4" customHeight="1" x14ac:dyDescent="0.3">
      <c r="A117" s="664" t="s">
        <v>3377</v>
      </c>
      <c r="B117" s="665" t="s">
        <v>3217</v>
      </c>
      <c r="C117" s="665" t="s">
        <v>1935</v>
      </c>
      <c r="D117" s="665" t="s">
        <v>1814</v>
      </c>
      <c r="E117" s="665" t="s">
        <v>2737</v>
      </c>
      <c r="F117" s="668"/>
      <c r="G117" s="668"/>
      <c r="H117" s="681">
        <v>0</v>
      </c>
      <c r="I117" s="668">
        <v>1</v>
      </c>
      <c r="J117" s="668">
        <v>154.36000000000001</v>
      </c>
      <c r="K117" s="681">
        <v>1</v>
      </c>
      <c r="L117" s="668">
        <v>1</v>
      </c>
      <c r="M117" s="669">
        <v>154.36000000000001</v>
      </c>
    </row>
    <row r="118" spans="1:13" ht="14.4" customHeight="1" x14ac:dyDescent="0.3">
      <c r="A118" s="664" t="s">
        <v>3377</v>
      </c>
      <c r="B118" s="665" t="s">
        <v>4934</v>
      </c>
      <c r="C118" s="665" t="s">
        <v>3979</v>
      </c>
      <c r="D118" s="665" t="s">
        <v>3980</v>
      </c>
      <c r="E118" s="665" t="s">
        <v>3981</v>
      </c>
      <c r="F118" s="668"/>
      <c r="G118" s="668"/>
      <c r="H118" s="681"/>
      <c r="I118" s="668">
        <v>2</v>
      </c>
      <c r="J118" s="668">
        <v>0</v>
      </c>
      <c r="K118" s="681"/>
      <c r="L118" s="668">
        <v>2</v>
      </c>
      <c r="M118" s="669">
        <v>0</v>
      </c>
    </row>
    <row r="119" spans="1:13" ht="14.4" customHeight="1" x14ac:dyDescent="0.3">
      <c r="A119" s="664" t="s">
        <v>3377</v>
      </c>
      <c r="B119" s="665" t="s">
        <v>4934</v>
      </c>
      <c r="C119" s="665" t="s">
        <v>3982</v>
      </c>
      <c r="D119" s="665" t="s">
        <v>3980</v>
      </c>
      <c r="E119" s="665" t="s">
        <v>3814</v>
      </c>
      <c r="F119" s="668"/>
      <c r="G119" s="668"/>
      <c r="H119" s="681">
        <v>0</v>
      </c>
      <c r="I119" s="668">
        <v>1</v>
      </c>
      <c r="J119" s="668">
        <v>492.3</v>
      </c>
      <c r="K119" s="681">
        <v>1</v>
      </c>
      <c r="L119" s="668">
        <v>1</v>
      </c>
      <c r="M119" s="669">
        <v>492.3</v>
      </c>
    </row>
    <row r="120" spans="1:13" ht="14.4" customHeight="1" x14ac:dyDescent="0.3">
      <c r="A120" s="664" t="s">
        <v>3377</v>
      </c>
      <c r="B120" s="665" t="s">
        <v>4931</v>
      </c>
      <c r="C120" s="665" t="s">
        <v>3915</v>
      </c>
      <c r="D120" s="665" t="s">
        <v>3417</v>
      </c>
      <c r="E120" s="665" t="s">
        <v>3418</v>
      </c>
      <c r="F120" s="668"/>
      <c r="G120" s="668"/>
      <c r="H120" s="681">
        <v>0</v>
      </c>
      <c r="I120" s="668">
        <v>2</v>
      </c>
      <c r="J120" s="668">
        <v>1100.78</v>
      </c>
      <c r="K120" s="681">
        <v>1</v>
      </c>
      <c r="L120" s="668">
        <v>2</v>
      </c>
      <c r="M120" s="669">
        <v>1100.78</v>
      </c>
    </row>
    <row r="121" spans="1:13" ht="14.4" customHeight="1" x14ac:dyDescent="0.3">
      <c r="A121" s="664" t="s">
        <v>3377</v>
      </c>
      <c r="B121" s="665" t="s">
        <v>4931</v>
      </c>
      <c r="C121" s="665" t="s">
        <v>3416</v>
      </c>
      <c r="D121" s="665" t="s">
        <v>3417</v>
      </c>
      <c r="E121" s="665" t="s">
        <v>3418</v>
      </c>
      <c r="F121" s="668"/>
      <c r="G121" s="668"/>
      <c r="H121" s="681"/>
      <c r="I121" s="668">
        <v>2</v>
      </c>
      <c r="J121" s="668">
        <v>0</v>
      </c>
      <c r="K121" s="681"/>
      <c r="L121" s="668">
        <v>2</v>
      </c>
      <c r="M121" s="669">
        <v>0</v>
      </c>
    </row>
    <row r="122" spans="1:13" ht="14.4" customHeight="1" x14ac:dyDescent="0.3">
      <c r="A122" s="664" t="s">
        <v>3377</v>
      </c>
      <c r="B122" s="665" t="s">
        <v>3238</v>
      </c>
      <c r="C122" s="665" t="s">
        <v>1661</v>
      </c>
      <c r="D122" s="665" t="s">
        <v>1662</v>
      </c>
      <c r="E122" s="665" t="s">
        <v>3242</v>
      </c>
      <c r="F122" s="668"/>
      <c r="G122" s="668"/>
      <c r="H122" s="681">
        <v>0</v>
      </c>
      <c r="I122" s="668">
        <v>1</v>
      </c>
      <c r="J122" s="668">
        <v>93.96</v>
      </c>
      <c r="K122" s="681">
        <v>1</v>
      </c>
      <c r="L122" s="668">
        <v>1</v>
      </c>
      <c r="M122" s="669">
        <v>93.96</v>
      </c>
    </row>
    <row r="123" spans="1:13" ht="14.4" customHeight="1" x14ac:dyDescent="0.3">
      <c r="A123" s="664" t="s">
        <v>3377</v>
      </c>
      <c r="B123" s="665" t="s">
        <v>3248</v>
      </c>
      <c r="C123" s="665" t="s">
        <v>4735</v>
      </c>
      <c r="D123" s="665" t="s">
        <v>4736</v>
      </c>
      <c r="E123" s="665" t="s">
        <v>4737</v>
      </c>
      <c r="F123" s="668"/>
      <c r="G123" s="668"/>
      <c r="H123" s="681">
        <v>0</v>
      </c>
      <c r="I123" s="668">
        <v>1</v>
      </c>
      <c r="J123" s="668">
        <v>14.11</v>
      </c>
      <c r="K123" s="681">
        <v>1</v>
      </c>
      <c r="L123" s="668">
        <v>1</v>
      </c>
      <c r="M123" s="669">
        <v>14.11</v>
      </c>
    </row>
    <row r="124" spans="1:13" ht="14.4" customHeight="1" x14ac:dyDescent="0.3">
      <c r="A124" s="664" t="s">
        <v>3377</v>
      </c>
      <c r="B124" s="665" t="s">
        <v>4943</v>
      </c>
      <c r="C124" s="665" t="s">
        <v>4872</v>
      </c>
      <c r="D124" s="665" t="s">
        <v>4873</v>
      </c>
      <c r="E124" s="665" t="s">
        <v>905</v>
      </c>
      <c r="F124" s="668"/>
      <c r="G124" s="668"/>
      <c r="H124" s="681">
        <v>0</v>
      </c>
      <c r="I124" s="668">
        <v>3</v>
      </c>
      <c r="J124" s="668">
        <v>396</v>
      </c>
      <c r="K124" s="681">
        <v>1</v>
      </c>
      <c r="L124" s="668">
        <v>3</v>
      </c>
      <c r="M124" s="669">
        <v>396</v>
      </c>
    </row>
    <row r="125" spans="1:13" ht="14.4" customHeight="1" x14ac:dyDescent="0.3">
      <c r="A125" s="664" t="s">
        <v>3378</v>
      </c>
      <c r="B125" s="665" t="s">
        <v>3175</v>
      </c>
      <c r="C125" s="665" t="s">
        <v>3666</v>
      </c>
      <c r="D125" s="665" t="s">
        <v>3667</v>
      </c>
      <c r="E125" s="665" t="s">
        <v>3668</v>
      </c>
      <c r="F125" s="668"/>
      <c r="G125" s="668"/>
      <c r="H125" s="681">
        <v>0</v>
      </c>
      <c r="I125" s="668">
        <v>1</v>
      </c>
      <c r="J125" s="668">
        <v>668.54</v>
      </c>
      <c r="K125" s="681">
        <v>1</v>
      </c>
      <c r="L125" s="668">
        <v>1</v>
      </c>
      <c r="M125" s="669">
        <v>668.54</v>
      </c>
    </row>
    <row r="126" spans="1:13" ht="14.4" customHeight="1" x14ac:dyDescent="0.3">
      <c r="A126" s="664" t="s">
        <v>3378</v>
      </c>
      <c r="B126" s="665" t="s">
        <v>3200</v>
      </c>
      <c r="C126" s="665" t="s">
        <v>4886</v>
      </c>
      <c r="D126" s="665" t="s">
        <v>4887</v>
      </c>
      <c r="E126" s="665" t="s">
        <v>1703</v>
      </c>
      <c r="F126" s="668"/>
      <c r="G126" s="668"/>
      <c r="H126" s="681">
        <v>0</v>
      </c>
      <c r="I126" s="668">
        <v>3</v>
      </c>
      <c r="J126" s="668">
        <v>511.29</v>
      </c>
      <c r="K126" s="681">
        <v>1</v>
      </c>
      <c r="L126" s="668">
        <v>3</v>
      </c>
      <c r="M126" s="669">
        <v>511.29</v>
      </c>
    </row>
    <row r="127" spans="1:13" ht="14.4" customHeight="1" x14ac:dyDescent="0.3">
      <c r="A127" s="664" t="s">
        <v>3378</v>
      </c>
      <c r="B127" s="665" t="s">
        <v>3226</v>
      </c>
      <c r="C127" s="665" t="s">
        <v>1943</v>
      </c>
      <c r="D127" s="665" t="s">
        <v>1944</v>
      </c>
      <c r="E127" s="665" t="s">
        <v>1945</v>
      </c>
      <c r="F127" s="668"/>
      <c r="G127" s="668"/>
      <c r="H127" s="681">
        <v>0</v>
      </c>
      <c r="I127" s="668">
        <v>1</v>
      </c>
      <c r="J127" s="668">
        <v>70.540000000000006</v>
      </c>
      <c r="K127" s="681">
        <v>1</v>
      </c>
      <c r="L127" s="668">
        <v>1</v>
      </c>
      <c r="M127" s="669">
        <v>70.540000000000006</v>
      </c>
    </row>
    <row r="128" spans="1:13" ht="14.4" customHeight="1" x14ac:dyDescent="0.3">
      <c r="A128" s="664" t="s">
        <v>3378</v>
      </c>
      <c r="B128" s="665" t="s">
        <v>4937</v>
      </c>
      <c r="C128" s="665" t="s">
        <v>4723</v>
      </c>
      <c r="D128" s="665" t="s">
        <v>4724</v>
      </c>
      <c r="E128" s="665" t="s">
        <v>4725</v>
      </c>
      <c r="F128" s="668"/>
      <c r="G128" s="668"/>
      <c r="H128" s="681">
        <v>0</v>
      </c>
      <c r="I128" s="668">
        <v>5</v>
      </c>
      <c r="J128" s="668">
        <v>71069.899999999994</v>
      </c>
      <c r="K128" s="681">
        <v>1</v>
      </c>
      <c r="L128" s="668">
        <v>5</v>
      </c>
      <c r="M128" s="669">
        <v>71069.899999999994</v>
      </c>
    </row>
    <row r="129" spans="1:13" ht="14.4" customHeight="1" x14ac:dyDescent="0.3">
      <c r="A129" s="664" t="s">
        <v>3378</v>
      </c>
      <c r="B129" s="665" t="s">
        <v>4937</v>
      </c>
      <c r="C129" s="665" t="s">
        <v>4889</v>
      </c>
      <c r="D129" s="665" t="s">
        <v>4890</v>
      </c>
      <c r="E129" s="665" t="s">
        <v>4891</v>
      </c>
      <c r="F129" s="668"/>
      <c r="G129" s="668"/>
      <c r="H129" s="681"/>
      <c r="I129" s="668">
        <v>2</v>
      </c>
      <c r="J129" s="668">
        <v>0</v>
      </c>
      <c r="K129" s="681"/>
      <c r="L129" s="668">
        <v>2</v>
      </c>
      <c r="M129" s="669">
        <v>0</v>
      </c>
    </row>
    <row r="130" spans="1:13" ht="14.4" customHeight="1" x14ac:dyDescent="0.3">
      <c r="A130" s="664" t="s">
        <v>3378</v>
      </c>
      <c r="B130" s="665" t="s">
        <v>4934</v>
      </c>
      <c r="C130" s="665" t="s">
        <v>3979</v>
      </c>
      <c r="D130" s="665" t="s">
        <v>3980</v>
      </c>
      <c r="E130" s="665" t="s">
        <v>3981</v>
      </c>
      <c r="F130" s="668"/>
      <c r="G130" s="668"/>
      <c r="H130" s="681"/>
      <c r="I130" s="668">
        <v>1</v>
      </c>
      <c r="J130" s="668">
        <v>0</v>
      </c>
      <c r="K130" s="681"/>
      <c r="L130" s="668">
        <v>1</v>
      </c>
      <c r="M130" s="669">
        <v>0</v>
      </c>
    </row>
    <row r="131" spans="1:13" ht="14.4" customHeight="1" x14ac:dyDescent="0.3">
      <c r="A131" s="664" t="s">
        <v>3378</v>
      </c>
      <c r="B131" s="665" t="s">
        <v>4934</v>
      </c>
      <c r="C131" s="665" t="s">
        <v>3982</v>
      </c>
      <c r="D131" s="665" t="s">
        <v>3980</v>
      </c>
      <c r="E131" s="665" t="s">
        <v>3814</v>
      </c>
      <c r="F131" s="668"/>
      <c r="G131" s="668"/>
      <c r="H131" s="681">
        <v>0</v>
      </c>
      <c r="I131" s="668">
        <v>5</v>
      </c>
      <c r="J131" s="668">
        <v>2461.5</v>
      </c>
      <c r="K131" s="681">
        <v>1</v>
      </c>
      <c r="L131" s="668">
        <v>5</v>
      </c>
      <c r="M131" s="669">
        <v>2461.5</v>
      </c>
    </row>
    <row r="132" spans="1:13" ht="14.4" customHeight="1" x14ac:dyDescent="0.3">
      <c r="A132" s="664" t="s">
        <v>3378</v>
      </c>
      <c r="B132" s="665" t="s">
        <v>3256</v>
      </c>
      <c r="C132" s="665" t="s">
        <v>1763</v>
      </c>
      <c r="D132" s="665" t="s">
        <v>1764</v>
      </c>
      <c r="E132" s="665" t="s">
        <v>905</v>
      </c>
      <c r="F132" s="668"/>
      <c r="G132" s="668"/>
      <c r="H132" s="681">
        <v>0</v>
      </c>
      <c r="I132" s="668">
        <v>5</v>
      </c>
      <c r="J132" s="668">
        <v>660</v>
      </c>
      <c r="K132" s="681">
        <v>1</v>
      </c>
      <c r="L132" s="668">
        <v>5</v>
      </c>
      <c r="M132" s="669">
        <v>660</v>
      </c>
    </row>
    <row r="133" spans="1:13" ht="14.4" customHeight="1" x14ac:dyDescent="0.3">
      <c r="A133" s="664" t="s">
        <v>3378</v>
      </c>
      <c r="B133" s="665" t="s">
        <v>3258</v>
      </c>
      <c r="C133" s="665" t="s">
        <v>1669</v>
      </c>
      <c r="D133" s="665" t="s">
        <v>1670</v>
      </c>
      <c r="E133" s="665" t="s">
        <v>1696</v>
      </c>
      <c r="F133" s="668"/>
      <c r="G133" s="668"/>
      <c r="H133" s="681">
        <v>0</v>
      </c>
      <c r="I133" s="668">
        <v>1</v>
      </c>
      <c r="J133" s="668">
        <v>69.16</v>
      </c>
      <c r="K133" s="681">
        <v>1</v>
      </c>
      <c r="L133" s="668">
        <v>1</v>
      </c>
      <c r="M133" s="669">
        <v>69.16</v>
      </c>
    </row>
    <row r="134" spans="1:13" ht="14.4" customHeight="1" x14ac:dyDescent="0.3">
      <c r="A134" s="664" t="s">
        <v>3379</v>
      </c>
      <c r="B134" s="665" t="s">
        <v>3175</v>
      </c>
      <c r="C134" s="665" t="s">
        <v>3666</v>
      </c>
      <c r="D134" s="665" t="s">
        <v>3667</v>
      </c>
      <c r="E134" s="665" t="s">
        <v>3668</v>
      </c>
      <c r="F134" s="668"/>
      <c r="G134" s="668"/>
      <c r="H134" s="681">
        <v>0</v>
      </c>
      <c r="I134" s="668">
        <v>18</v>
      </c>
      <c r="J134" s="668">
        <v>12033.720000000001</v>
      </c>
      <c r="K134" s="681">
        <v>1</v>
      </c>
      <c r="L134" s="668">
        <v>18</v>
      </c>
      <c r="M134" s="669">
        <v>12033.720000000001</v>
      </c>
    </row>
    <row r="135" spans="1:13" ht="14.4" customHeight="1" x14ac:dyDescent="0.3">
      <c r="A135" s="664" t="s">
        <v>3379</v>
      </c>
      <c r="B135" s="665" t="s">
        <v>3189</v>
      </c>
      <c r="C135" s="665" t="s">
        <v>3807</v>
      </c>
      <c r="D135" s="665" t="s">
        <v>3513</v>
      </c>
      <c r="E135" s="665" t="s">
        <v>3808</v>
      </c>
      <c r="F135" s="668"/>
      <c r="G135" s="668"/>
      <c r="H135" s="681">
        <v>0</v>
      </c>
      <c r="I135" s="668">
        <v>3</v>
      </c>
      <c r="J135" s="668">
        <v>1630.17</v>
      </c>
      <c r="K135" s="681">
        <v>1</v>
      </c>
      <c r="L135" s="668">
        <v>3</v>
      </c>
      <c r="M135" s="669">
        <v>1630.17</v>
      </c>
    </row>
    <row r="136" spans="1:13" ht="14.4" customHeight="1" x14ac:dyDescent="0.3">
      <c r="A136" s="664" t="s">
        <v>3379</v>
      </c>
      <c r="B136" s="665" t="s">
        <v>4944</v>
      </c>
      <c r="C136" s="665" t="s">
        <v>4044</v>
      </c>
      <c r="D136" s="665" t="s">
        <v>4045</v>
      </c>
      <c r="E136" s="665" t="s">
        <v>1464</v>
      </c>
      <c r="F136" s="668"/>
      <c r="G136" s="668"/>
      <c r="H136" s="681">
        <v>0</v>
      </c>
      <c r="I136" s="668">
        <v>1</v>
      </c>
      <c r="J136" s="668">
        <v>196.21</v>
      </c>
      <c r="K136" s="681">
        <v>1</v>
      </c>
      <c r="L136" s="668">
        <v>1</v>
      </c>
      <c r="M136" s="669">
        <v>196.21</v>
      </c>
    </row>
    <row r="137" spans="1:13" ht="14.4" customHeight="1" x14ac:dyDescent="0.3">
      <c r="A137" s="664" t="s">
        <v>3379</v>
      </c>
      <c r="B137" s="665" t="s">
        <v>3211</v>
      </c>
      <c r="C137" s="665" t="s">
        <v>1738</v>
      </c>
      <c r="D137" s="665" t="s">
        <v>3212</v>
      </c>
      <c r="E137" s="665" t="s">
        <v>3213</v>
      </c>
      <c r="F137" s="668"/>
      <c r="G137" s="668"/>
      <c r="H137" s="681">
        <v>0</v>
      </c>
      <c r="I137" s="668">
        <v>1</v>
      </c>
      <c r="J137" s="668">
        <v>46.07</v>
      </c>
      <c r="K137" s="681">
        <v>1</v>
      </c>
      <c r="L137" s="668">
        <v>1</v>
      </c>
      <c r="M137" s="669">
        <v>46.07</v>
      </c>
    </row>
    <row r="138" spans="1:13" ht="14.4" customHeight="1" x14ac:dyDescent="0.3">
      <c r="A138" s="664" t="s">
        <v>3379</v>
      </c>
      <c r="B138" s="665" t="s">
        <v>4933</v>
      </c>
      <c r="C138" s="665" t="s">
        <v>3897</v>
      </c>
      <c r="D138" s="665" t="s">
        <v>3898</v>
      </c>
      <c r="E138" s="665" t="s">
        <v>2464</v>
      </c>
      <c r="F138" s="668"/>
      <c r="G138" s="668"/>
      <c r="H138" s="681">
        <v>0</v>
      </c>
      <c r="I138" s="668">
        <v>2</v>
      </c>
      <c r="J138" s="668">
        <v>7378.22</v>
      </c>
      <c r="K138" s="681">
        <v>1</v>
      </c>
      <c r="L138" s="668">
        <v>2</v>
      </c>
      <c r="M138" s="669">
        <v>7378.22</v>
      </c>
    </row>
    <row r="139" spans="1:13" ht="14.4" customHeight="1" x14ac:dyDescent="0.3">
      <c r="A139" s="664" t="s">
        <v>3379</v>
      </c>
      <c r="B139" s="665" t="s">
        <v>4933</v>
      </c>
      <c r="C139" s="665" t="s">
        <v>4063</v>
      </c>
      <c r="D139" s="665" t="s">
        <v>3898</v>
      </c>
      <c r="E139" s="665" t="s">
        <v>2464</v>
      </c>
      <c r="F139" s="668"/>
      <c r="G139" s="668"/>
      <c r="H139" s="681">
        <v>0</v>
      </c>
      <c r="I139" s="668">
        <v>5</v>
      </c>
      <c r="J139" s="668">
        <v>18445.55</v>
      </c>
      <c r="K139" s="681">
        <v>1</v>
      </c>
      <c r="L139" s="668">
        <v>5</v>
      </c>
      <c r="M139" s="669">
        <v>18445.55</v>
      </c>
    </row>
    <row r="140" spans="1:13" ht="14.4" customHeight="1" x14ac:dyDescent="0.3">
      <c r="A140" s="664" t="s">
        <v>3379</v>
      </c>
      <c r="B140" s="665" t="s">
        <v>4933</v>
      </c>
      <c r="C140" s="665" t="s">
        <v>4064</v>
      </c>
      <c r="D140" s="665" t="s">
        <v>4065</v>
      </c>
      <c r="E140" s="665" t="s">
        <v>4062</v>
      </c>
      <c r="F140" s="668"/>
      <c r="G140" s="668"/>
      <c r="H140" s="681">
        <v>0</v>
      </c>
      <c r="I140" s="668">
        <v>1</v>
      </c>
      <c r="J140" s="668">
        <v>553.36</v>
      </c>
      <c r="K140" s="681">
        <v>1</v>
      </c>
      <c r="L140" s="668">
        <v>1</v>
      </c>
      <c r="M140" s="669">
        <v>553.36</v>
      </c>
    </row>
    <row r="141" spans="1:13" ht="14.4" customHeight="1" x14ac:dyDescent="0.3">
      <c r="A141" s="664" t="s">
        <v>3379</v>
      </c>
      <c r="B141" s="665" t="s">
        <v>4934</v>
      </c>
      <c r="C141" s="665" t="s">
        <v>3982</v>
      </c>
      <c r="D141" s="665" t="s">
        <v>3980</v>
      </c>
      <c r="E141" s="665" t="s">
        <v>3814</v>
      </c>
      <c r="F141" s="668"/>
      <c r="G141" s="668"/>
      <c r="H141" s="681">
        <v>0</v>
      </c>
      <c r="I141" s="668">
        <v>118</v>
      </c>
      <c r="J141" s="668">
        <v>58091.399999999958</v>
      </c>
      <c r="K141" s="681">
        <v>1</v>
      </c>
      <c r="L141" s="668">
        <v>118</v>
      </c>
      <c r="M141" s="669">
        <v>58091.399999999958</v>
      </c>
    </row>
    <row r="142" spans="1:13" ht="14.4" customHeight="1" x14ac:dyDescent="0.3">
      <c r="A142" s="664" t="s">
        <v>3379</v>
      </c>
      <c r="B142" s="665" t="s">
        <v>4931</v>
      </c>
      <c r="C142" s="665" t="s">
        <v>3915</v>
      </c>
      <c r="D142" s="665" t="s">
        <v>3417</v>
      </c>
      <c r="E142" s="665" t="s">
        <v>3418</v>
      </c>
      <c r="F142" s="668"/>
      <c r="G142" s="668"/>
      <c r="H142" s="681">
        <v>0</v>
      </c>
      <c r="I142" s="668">
        <v>678</v>
      </c>
      <c r="J142" s="668">
        <v>373164.42</v>
      </c>
      <c r="K142" s="681">
        <v>1</v>
      </c>
      <c r="L142" s="668">
        <v>678</v>
      </c>
      <c r="M142" s="669">
        <v>373164.42</v>
      </c>
    </row>
    <row r="143" spans="1:13" ht="14.4" customHeight="1" x14ac:dyDescent="0.3">
      <c r="A143" s="664" t="s">
        <v>3379</v>
      </c>
      <c r="B143" s="665" t="s">
        <v>4945</v>
      </c>
      <c r="C143" s="665" t="s">
        <v>4054</v>
      </c>
      <c r="D143" s="665" t="s">
        <v>4055</v>
      </c>
      <c r="E143" s="665" t="s">
        <v>1586</v>
      </c>
      <c r="F143" s="668"/>
      <c r="G143" s="668"/>
      <c r="H143" s="681">
        <v>0</v>
      </c>
      <c r="I143" s="668">
        <v>3</v>
      </c>
      <c r="J143" s="668">
        <v>1651.17</v>
      </c>
      <c r="K143" s="681">
        <v>1</v>
      </c>
      <c r="L143" s="668">
        <v>3</v>
      </c>
      <c r="M143" s="669">
        <v>1651.17</v>
      </c>
    </row>
    <row r="144" spans="1:13" ht="14.4" customHeight="1" x14ac:dyDescent="0.3">
      <c r="A144" s="664" t="s">
        <v>3379</v>
      </c>
      <c r="B144" s="665" t="s">
        <v>3236</v>
      </c>
      <c r="C144" s="665" t="s">
        <v>1608</v>
      </c>
      <c r="D144" s="665" t="s">
        <v>1609</v>
      </c>
      <c r="E144" s="665" t="s">
        <v>1610</v>
      </c>
      <c r="F144" s="668"/>
      <c r="G144" s="668"/>
      <c r="H144" s="681">
        <v>0</v>
      </c>
      <c r="I144" s="668">
        <v>1</v>
      </c>
      <c r="J144" s="668">
        <v>36.54</v>
      </c>
      <c r="K144" s="681">
        <v>1</v>
      </c>
      <c r="L144" s="668">
        <v>1</v>
      </c>
      <c r="M144" s="669">
        <v>36.54</v>
      </c>
    </row>
    <row r="145" spans="1:13" ht="14.4" customHeight="1" x14ac:dyDescent="0.3">
      <c r="A145" s="664" t="s">
        <v>3379</v>
      </c>
      <c r="B145" s="665" t="s">
        <v>3238</v>
      </c>
      <c r="C145" s="665" t="s">
        <v>2568</v>
      </c>
      <c r="D145" s="665" t="s">
        <v>2569</v>
      </c>
      <c r="E145" s="665" t="s">
        <v>3310</v>
      </c>
      <c r="F145" s="668"/>
      <c r="G145" s="668"/>
      <c r="H145" s="681">
        <v>0</v>
      </c>
      <c r="I145" s="668">
        <v>2</v>
      </c>
      <c r="J145" s="668">
        <v>281.89999999999998</v>
      </c>
      <c r="K145" s="681">
        <v>1</v>
      </c>
      <c r="L145" s="668">
        <v>2</v>
      </c>
      <c r="M145" s="669">
        <v>281.89999999999998</v>
      </c>
    </row>
    <row r="146" spans="1:13" ht="14.4" customHeight="1" x14ac:dyDescent="0.3">
      <c r="A146" s="664" t="s">
        <v>3379</v>
      </c>
      <c r="B146" s="665" t="s">
        <v>3248</v>
      </c>
      <c r="C146" s="665" t="s">
        <v>1760</v>
      </c>
      <c r="D146" s="665" t="s">
        <v>3251</v>
      </c>
      <c r="E146" s="665" t="s">
        <v>3252</v>
      </c>
      <c r="F146" s="668"/>
      <c r="G146" s="668"/>
      <c r="H146" s="681">
        <v>0</v>
      </c>
      <c r="I146" s="668">
        <v>2</v>
      </c>
      <c r="J146" s="668">
        <v>18.8</v>
      </c>
      <c r="K146" s="681">
        <v>1</v>
      </c>
      <c r="L146" s="668">
        <v>2</v>
      </c>
      <c r="M146" s="669">
        <v>18.8</v>
      </c>
    </row>
    <row r="147" spans="1:13" ht="14.4" customHeight="1" x14ac:dyDescent="0.3">
      <c r="A147" s="664" t="s">
        <v>3379</v>
      </c>
      <c r="B147" s="665" t="s">
        <v>4939</v>
      </c>
      <c r="C147" s="665" t="s">
        <v>4050</v>
      </c>
      <c r="D147" s="665" t="s">
        <v>4051</v>
      </c>
      <c r="E147" s="665" t="s">
        <v>4052</v>
      </c>
      <c r="F147" s="668">
        <v>1</v>
      </c>
      <c r="G147" s="668">
        <v>0</v>
      </c>
      <c r="H147" s="681"/>
      <c r="I147" s="668"/>
      <c r="J147" s="668"/>
      <c r="K147" s="681"/>
      <c r="L147" s="668">
        <v>1</v>
      </c>
      <c r="M147" s="669">
        <v>0</v>
      </c>
    </row>
    <row r="148" spans="1:13" ht="14.4" customHeight="1" x14ac:dyDescent="0.3">
      <c r="A148" s="664" t="s">
        <v>3379</v>
      </c>
      <c r="B148" s="665" t="s">
        <v>3318</v>
      </c>
      <c r="C148" s="665" t="s">
        <v>4089</v>
      </c>
      <c r="D148" s="665" t="s">
        <v>2554</v>
      </c>
      <c r="E148" s="665" t="s">
        <v>4090</v>
      </c>
      <c r="F148" s="668"/>
      <c r="G148" s="668"/>
      <c r="H148" s="681"/>
      <c r="I148" s="668">
        <v>2</v>
      </c>
      <c r="J148" s="668">
        <v>0</v>
      </c>
      <c r="K148" s="681"/>
      <c r="L148" s="668">
        <v>2</v>
      </c>
      <c r="M148" s="669">
        <v>0</v>
      </c>
    </row>
    <row r="149" spans="1:13" ht="14.4" customHeight="1" x14ac:dyDescent="0.3">
      <c r="A149" s="664" t="s">
        <v>3379</v>
      </c>
      <c r="B149" s="665" t="s">
        <v>3318</v>
      </c>
      <c r="C149" s="665" t="s">
        <v>4091</v>
      </c>
      <c r="D149" s="665" t="s">
        <v>2554</v>
      </c>
      <c r="E149" s="665" t="s">
        <v>4090</v>
      </c>
      <c r="F149" s="668"/>
      <c r="G149" s="668"/>
      <c r="H149" s="681"/>
      <c r="I149" s="668">
        <v>3</v>
      </c>
      <c r="J149" s="668">
        <v>0</v>
      </c>
      <c r="K149" s="681"/>
      <c r="L149" s="668">
        <v>3</v>
      </c>
      <c r="M149" s="669">
        <v>0</v>
      </c>
    </row>
    <row r="150" spans="1:13" ht="14.4" customHeight="1" x14ac:dyDescent="0.3">
      <c r="A150" s="664" t="s">
        <v>3380</v>
      </c>
      <c r="B150" s="665" t="s">
        <v>3175</v>
      </c>
      <c r="C150" s="665" t="s">
        <v>3427</v>
      </c>
      <c r="D150" s="665" t="s">
        <v>3428</v>
      </c>
      <c r="E150" s="665" t="s">
        <v>3429</v>
      </c>
      <c r="F150" s="668"/>
      <c r="G150" s="668"/>
      <c r="H150" s="681">
        <v>0</v>
      </c>
      <c r="I150" s="668">
        <v>5</v>
      </c>
      <c r="J150" s="668">
        <v>3342.7</v>
      </c>
      <c r="K150" s="681">
        <v>1</v>
      </c>
      <c r="L150" s="668">
        <v>5</v>
      </c>
      <c r="M150" s="669">
        <v>3342.7</v>
      </c>
    </row>
    <row r="151" spans="1:13" ht="14.4" customHeight="1" x14ac:dyDescent="0.3">
      <c r="A151" s="664" t="s">
        <v>3380</v>
      </c>
      <c r="B151" s="665" t="s">
        <v>3189</v>
      </c>
      <c r="C151" s="665" t="s">
        <v>3423</v>
      </c>
      <c r="D151" s="665" t="s">
        <v>1666</v>
      </c>
      <c r="E151" s="665" t="s">
        <v>3192</v>
      </c>
      <c r="F151" s="668"/>
      <c r="G151" s="668"/>
      <c r="H151" s="681">
        <v>0</v>
      </c>
      <c r="I151" s="668">
        <v>1</v>
      </c>
      <c r="J151" s="668">
        <v>2309.36</v>
      </c>
      <c r="K151" s="681">
        <v>1</v>
      </c>
      <c r="L151" s="668">
        <v>1</v>
      </c>
      <c r="M151" s="669">
        <v>2309.36</v>
      </c>
    </row>
    <row r="152" spans="1:13" ht="14.4" customHeight="1" x14ac:dyDescent="0.3">
      <c r="A152" s="664" t="s">
        <v>3380</v>
      </c>
      <c r="B152" s="665" t="s">
        <v>3280</v>
      </c>
      <c r="C152" s="665" t="s">
        <v>2582</v>
      </c>
      <c r="D152" s="665" t="s">
        <v>3281</v>
      </c>
      <c r="E152" s="665" t="s">
        <v>940</v>
      </c>
      <c r="F152" s="668"/>
      <c r="G152" s="668"/>
      <c r="H152" s="681">
        <v>0</v>
      </c>
      <c r="I152" s="668">
        <v>1</v>
      </c>
      <c r="J152" s="668">
        <v>48.27</v>
      </c>
      <c r="K152" s="681">
        <v>1</v>
      </c>
      <c r="L152" s="668">
        <v>1</v>
      </c>
      <c r="M152" s="669">
        <v>48.27</v>
      </c>
    </row>
    <row r="153" spans="1:13" ht="14.4" customHeight="1" x14ac:dyDescent="0.3">
      <c r="A153" s="664" t="s">
        <v>3380</v>
      </c>
      <c r="B153" s="665" t="s">
        <v>4931</v>
      </c>
      <c r="C153" s="665" t="s">
        <v>3416</v>
      </c>
      <c r="D153" s="665" t="s">
        <v>3417</v>
      </c>
      <c r="E153" s="665" t="s">
        <v>3418</v>
      </c>
      <c r="F153" s="668"/>
      <c r="G153" s="668"/>
      <c r="H153" s="681"/>
      <c r="I153" s="668">
        <v>1</v>
      </c>
      <c r="J153" s="668">
        <v>0</v>
      </c>
      <c r="K153" s="681"/>
      <c r="L153" s="668">
        <v>1</v>
      </c>
      <c r="M153" s="669">
        <v>0</v>
      </c>
    </row>
    <row r="154" spans="1:13" ht="14.4" customHeight="1" x14ac:dyDescent="0.3">
      <c r="A154" s="664" t="s">
        <v>3380</v>
      </c>
      <c r="B154" s="665" t="s">
        <v>4932</v>
      </c>
      <c r="C154" s="665" t="s">
        <v>1770</v>
      </c>
      <c r="D154" s="665" t="s">
        <v>3413</v>
      </c>
      <c r="E154" s="665" t="s">
        <v>3414</v>
      </c>
      <c r="F154" s="668"/>
      <c r="G154" s="668"/>
      <c r="H154" s="681">
        <v>0</v>
      </c>
      <c r="I154" s="668">
        <v>1</v>
      </c>
      <c r="J154" s="668">
        <v>219.78</v>
      </c>
      <c r="K154" s="681">
        <v>1</v>
      </c>
      <c r="L154" s="668">
        <v>1</v>
      </c>
      <c r="M154" s="669">
        <v>219.78</v>
      </c>
    </row>
    <row r="155" spans="1:13" ht="14.4" customHeight="1" x14ac:dyDescent="0.3">
      <c r="A155" s="664" t="s">
        <v>3380</v>
      </c>
      <c r="B155" s="665" t="s">
        <v>3318</v>
      </c>
      <c r="C155" s="665" t="s">
        <v>2553</v>
      </c>
      <c r="D155" s="665" t="s">
        <v>2554</v>
      </c>
      <c r="E155" s="665" t="s">
        <v>2555</v>
      </c>
      <c r="F155" s="668"/>
      <c r="G155" s="668"/>
      <c r="H155" s="681"/>
      <c r="I155" s="668">
        <v>1</v>
      </c>
      <c r="J155" s="668">
        <v>0</v>
      </c>
      <c r="K155" s="681"/>
      <c r="L155" s="668">
        <v>1</v>
      </c>
      <c r="M155" s="669">
        <v>0</v>
      </c>
    </row>
    <row r="156" spans="1:13" ht="14.4" customHeight="1" x14ac:dyDescent="0.3">
      <c r="A156" s="664" t="s">
        <v>3381</v>
      </c>
      <c r="B156" s="665" t="s">
        <v>3175</v>
      </c>
      <c r="C156" s="665" t="s">
        <v>3666</v>
      </c>
      <c r="D156" s="665" t="s">
        <v>3667</v>
      </c>
      <c r="E156" s="665" t="s">
        <v>3668</v>
      </c>
      <c r="F156" s="668"/>
      <c r="G156" s="668"/>
      <c r="H156" s="681">
        <v>0</v>
      </c>
      <c r="I156" s="668">
        <v>24</v>
      </c>
      <c r="J156" s="668">
        <v>16044.96</v>
      </c>
      <c r="K156" s="681">
        <v>1</v>
      </c>
      <c r="L156" s="668">
        <v>24</v>
      </c>
      <c r="M156" s="669">
        <v>16044.96</v>
      </c>
    </row>
    <row r="157" spans="1:13" ht="14.4" customHeight="1" x14ac:dyDescent="0.3">
      <c r="A157" s="664" t="s">
        <v>3381</v>
      </c>
      <c r="B157" s="665" t="s">
        <v>3189</v>
      </c>
      <c r="C157" s="665" t="s">
        <v>3807</v>
      </c>
      <c r="D157" s="665" t="s">
        <v>3513</v>
      </c>
      <c r="E157" s="665" t="s">
        <v>3808</v>
      </c>
      <c r="F157" s="668"/>
      <c r="G157" s="668"/>
      <c r="H157" s="681">
        <v>0</v>
      </c>
      <c r="I157" s="668">
        <v>6</v>
      </c>
      <c r="J157" s="668">
        <v>3260.34</v>
      </c>
      <c r="K157" s="681">
        <v>1</v>
      </c>
      <c r="L157" s="668">
        <v>6</v>
      </c>
      <c r="M157" s="669">
        <v>3260.34</v>
      </c>
    </row>
    <row r="158" spans="1:13" ht="14.4" customHeight="1" x14ac:dyDescent="0.3">
      <c r="A158" s="664" t="s">
        <v>3381</v>
      </c>
      <c r="B158" s="665" t="s">
        <v>3189</v>
      </c>
      <c r="C158" s="665" t="s">
        <v>3626</v>
      </c>
      <c r="D158" s="665" t="s">
        <v>1666</v>
      </c>
      <c r="E158" s="665" t="s">
        <v>3191</v>
      </c>
      <c r="F158" s="668"/>
      <c r="G158" s="668"/>
      <c r="H158" s="681">
        <v>0</v>
      </c>
      <c r="I158" s="668">
        <v>16</v>
      </c>
      <c r="J158" s="668">
        <v>22169.919999999998</v>
      </c>
      <c r="K158" s="681">
        <v>1</v>
      </c>
      <c r="L158" s="668">
        <v>16</v>
      </c>
      <c r="M158" s="669">
        <v>22169.919999999998</v>
      </c>
    </row>
    <row r="159" spans="1:13" ht="14.4" customHeight="1" x14ac:dyDescent="0.3">
      <c r="A159" s="664" t="s">
        <v>3381</v>
      </c>
      <c r="B159" s="665" t="s">
        <v>3189</v>
      </c>
      <c r="C159" s="665" t="s">
        <v>1665</v>
      </c>
      <c r="D159" s="665" t="s">
        <v>1666</v>
      </c>
      <c r="E159" s="665" t="s">
        <v>3193</v>
      </c>
      <c r="F159" s="668"/>
      <c r="G159" s="668"/>
      <c r="H159" s="681">
        <v>0</v>
      </c>
      <c r="I159" s="668">
        <v>10</v>
      </c>
      <c r="J159" s="668">
        <v>18474.900000000001</v>
      </c>
      <c r="K159" s="681">
        <v>1</v>
      </c>
      <c r="L159" s="668">
        <v>10</v>
      </c>
      <c r="M159" s="669">
        <v>18474.900000000001</v>
      </c>
    </row>
    <row r="160" spans="1:13" ht="14.4" customHeight="1" x14ac:dyDescent="0.3">
      <c r="A160" s="664" t="s">
        <v>3381</v>
      </c>
      <c r="B160" s="665" t="s">
        <v>3189</v>
      </c>
      <c r="C160" s="665" t="s">
        <v>3423</v>
      </c>
      <c r="D160" s="665" t="s">
        <v>1666</v>
      </c>
      <c r="E160" s="665" t="s">
        <v>3192</v>
      </c>
      <c r="F160" s="668"/>
      <c r="G160" s="668"/>
      <c r="H160" s="681">
        <v>0</v>
      </c>
      <c r="I160" s="668">
        <v>7</v>
      </c>
      <c r="J160" s="668">
        <v>16165.52</v>
      </c>
      <c r="K160" s="681">
        <v>1</v>
      </c>
      <c r="L160" s="668">
        <v>7</v>
      </c>
      <c r="M160" s="669">
        <v>16165.52</v>
      </c>
    </row>
    <row r="161" spans="1:13" ht="14.4" customHeight="1" x14ac:dyDescent="0.3">
      <c r="A161" s="664" t="s">
        <v>3381</v>
      </c>
      <c r="B161" s="665" t="s">
        <v>3189</v>
      </c>
      <c r="C161" s="665" t="s">
        <v>1819</v>
      </c>
      <c r="D161" s="665" t="s">
        <v>1666</v>
      </c>
      <c r="E161" s="665" t="s">
        <v>3191</v>
      </c>
      <c r="F161" s="668"/>
      <c r="G161" s="668"/>
      <c r="H161" s="681">
        <v>0</v>
      </c>
      <c r="I161" s="668">
        <v>8</v>
      </c>
      <c r="J161" s="668">
        <v>11084.96</v>
      </c>
      <c r="K161" s="681">
        <v>1</v>
      </c>
      <c r="L161" s="668">
        <v>8</v>
      </c>
      <c r="M161" s="669">
        <v>11084.96</v>
      </c>
    </row>
    <row r="162" spans="1:13" ht="14.4" customHeight="1" x14ac:dyDescent="0.3">
      <c r="A162" s="664" t="s">
        <v>3381</v>
      </c>
      <c r="B162" s="665" t="s">
        <v>3189</v>
      </c>
      <c r="C162" s="665" t="s">
        <v>1825</v>
      </c>
      <c r="D162" s="665" t="s">
        <v>1666</v>
      </c>
      <c r="E162" s="665" t="s">
        <v>3192</v>
      </c>
      <c r="F162" s="668"/>
      <c r="G162" s="668"/>
      <c r="H162" s="681">
        <v>0</v>
      </c>
      <c r="I162" s="668">
        <v>3</v>
      </c>
      <c r="J162" s="668">
        <v>6928.08</v>
      </c>
      <c r="K162" s="681">
        <v>1</v>
      </c>
      <c r="L162" s="668">
        <v>3</v>
      </c>
      <c r="M162" s="669">
        <v>6928.08</v>
      </c>
    </row>
    <row r="163" spans="1:13" ht="14.4" customHeight="1" x14ac:dyDescent="0.3">
      <c r="A163" s="664" t="s">
        <v>3381</v>
      </c>
      <c r="B163" s="665" t="s">
        <v>3277</v>
      </c>
      <c r="C163" s="665" t="s">
        <v>2561</v>
      </c>
      <c r="D163" s="665" t="s">
        <v>2697</v>
      </c>
      <c r="E163" s="665" t="s">
        <v>3278</v>
      </c>
      <c r="F163" s="668"/>
      <c r="G163" s="668"/>
      <c r="H163" s="681">
        <v>0</v>
      </c>
      <c r="I163" s="668">
        <v>1</v>
      </c>
      <c r="J163" s="668">
        <v>140.6</v>
      </c>
      <c r="K163" s="681">
        <v>1</v>
      </c>
      <c r="L163" s="668">
        <v>1</v>
      </c>
      <c r="M163" s="669">
        <v>140.6</v>
      </c>
    </row>
    <row r="164" spans="1:13" ht="14.4" customHeight="1" x14ac:dyDescent="0.3">
      <c r="A164" s="664" t="s">
        <v>3381</v>
      </c>
      <c r="B164" s="665" t="s">
        <v>3279</v>
      </c>
      <c r="C164" s="665" t="s">
        <v>2657</v>
      </c>
      <c r="D164" s="665" t="s">
        <v>2658</v>
      </c>
      <c r="E164" s="665" t="s">
        <v>2555</v>
      </c>
      <c r="F164" s="668"/>
      <c r="G164" s="668"/>
      <c r="H164" s="681">
        <v>0</v>
      </c>
      <c r="I164" s="668">
        <v>1</v>
      </c>
      <c r="J164" s="668">
        <v>15.55</v>
      </c>
      <c r="K164" s="681">
        <v>1</v>
      </c>
      <c r="L164" s="668">
        <v>1</v>
      </c>
      <c r="M164" s="669">
        <v>15.55</v>
      </c>
    </row>
    <row r="165" spans="1:13" ht="14.4" customHeight="1" x14ac:dyDescent="0.3">
      <c r="A165" s="664" t="s">
        <v>3381</v>
      </c>
      <c r="B165" s="665" t="s">
        <v>3197</v>
      </c>
      <c r="C165" s="665" t="s">
        <v>1691</v>
      </c>
      <c r="D165" s="665" t="s">
        <v>1692</v>
      </c>
      <c r="E165" s="665" t="s">
        <v>560</v>
      </c>
      <c r="F165" s="668"/>
      <c r="G165" s="668"/>
      <c r="H165" s="681">
        <v>0</v>
      </c>
      <c r="I165" s="668">
        <v>1</v>
      </c>
      <c r="J165" s="668">
        <v>48.27</v>
      </c>
      <c r="K165" s="681">
        <v>1</v>
      </c>
      <c r="L165" s="668">
        <v>1</v>
      </c>
      <c r="M165" s="669">
        <v>48.27</v>
      </c>
    </row>
    <row r="166" spans="1:13" ht="14.4" customHeight="1" x14ac:dyDescent="0.3">
      <c r="A166" s="664" t="s">
        <v>3381</v>
      </c>
      <c r="B166" s="665" t="s">
        <v>3197</v>
      </c>
      <c r="C166" s="665" t="s">
        <v>3646</v>
      </c>
      <c r="D166" s="665" t="s">
        <v>1692</v>
      </c>
      <c r="E166" s="665" t="s">
        <v>571</v>
      </c>
      <c r="F166" s="668"/>
      <c r="G166" s="668"/>
      <c r="H166" s="681">
        <v>0</v>
      </c>
      <c r="I166" s="668">
        <v>1</v>
      </c>
      <c r="J166" s="668">
        <v>144.81</v>
      </c>
      <c r="K166" s="681">
        <v>1</v>
      </c>
      <c r="L166" s="668">
        <v>1</v>
      </c>
      <c r="M166" s="669">
        <v>144.81</v>
      </c>
    </row>
    <row r="167" spans="1:13" ht="14.4" customHeight="1" x14ac:dyDescent="0.3">
      <c r="A167" s="664" t="s">
        <v>3381</v>
      </c>
      <c r="B167" s="665" t="s">
        <v>4944</v>
      </c>
      <c r="C167" s="665" t="s">
        <v>4118</v>
      </c>
      <c r="D167" s="665" t="s">
        <v>4119</v>
      </c>
      <c r="E167" s="665" t="s">
        <v>4120</v>
      </c>
      <c r="F167" s="668"/>
      <c r="G167" s="668"/>
      <c r="H167" s="681">
        <v>0</v>
      </c>
      <c r="I167" s="668">
        <v>1</v>
      </c>
      <c r="J167" s="668">
        <v>392.42</v>
      </c>
      <c r="K167" s="681">
        <v>1</v>
      </c>
      <c r="L167" s="668">
        <v>1</v>
      </c>
      <c r="M167" s="669">
        <v>392.42</v>
      </c>
    </row>
    <row r="168" spans="1:13" ht="14.4" customHeight="1" x14ac:dyDescent="0.3">
      <c r="A168" s="664" t="s">
        <v>3381</v>
      </c>
      <c r="B168" s="665" t="s">
        <v>3207</v>
      </c>
      <c r="C168" s="665" t="s">
        <v>4194</v>
      </c>
      <c r="D168" s="665" t="s">
        <v>1613</v>
      </c>
      <c r="E168" s="665" t="s">
        <v>4195</v>
      </c>
      <c r="F168" s="668"/>
      <c r="G168" s="668"/>
      <c r="H168" s="681">
        <v>0</v>
      </c>
      <c r="I168" s="668">
        <v>1</v>
      </c>
      <c r="J168" s="668">
        <v>438.49</v>
      </c>
      <c r="K168" s="681">
        <v>1</v>
      </c>
      <c r="L168" s="668">
        <v>1</v>
      </c>
      <c r="M168" s="669">
        <v>438.49</v>
      </c>
    </row>
    <row r="169" spans="1:13" ht="14.4" customHeight="1" x14ac:dyDescent="0.3">
      <c r="A169" s="664" t="s">
        <v>3381</v>
      </c>
      <c r="B169" s="665" t="s">
        <v>3217</v>
      </c>
      <c r="C169" s="665" t="s">
        <v>1935</v>
      </c>
      <c r="D169" s="665" t="s">
        <v>1814</v>
      </c>
      <c r="E169" s="665" t="s">
        <v>2737</v>
      </c>
      <c r="F169" s="668"/>
      <c r="G169" s="668"/>
      <c r="H169" s="681">
        <v>0</v>
      </c>
      <c r="I169" s="668">
        <v>10</v>
      </c>
      <c r="J169" s="668">
        <v>1543.6000000000001</v>
      </c>
      <c r="K169" s="681">
        <v>1</v>
      </c>
      <c r="L169" s="668">
        <v>10</v>
      </c>
      <c r="M169" s="669">
        <v>1543.6000000000001</v>
      </c>
    </row>
    <row r="170" spans="1:13" ht="14.4" customHeight="1" x14ac:dyDescent="0.3">
      <c r="A170" s="664" t="s">
        <v>3381</v>
      </c>
      <c r="B170" s="665" t="s">
        <v>3217</v>
      </c>
      <c r="C170" s="665" t="s">
        <v>4111</v>
      </c>
      <c r="D170" s="665" t="s">
        <v>4112</v>
      </c>
      <c r="E170" s="665" t="s">
        <v>4113</v>
      </c>
      <c r="F170" s="668"/>
      <c r="G170" s="668"/>
      <c r="H170" s="681">
        <v>0</v>
      </c>
      <c r="I170" s="668">
        <v>1</v>
      </c>
      <c r="J170" s="668">
        <v>75.73</v>
      </c>
      <c r="K170" s="681">
        <v>1</v>
      </c>
      <c r="L170" s="668">
        <v>1</v>
      </c>
      <c r="M170" s="669">
        <v>75.73</v>
      </c>
    </row>
    <row r="171" spans="1:13" ht="14.4" customHeight="1" x14ac:dyDescent="0.3">
      <c r="A171" s="664" t="s">
        <v>3381</v>
      </c>
      <c r="B171" s="665" t="s">
        <v>4933</v>
      </c>
      <c r="C171" s="665" t="s">
        <v>3897</v>
      </c>
      <c r="D171" s="665" t="s">
        <v>3898</v>
      </c>
      <c r="E171" s="665" t="s">
        <v>2464</v>
      </c>
      <c r="F171" s="668"/>
      <c r="G171" s="668"/>
      <c r="H171" s="681">
        <v>0</v>
      </c>
      <c r="I171" s="668">
        <v>3</v>
      </c>
      <c r="J171" s="668">
        <v>11067.33</v>
      </c>
      <c r="K171" s="681">
        <v>1</v>
      </c>
      <c r="L171" s="668">
        <v>3</v>
      </c>
      <c r="M171" s="669">
        <v>11067.33</v>
      </c>
    </row>
    <row r="172" spans="1:13" ht="14.4" customHeight="1" x14ac:dyDescent="0.3">
      <c r="A172" s="664" t="s">
        <v>3381</v>
      </c>
      <c r="B172" s="665" t="s">
        <v>4933</v>
      </c>
      <c r="C172" s="665" t="s">
        <v>4148</v>
      </c>
      <c r="D172" s="665" t="s">
        <v>3898</v>
      </c>
      <c r="E172" s="665" t="s">
        <v>4048</v>
      </c>
      <c r="F172" s="668"/>
      <c r="G172" s="668"/>
      <c r="H172" s="681"/>
      <c r="I172" s="668">
        <v>1</v>
      </c>
      <c r="J172" s="668">
        <v>0</v>
      </c>
      <c r="K172" s="681"/>
      <c r="L172" s="668">
        <v>1</v>
      </c>
      <c r="M172" s="669">
        <v>0</v>
      </c>
    </row>
    <row r="173" spans="1:13" ht="14.4" customHeight="1" x14ac:dyDescent="0.3">
      <c r="A173" s="664" t="s">
        <v>3381</v>
      </c>
      <c r="B173" s="665" t="s">
        <v>4934</v>
      </c>
      <c r="C173" s="665" t="s">
        <v>3979</v>
      </c>
      <c r="D173" s="665" t="s">
        <v>3980</v>
      </c>
      <c r="E173" s="665" t="s">
        <v>3981</v>
      </c>
      <c r="F173" s="668"/>
      <c r="G173" s="668"/>
      <c r="H173" s="681"/>
      <c r="I173" s="668">
        <v>15</v>
      </c>
      <c r="J173" s="668">
        <v>0</v>
      </c>
      <c r="K173" s="681"/>
      <c r="L173" s="668">
        <v>15</v>
      </c>
      <c r="M173" s="669">
        <v>0</v>
      </c>
    </row>
    <row r="174" spans="1:13" ht="14.4" customHeight="1" x14ac:dyDescent="0.3">
      <c r="A174" s="664" t="s">
        <v>3381</v>
      </c>
      <c r="B174" s="665" t="s">
        <v>4934</v>
      </c>
      <c r="C174" s="665" t="s">
        <v>3982</v>
      </c>
      <c r="D174" s="665" t="s">
        <v>3980</v>
      </c>
      <c r="E174" s="665" t="s">
        <v>3814</v>
      </c>
      <c r="F174" s="668"/>
      <c r="G174" s="668"/>
      <c r="H174" s="681">
        <v>0</v>
      </c>
      <c r="I174" s="668">
        <v>21</v>
      </c>
      <c r="J174" s="668">
        <v>10338.300000000001</v>
      </c>
      <c r="K174" s="681">
        <v>1</v>
      </c>
      <c r="L174" s="668">
        <v>21</v>
      </c>
      <c r="M174" s="669">
        <v>10338.300000000001</v>
      </c>
    </row>
    <row r="175" spans="1:13" ht="14.4" customHeight="1" x14ac:dyDescent="0.3">
      <c r="A175" s="664" t="s">
        <v>3381</v>
      </c>
      <c r="B175" s="665" t="s">
        <v>4935</v>
      </c>
      <c r="C175" s="665" t="s">
        <v>4121</v>
      </c>
      <c r="D175" s="665" t="s">
        <v>4122</v>
      </c>
      <c r="E175" s="665" t="s">
        <v>3580</v>
      </c>
      <c r="F175" s="668"/>
      <c r="G175" s="668"/>
      <c r="H175" s="681">
        <v>0</v>
      </c>
      <c r="I175" s="668">
        <v>3</v>
      </c>
      <c r="J175" s="668">
        <v>620.64</v>
      </c>
      <c r="K175" s="681">
        <v>1</v>
      </c>
      <c r="L175" s="668">
        <v>3</v>
      </c>
      <c r="M175" s="669">
        <v>620.64</v>
      </c>
    </row>
    <row r="176" spans="1:13" ht="14.4" customHeight="1" x14ac:dyDescent="0.3">
      <c r="A176" s="664" t="s">
        <v>3381</v>
      </c>
      <c r="B176" s="665" t="s">
        <v>4931</v>
      </c>
      <c r="C176" s="665" t="s">
        <v>3915</v>
      </c>
      <c r="D176" s="665" t="s">
        <v>3417</v>
      </c>
      <c r="E176" s="665" t="s">
        <v>3418</v>
      </c>
      <c r="F176" s="668"/>
      <c r="G176" s="668"/>
      <c r="H176" s="681">
        <v>0</v>
      </c>
      <c r="I176" s="668">
        <v>5</v>
      </c>
      <c r="J176" s="668">
        <v>2751.95</v>
      </c>
      <c r="K176" s="681">
        <v>1</v>
      </c>
      <c r="L176" s="668">
        <v>5</v>
      </c>
      <c r="M176" s="669">
        <v>2751.95</v>
      </c>
    </row>
    <row r="177" spans="1:13" ht="14.4" customHeight="1" x14ac:dyDescent="0.3">
      <c r="A177" s="664" t="s">
        <v>3381</v>
      </c>
      <c r="B177" s="665" t="s">
        <v>4931</v>
      </c>
      <c r="C177" s="665" t="s">
        <v>3416</v>
      </c>
      <c r="D177" s="665" t="s">
        <v>3417</v>
      </c>
      <c r="E177" s="665" t="s">
        <v>3418</v>
      </c>
      <c r="F177" s="668"/>
      <c r="G177" s="668"/>
      <c r="H177" s="681"/>
      <c r="I177" s="668">
        <v>7</v>
      </c>
      <c r="J177" s="668">
        <v>0</v>
      </c>
      <c r="K177" s="681"/>
      <c r="L177" s="668">
        <v>7</v>
      </c>
      <c r="M177" s="669">
        <v>0</v>
      </c>
    </row>
    <row r="178" spans="1:13" ht="14.4" customHeight="1" x14ac:dyDescent="0.3">
      <c r="A178" s="664" t="s">
        <v>3381</v>
      </c>
      <c r="B178" s="665" t="s">
        <v>4945</v>
      </c>
      <c r="C178" s="665" t="s">
        <v>4141</v>
      </c>
      <c r="D178" s="665" t="s">
        <v>4055</v>
      </c>
      <c r="E178" s="665" t="s">
        <v>4142</v>
      </c>
      <c r="F178" s="668"/>
      <c r="G178" s="668"/>
      <c r="H178" s="681">
        <v>0</v>
      </c>
      <c r="I178" s="668">
        <v>3</v>
      </c>
      <c r="J178" s="668">
        <v>4953.54</v>
      </c>
      <c r="K178" s="681">
        <v>1</v>
      </c>
      <c r="L178" s="668">
        <v>3</v>
      </c>
      <c r="M178" s="669">
        <v>4953.54</v>
      </c>
    </row>
    <row r="179" spans="1:13" ht="14.4" customHeight="1" x14ac:dyDescent="0.3">
      <c r="A179" s="664" t="s">
        <v>3381</v>
      </c>
      <c r="B179" s="665" t="s">
        <v>3236</v>
      </c>
      <c r="C179" s="665" t="s">
        <v>1608</v>
      </c>
      <c r="D179" s="665" t="s">
        <v>1609</v>
      </c>
      <c r="E179" s="665" t="s">
        <v>1610</v>
      </c>
      <c r="F179" s="668"/>
      <c r="G179" s="668"/>
      <c r="H179" s="681">
        <v>0</v>
      </c>
      <c r="I179" s="668">
        <v>1</v>
      </c>
      <c r="J179" s="668">
        <v>36.54</v>
      </c>
      <c r="K179" s="681">
        <v>1</v>
      </c>
      <c r="L179" s="668">
        <v>1</v>
      </c>
      <c r="M179" s="669">
        <v>36.54</v>
      </c>
    </row>
    <row r="180" spans="1:13" ht="14.4" customHeight="1" x14ac:dyDescent="0.3">
      <c r="A180" s="664" t="s">
        <v>3381</v>
      </c>
      <c r="B180" s="665" t="s">
        <v>3238</v>
      </c>
      <c r="C180" s="665" t="s">
        <v>1623</v>
      </c>
      <c r="D180" s="665" t="s">
        <v>1624</v>
      </c>
      <c r="E180" s="665" t="s">
        <v>1625</v>
      </c>
      <c r="F180" s="668"/>
      <c r="G180" s="668"/>
      <c r="H180" s="681">
        <v>0</v>
      </c>
      <c r="I180" s="668">
        <v>9</v>
      </c>
      <c r="J180" s="668">
        <v>281.88</v>
      </c>
      <c r="K180" s="681">
        <v>1</v>
      </c>
      <c r="L180" s="668">
        <v>9</v>
      </c>
      <c r="M180" s="669">
        <v>281.88</v>
      </c>
    </row>
    <row r="181" spans="1:13" ht="14.4" customHeight="1" x14ac:dyDescent="0.3">
      <c r="A181" s="664" t="s">
        <v>3381</v>
      </c>
      <c r="B181" s="665" t="s">
        <v>3248</v>
      </c>
      <c r="C181" s="665" t="s">
        <v>4108</v>
      </c>
      <c r="D181" s="665" t="s">
        <v>4109</v>
      </c>
      <c r="E181" s="665" t="s">
        <v>578</v>
      </c>
      <c r="F181" s="668">
        <v>2</v>
      </c>
      <c r="G181" s="668">
        <v>37.619999999999997</v>
      </c>
      <c r="H181" s="681">
        <v>1</v>
      </c>
      <c r="I181" s="668"/>
      <c r="J181" s="668"/>
      <c r="K181" s="681">
        <v>0</v>
      </c>
      <c r="L181" s="668">
        <v>2</v>
      </c>
      <c r="M181" s="669">
        <v>37.619999999999997</v>
      </c>
    </row>
    <row r="182" spans="1:13" ht="14.4" customHeight="1" x14ac:dyDescent="0.3">
      <c r="A182" s="664" t="s">
        <v>3381</v>
      </c>
      <c r="B182" s="665" t="s">
        <v>3248</v>
      </c>
      <c r="C182" s="665" t="s">
        <v>1760</v>
      </c>
      <c r="D182" s="665" t="s">
        <v>3251</v>
      </c>
      <c r="E182" s="665" t="s">
        <v>3252</v>
      </c>
      <c r="F182" s="668"/>
      <c r="G182" s="668"/>
      <c r="H182" s="681">
        <v>0</v>
      </c>
      <c r="I182" s="668">
        <v>2</v>
      </c>
      <c r="J182" s="668">
        <v>18.8</v>
      </c>
      <c r="K182" s="681">
        <v>1</v>
      </c>
      <c r="L182" s="668">
        <v>2</v>
      </c>
      <c r="M182" s="669">
        <v>18.8</v>
      </c>
    </row>
    <row r="183" spans="1:13" ht="14.4" customHeight="1" x14ac:dyDescent="0.3">
      <c r="A183" s="664" t="s">
        <v>3381</v>
      </c>
      <c r="B183" s="665" t="s">
        <v>3256</v>
      </c>
      <c r="C183" s="665" t="s">
        <v>4130</v>
      </c>
      <c r="D183" s="665" t="s">
        <v>1764</v>
      </c>
      <c r="E183" s="665" t="s">
        <v>4131</v>
      </c>
      <c r="F183" s="668"/>
      <c r="G183" s="668"/>
      <c r="H183" s="681">
        <v>0</v>
      </c>
      <c r="I183" s="668">
        <v>1</v>
      </c>
      <c r="J183" s="668">
        <v>264</v>
      </c>
      <c r="K183" s="681">
        <v>1</v>
      </c>
      <c r="L183" s="668">
        <v>1</v>
      </c>
      <c r="M183" s="669">
        <v>264</v>
      </c>
    </row>
    <row r="184" spans="1:13" ht="14.4" customHeight="1" x14ac:dyDescent="0.3">
      <c r="A184" s="664" t="s">
        <v>3381</v>
      </c>
      <c r="B184" s="665" t="s">
        <v>3256</v>
      </c>
      <c r="C184" s="665" t="s">
        <v>1723</v>
      </c>
      <c r="D184" s="665" t="s">
        <v>1724</v>
      </c>
      <c r="E184" s="665" t="s">
        <v>1696</v>
      </c>
      <c r="F184" s="668"/>
      <c r="G184" s="668"/>
      <c r="H184" s="681">
        <v>0</v>
      </c>
      <c r="I184" s="668">
        <v>1</v>
      </c>
      <c r="J184" s="668">
        <v>65.989999999999995</v>
      </c>
      <c r="K184" s="681">
        <v>1</v>
      </c>
      <c r="L184" s="668">
        <v>1</v>
      </c>
      <c r="M184" s="669">
        <v>65.989999999999995</v>
      </c>
    </row>
    <row r="185" spans="1:13" ht="14.4" customHeight="1" x14ac:dyDescent="0.3">
      <c r="A185" s="664" t="s">
        <v>3381</v>
      </c>
      <c r="B185" s="665" t="s">
        <v>3256</v>
      </c>
      <c r="C185" s="665" t="s">
        <v>4132</v>
      </c>
      <c r="D185" s="665" t="s">
        <v>1764</v>
      </c>
      <c r="E185" s="665" t="s">
        <v>4131</v>
      </c>
      <c r="F185" s="668"/>
      <c r="G185" s="668"/>
      <c r="H185" s="681">
        <v>0</v>
      </c>
      <c r="I185" s="668">
        <v>1</v>
      </c>
      <c r="J185" s="668">
        <v>264</v>
      </c>
      <c r="K185" s="681">
        <v>1</v>
      </c>
      <c r="L185" s="668">
        <v>1</v>
      </c>
      <c r="M185" s="669">
        <v>264</v>
      </c>
    </row>
    <row r="186" spans="1:13" ht="14.4" customHeight="1" x14ac:dyDescent="0.3">
      <c r="A186" s="664" t="s">
        <v>3381</v>
      </c>
      <c r="B186" s="665" t="s">
        <v>3258</v>
      </c>
      <c r="C186" s="665" t="s">
        <v>4124</v>
      </c>
      <c r="D186" s="665" t="s">
        <v>1670</v>
      </c>
      <c r="E186" s="665" t="s">
        <v>4125</v>
      </c>
      <c r="F186" s="668"/>
      <c r="G186" s="668"/>
      <c r="H186" s="681">
        <v>0</v>
      </c>
      <c r="I186" s="668">
        <v>4</v>
      </c>
      <c r="J186" s="668">
        <v>553.24</v>
      </c>
      <c r="K186" s="681">
        <v>1</v>
      </c>
      <c r="L186" s="668">
        <v>4</v>
      </c>
      <c r="M186" s="669">
        <v>553.24</v>
      </c>
    </row>
    <row r="187" spans="1:13" ht="14.4" customHeight="1" x14ac:dyDescent="0.3">
      <c r="A187" s="664" t="s">
        <v>3381</v>
      </c>
      <c r="B187" s="665" t="s">
        <v>3258</v>
      </c>
      <c r="C187" s="665" t="s">
        <v>1669</v>
      </c>
      <c r="D187" s="665" t="s">
        <v>1670</v>
      </c>
      <c r="E187" s="665" t="s">
        <v>1696</v>
      </c>
      <c r="F187" s="668"/>
      <c r="G187" s="668"/>
      <c r="H187" s="681">
        <v>0</v>
      </c>
      <c r="I187" s="668">
        <v>1</v>
      </c>
      <c r="J187" s="668">
        <v>69.16</v>
      </c>
      <c r="K187" s="681">
        <v>1</v>
      </c>
      <c r="L187" s="668">
        <v>1</v>
      </c>
      <c r="M187" s="669">
        <v>69.16</v>
      </c>
    </row>
    <row r="188" spans="1:13" ht="14.4" customHeight="1" x14ac:dyDescent="0.3">
      <c r="A188" s="664" t="s">
        <v>3381</v>
      </c>
      <c r="B188" s="665" t="s">
        <v>3259</v>
      </c>
      <c r="C188" s="665" t="s">
        <v>3938</v>
      </c>
      <c r="D188" s="665" t="s">
        <v>1879</v>
      </c>
      <c r="E188" s="665" t="s">
        <v>1880</v>
      </c>
      <c r="F188" s="668"/>
      <c r="G188" s="668"/>
      <c r="H188" s="681">
        <v>0</v>
      </c>
      <c r="I188" s="668">
        <v>4</v>
      </c>
      <c r="J188" s="668">
        <v>777.04</v>
      </c>
      <c r="K188" s="681">
        <v>1</v>
      </c>
      <c r="L188" s="668">
        <v>4</v>
      </c>
      <c r="M188" s="669">
        <v>777.04</v>
      </c>
    </row>
    <row r="189" spans="1:13" ht="14.4" customHeight="1" x14ac:dyDescent="0.3">
      <c r="A189" s="664" t="s">
        <v>3381</v>
      </c>
      <c r="B189" s="665" t="s">
        <v>3259</v>
      </c>
      <c r="C189" s="665" t="s">
        <v>4177</v>
      </c>
      <c r="D189" s="665" t="s">
        <v>4178</v>
      </c>
      <c r="E189" s="665" t="s">
        <v>1844</v>
      </c>
      <c r="F189" s="668"/>
      <c r="G189" s="668"/>
      <c r="H189" s="681">
        <v>0</v>
      </c>
      <c r="I189" s="668">
        <v>7</v>
      </c>
      <c r="J189" s="668">
        <v>1235.29</v>
      </c>
      <c r="K189" s="681">
        <v>1</v>
      </c>
      <c r="L189" s="668">
        <v>7</v>
      </c>
      <c r="M189" s="669">
        <v>1235.29</v>
      </c>
    </row>
    <row r="190" spans="1:13" ht="14.4" customHeight="1" x14ac:dyDescent="0.3">
      <c r="A190" s="664" t="s">
        <v>3381</v>
      </c>
      <c r="B190" s="665" t="s">
        <v>3259</v>
      </c>
      <c r="C190" s="665" t="s">
        <v>4175</v>
      </c>
      <c r="D190" s="665" t="s">
        <v>4176</v>
      </c>
      <c r="E190" s="665" t="s">
        <v>1844</v>
      </c>
      <c r="F190" s="668"/>
      <c r="G190" s="668"/>
      <c r="H190" s="681">
        <v>0</v>
      </c>
      <c r="I190" s="668">
        <v>3</v>
      </c>
      <c r="J190" s="668">
        <v>529.41</v>
      </c>
      <c r="K190" s="681">
        <v>1</v>
      </c>
      <c r="L190" s="668">
        <v>3</v>
      </c>
      <c r="M190" s="669">
        <v>529.41</v>
      </c>
    </row>
    <row r="191" spans="1:13" ht="14.4" customHeight="1" x14ac:dyDescent="0.3">
      <c r="A191" s="664" t="s">
        <v>3381</v>
      </c>
      <c r="B191" s="665" t="s">
        <v>3259</v>
      </c>
      <c r="C191" s="665" t="s">
        <v>1878</v>
      </c>
      <c r="D191" s="665" t="s">
        <v>3262</v>
      </c>
      <c r="E191" s="665" t="s">
        <v>1880</v>
      </c>
      <c r="F191" s="668"/>
      <c r="G191" s="668"/>
      <c r="H191" s="681">
        <v>0</v>
      </c>
      <c r="I191" s="668">
        <v>31</v>
      </c>
      <c r="J191" s="668">
        <v>6022.0599999999995</v>
      </c>
      <c r="K191" s="681">
        <v>1</v>
      </c>
      <c r="L191" s="668">
        <v>31</v>
      </c>
      <c r="M191" s="669">
        <v>6022.0599999999995</v>
      </c>
    </row>
    <row r="192" spans="1:13" ht="14.4" customHeight="1" x14ac:dyDescent="0.3">
      <c r="A192" s="664" t="s">
        <v>3382</v>
      </c>
      <c r="B192" s="665" t="s">
        <v>3175</v>
      </c>
      <c r="C192" s="665" t="s">
        <v>3427</v>
      </c>
      <c r="D192" s="665" t="s">
        <v>3428</v>
      </c>
      <c r="E192" s="665" t="s">
        <v>3429</v>
      </c>
      <c r="F192" s="668"/>
      <c r="G192" s="668"/>
      <c r="H192" s="681">
        <v>0</v>
      </c>
      <c r="I192" s="668">
        <v>3</v>
      </c>
      <c r="J192" s="668">
        <v>2005.62</v>
      </c>
      <c r="K192" s="681">
        <v>1</v>
      </c>
      <c r="L192" s="668">
        <v>3</v>
      </c>
      <c r="M192" s="669">
        <v>2005.62</v>
      </c>
    </row>
    <row r="193" spans="1:13" ht="14.4" customHeight="1" x14ac:dyDescent="0.3">
      <c r="A193" s="664" t="s">
        <v>3382</v>
      </c>
      <c r="B193" s="665" t="s">
        <v>3179</v>
      </c>
      <c r="C193" s="665" t="s">
        <v>1731</v>
      </c>
      <c r="D193" s="665" t="s">
        <v>1732</v>
      </c>
      <c r="E193" s="665" t="s">
        <v>1733</v>
      </c>
      <c r="F193" s="668"/>
      <c r="G193" s="668"/>
      <c r="H193" s="681"/>
      <c r="I193" s="668">
        <v>1</v>
      </c>
      <c r="J193" s="668">
        <v>0</v>
      </c>
      <c r="K193" s="681"/>
      <c r="L193" s="668">
        <v>1</v>
      </c>
      <c r="M193" s="669">
        <v>0</v>
      </c>
    </row>
    <row r="194" spans="1:13" ht="14.4" customHeight="1" x14ac:dyDescent="0.3">
      <c r="A194" s="664" t="s">
        <v>3382</v>
      </c>
      <c r="B194" s="665" t="s">
        <v>3189</v>
      </c>
      <c r="C194" s="665" t="s">
        <v>3512</v>
      </c>
      <c r="D194" s="665" t="s">
        <v>3513</v>
      </c>
      <c r="E194" s="665" t="s">
        <v>3514</v>
      </c>
      <c r="F194" s="668"/>
      <c r="G194" s="668"/>
      <c r="H194" s="681">
        <v>0</v>
      </c>
      <c r="I194" s="668">
        <v>1</v>
      </c>
      <c r="J194" s="668">
        <v>407.55</v>
      </c>
      <c r="K194" s="681">
        <v>1</v>
      </c>
      <c r="L194" s="668">
        <v>1</v>
      </c>
      <c r="M194" s="669">
        <v>407.55</v>
      </c>
    </row>
    <row r="195" spans="1:13" ht="14.4" customHeight="1" x14ac:dyDescent="0.3">
      <c r="A195" s="664" t="s">
        <v>3382</v>
      </c>
      <c r="B195" s="665" t="s">
        <v>3189</v>
      </c>
      <c r="C195" s="665" t="s">
        <v>1665</v>
      </c>
      <c r="D195" s="665" t="s">
        <v>1666</v>
      </c>
      <c r="E195" s="665" t="s">
        <v>3193</v>
      </c>
      <c r="F195" s="668"/>
      <c r="G195" s="668"/>
      <c r="H195" s="681">
        <v>0</v>
      </c>
      <c r="I195" s="668">
        <v>3</v>
      </c>
      <c r="J195" s="668">
        <v>5542.47</v>
      </c>
      <c r="K195" s="681">
        <v>1</v>
      </c>
      <c r="L195" s="668">
        <v>3</v>
      </c>
      <c r="M195" s="669">
        <v>5542.47</v>
      </c>
    </row>
    <row r="196" spans="1:13" ht="14.4" customHeight="1" x14ac:dyDescent="0.3">
      <c r="A196" s="664" t="s">
        <v>3382</v>
      </c>
      <c r="B196" s="665" t="s">
        <v>3189</v>
      </c>
      <c r="C196" s="665" t="s">
        <v>1819</v>
      </c>
      <c r="D196" s="665" t="s">
        <v>1666</v>
      </c>
      <c r="E196" s="665" t="s">
        <v>3191</v>
      </c>
      <c r="F196" s="668"/>
      <c r="G196" s="668"/>
      <c r="H196" s="681">
        <v>0</v>
      </c>
      <c r="I196" s="668">
        <v>2</v>
      </c>
      <c r="J196" s="668">
        <v>2771.24</v>
      </c>
      <c r="K196" s="681">
        <v>1</v>
      </c>
      <c r="L196" s="668">
        <v>2</v>
      </c>
      <c r="M196" s="669">
        <v>2771.24</v>
      </c>
    </row>
    <row r="197" spans="1:13" ht="14.4" customHeight="1" x14ac:dyDescent="0.3">
      <c r="A197" s="664" t="s">
        <v>3382</v>
      </c>
      <c r="B197" s="665" t="s">
        <v>3280</v>
      </c>
      <c r="C197" s="665" t="s">
        <v>2582</v>
      </c>
      <c r="D197" s="665" t="s">
        <v>3281</v>
      </c>
      <c r="E197" s="665" t="s">
        <v>940</v>
      </c>
      <c r="F197" s="668"/>
      <c r="G197" s="668"/>
      <c r="H197" s="681">
        <v>0</v>
      </c>
      <c r="I197" s="668">
        <v>1</v>
      </c>
      <c r="J197" s="668">
        <v>48.27</v>
      </c>
      <c r="K197" s="681">
        <v>1</v>
      </c>
      <c r="L197" s="668">
        <v>1</v>
      </c>
      <c r="M197" s="669">
        <v>48.27</v>
      </c>
    </row>
    <row r="198" spans="1:13" ht="14.4" customHeight="1" x14ac:dyDescent="0.3">
      <c r="A198" s="664" t="s">
        <v>3382</v>
      </c>
      <c r="B198" s="665" t="s">
        <v>3217</v>
      </c>
      <c r="C198" s="665" t="s">
        <v>1935</v>
      </c>
      <c r="D198" s="665" t="s">
        <v>1814</v>
      </c>
      <c r="E198" s="665" t="s">
        <v>2737</v>
      </c>
      <c r="F198" s="668"/>
      <c r="G198" s="668"/>
      <c r="H198" s="681">
        <v>0</v>
      </c>
      <c r="I198" s="668">
        <v>2</v>
      </c>
      <c r="J198" s="668">
        <v>308.72000000000003</v>
      </c>
      <c r="K198" s="681">
        <v>1</v>
      </c>
      <c r="L198" s="668">
        <v>2</v>
      </c>
      <c r="M198" s="669">
        <v>308.72000000000003</v>
      </c>
    </row>
    <row r="199" spans="1:13" ht="14.4" customHeight="1" x14ac:dyDescent="0.3">
      <c r="A199" s="664" t="s">
        <v>3382</v>
      </c>
      <c r="B199" s="665" t="s">
        <v>3217</v>
      </c>
      <c r="C199" s="665" t="s">
        <v>1813</v>
      </c>
      <c r="D199" s="665" t="s">
        <v>1814</v>
      </c>
      <c r="E199" s="665" t="s">
        <v>3218</v>
      </c>
      <c r="F199" s="668"/>
      <c r="G199" s="668"/>
      <c r="H199" s="681">
        <v>0</v>
      </c>
      <c r="I199" s="668">
        <v>1</v>
      </c>
      <c r="J199" s="668">
        <v>225.06</v>
      </c>
      <c r="K199" s="681">
        <v>1</v>
      </c>
      <c r="L199" s="668">
        <v>1</v>
      </c>
      <c r="M199" s="669">
        <v>225.06</v>
      </c>
    </row>
    <row r="200" spans="1:13" ht="14.4" customHeight="1" x14ac:dyDescent="0.3">
      <c r="A200" s="664" t="s">
        <v>3382</v>
      </c>
      <c r="B200" s="665" t="s">
        <v>4931</v>
      </c>
      <c r="C200" s="665" t="s">
        <v>3416</v>
      </c>
      <c r="D200" s="665" t="s">
        <v>3417</v>
      </c>
      <c r="E200" s="665" t="s">
        <v>3418</v>
      </c>
      <c r="F200" s="668"/>
      <c r="G200" s="668"/>
      <c r="H200" s="681"/>
      <c r="I200" s="668">
        <v>1</v>
      </c>
      <c r="J200" s="668">
        <v>0</v>
      </c>
      <c r="K200" s="681"/>
      <c r="L200" s="668">
        <v>1</v>
      </c>
      <c r="M200" s="669">
        <v>0</v>
      </c>
    </row>
    <row r="201" spans="1:13" ht="14.4" customHeight="1" x14ac:dyDescent="0.3">
      <c r="A201" s="664" t="s">
        <v>3382</v>
      </c>
      <c r="B201" s="665" t="s">
        <v>3238</v>
      </c>
      <c r="C201" s="665" t="s">
        <v>1767</v>
      </c>
      <c r="D201" s="665" t="s">
        <v>1768</v>
      </c>
      <c r="E201" s="665" t="s">
        <v>3309</v>
      </c>
      <c r="F201" s="668"/>
      <c r="G201" s="668"/>
      <c r="H201" s="681">
        <v>0</v>
      </c>
      <c r="I201" s="668">
        <v>2</v>
      </c>
      <c r="J201" s="668">
        <v>62.64</v>
      </c>
      <c r="K201" s="681">
        <v>1</v>
      </c>
      <c r="L201" s="668">
        <v>2</v>
      </c>
      <c r="M201" s="669">
        <v>62.64</v>
      </c>
    </row>
    <row r="202" spans="1:13" ht="14.4" customHeight="1" x14ac:dyDescent="0.3">
      <c r="A202" s="664" t="s">
        <v>3382</v>
      </c>
      <c r="B202" s="665" t="s">
        <v>4932</v>
      </c>
      <c r="C202" s="665" t="s">
        <v>1770</v>
      </c>
      <c r="D202" s="665" t="s">
        <v>3413</v>
      </c>
      <c r="E202" s="665" t="s">
        <v>3414</v>
      </c>
      <c r="F202" s="668"/>
      <c r="G202" s="668"/>
      <c r="H202" s="681">
        <v>0</v>
      </c>
      <c r="I202" s="668">
        <v>2</v>
      </c>
      <c r="J202" s="668">
        <v>439.56</v>
      </c>
      <c r="K202" s="681">
        <v>1</v>
      </c>
      <c r="L202" s="668">
        <v>2</v>
      </c>
      <c r="M202" s="669">
        <v>439.56</v>
      </c>
    </row>
    <row r="203" spans="1:13" ht="14.4" customHeight="1" x14ac:dyDescent="0.3">
      <c r="A203" s="664" t="s">
        <v>3382</v>
      </c>
      <c r="B203" s="665" t="s">
        <v>3245</v>
      </c>
      <c r="C203" s="665" t="s">
        <v>2646</v>
      </c>
      <c r="D203" s="665" t="s">
        <v>3311</v>
      </c>
      <c r="E203" s="665" t="s">
        <v>3312</v>
      </c>
      <c r="F203" s="668"/>
      <c r="G203" s="668"/>
      <c r="H203" s="681">
        <v>0</v>
      </c>
      <c r="I203" s="668">
        <v>1</v>
      </c>
      <c r="J203" s="668">
        <v>107.42</v>
      </c>
      <c r="K203" s="681">
        <v>1</v>
      </c>
      <c r="L203" s="668">
        <v>1</v>
      </c>
      <c r="M203" s="669">
        <v>107.42</v>
      </c>
    </row>
    <row r="204" spans="1:13" ht="14.4" customHeight="1" x14ac:dyDescent="0.3">
      <c r="A204" s="664" t="s">
        <v>3382</v>
      </c>
      <c r="B204" s="665" t="s">
        <v>3248</v>
      </c>
      <c r="C204" s="665" t="s">
        <v>1680</v>
      </c>
      <c r="D204" s="665" t="s">
        <v>3249</v>
      </c>
      <c r="E204" s="665" t="s">
        <v>3250</v>
      </c>
      <c r="F204" s="668"/>
      <c r="G204" s="668"/>
      <c r="H204" s="681">
        <v>0</v>
      </c>
      <c r="I204" s="668">
        <v>1</v>
      </c>
      <c r="J204" s="668">
        <v>4.7</v>
      </c>
      <c r="K204" s="681">
        <v>1</v>
      </c>
      <c r="L204" s="668">
        <v>1</v>
      </c>
      <c r="M204" s="669">
        <v>4.7</v>
      </c>
    </row>
    <row r="205" spans="1:13" ht="14.4" customHeight="1" x14ac:dyDescent="0.3">
      <c r="A205" s="664" t="s">
        <v>3382</v>
      </c>
      <c r="B205" s="665" t="s">
        <v>4939</v>
      </c>
      <c r="C205" s="665" t="s">
        <v>3473</v>
      </c>
      <c r="D205" s="665" t="s">
        <v>3474</v>
      </c>
      <c r="E205" s="665" t="s">
        <v>1696</v>
      </c>
      <c r="F205" s="668"/>
      <c r="G205" s="668"/>
      <c r="H205" s="681">
        <v>0</v>
      </c>
      <c r="I205" s="668">
        <v>1</v>
      </c>
      <c r="J205" s="668">
        <v>132</v>
      </c>
      <c r="K205" s="681">
        <v>1</v>
      </c>
      <c r="L205" s="668">
        <v>1</v>
      </c>
      <c r="M205" s="669">
        <v>132</v>
      </c>
    </row>
    <row r="206" spans="1:13" ht="14.4" customHeight="1" x14ac:dyDescent="0.3">
      <c r="A206" s="664" t="s">
        <v>3401</v>
      </c>
      <c r="B206" s="665" t="s">
        <v>3189</v>
      </c>
      <c r="C206" s="665" t="s">
        <v>3807</v>
      </c>
      <c r="D206" s="665" t="s">
        <v>3513</v>
      </c>
      <c r="E206" s="665" t="s">
        <v>3808</v>
      </c>
      <c r="F206" s="668"/>
      <c r="G206" s="668"/>
      <c r="H206" s="681">
        <v>0</v>
      </c>
      <c r="I206" s="668">
        <v>7</v>
      </c>
      <c r="J206" s="668">
        <v>3803.7299999999996</v>
      </c>
      <c r="K206" s="681">
        <v>1</v>
      </c>
      <c r="L206" s="668">
        <v>7</v>
      </c>
      <c r="M206" s="669">
        <v>3803.7299999999996</v>
      </c>
    </row>
    <row r="207" spans="1:13" ht="14.4" customHeight="1" x14ac:dyDescent="0.3">
      <c r="A207" s="664" t="s">
        <v>3401</v>
      </c>
      <c r="B207" s="665" t="s">
        <v>3189</v>
      </c>
      <c r="C207" s="665" t="s">
        <v>3809</v>
      </c>
      <c r="D207" s="665" t="s">
        <v>3513</v>
      </c>
      <c r="E207" s="665" t="s">
        <v>3810</v>
      </c>
      <c r="F207" s="668"/>
      <c r="G207" s="668"/>
      <c r="H207" s="681">
        <v>0</v>
      </c>
      <c r="I207" s="668">
        <v>1</v>
      </c>
      <c r="J207" s="668">
        <v>923.74</v>
      </c>
      <c r="K207" s="681">
        <v>1</v>
      </c>
      <c r="L207" s="668">
        <v>1</v>
      </c>
      <c r="M207" s="669">
        <v>923.74</v>
      </c>
    </row>
    <row r="208" spans="1:13" ht="14.4" customHeight="1" x14ac:dyDescent="0.3">
      <c r="A208" s="664" t="s">
        <v>3401</v>
      </c>
      <c r="B208" s="665" t="s">
        <v>3189</v>
      </c>
      <c r="C208" s="665" t="s">
        <v>1665</v>
      </c>
      <c r="D208" s="665" t="s">
        <v>1666</v>
      </c>
      <c r="E208" s="665" t="s">
        <v>3193</v>
      </c>
      <c r="F208" s="668"/>
      <c r="G208" s="668"/>
      <c r="H208" s="681">
        <v>0</v>
      </c>
      <c r="I208" s="668">
        <v>1</v>
      </c>
      <c r="J208" s="668">
        <v>1847.49</v>
      </c>
      <c r="K208" s="681">
        <v>1</v>
      </c>
      <c r="L208" s="668">
        <v>1</v>
      </c>
      <c r="M208" s="669">
        <v>1847.49</v>
      </c>
    </row>
    <row r="209" spans="1:13" ht="14.4" customHeight="1" x14ac:dyDescent="0.3">
      <c r="A209" s="664" t="s">
        <v>3401</v>
      </c>
      <c r="B209" s="665" t="s">
        <v>3194</v>
      </c>
      <c r="C209" s="665" t="s">
        <v>1642</v>
      </c>
      <c r="D209" s="665" t="s">
        <v>1643</v>
      </c>
      <c r="E209" s="665" t="s">
        <v>1644</v>
      </c>
      <c r="F209" s="668"/>
      <c r="G209" s="668"/>
      <c r="H209" s="681">
        <v>0</v>
      </c>
      <c r="I209" s="668">
        <v>1</v>
      </c>
      <c r="J209" s="668">
        <v>65.540000000000006</v>
      </c>
      <c r="K209" s="681">
        <v>1</v>
      </c>
      <c r="L209" s="668">
        <v>1</v>
      </c>
      <c r="M209" s="669">
        <v>65.540000000000006</v>
      </c>
    </row>
    <row r="210" spans="1:13" ht="14.4" customHeight="1" x14ac:dyDescent="0.3">
      <c r="A210" s="664" t="s">
        <v>3401</v>
      </c>
      <c r="B210" s="665" t="s">
        <v>3279</v>
      </c>
      <c r="C210" s="665" t="s">
        <v>3812</v>
      </c>
      <c r="D210" s="665" t="s">
        <v>3813</v>
      </c>
      <c r="E210" s="665" t="s">
        <v>3814</v>
      </c>
      <c r="F210" s="668"/>
      <c r="G210" s="668"/>
      <c r="H210" s="681">
        <v>0</v>
      </c>
      <c r="I210" s="668">
        <v>1</v>
      </c>
      <c r="J210" s="668">
        <v>103.64</v>
      </c>
      <c r="K210" s="681">
        <v>1</v>
      </c>
      <c r="L210" s="668">
        <v>1</v>
      </c>
      <c r="M210" s="669">
        <v>103.64</v>
      </c>
    </row>
    <row r="211" spans="1:13" ht="14.4" customHeight="1" x14ac:dyDescent="0.3">
      <c r="A211" s="664" t="s">
        <v>3401</v>
      </c>
      <c r="B211" s="665" t="s">
        <v>3280</v>
      </c>
      <c r="C211" s="665" t="s">
        <v>3823</v>
      </c>
      <c r="D211" s="665" t="s">
        <v>2546</v>
      </c>
      <c r="E211" s="665" t="s">
        <v>3824</v>
      </c>
      <c r="F211" s="668"/>
      <c r="G211" s="668"/>
      <c r="H211" s="681"/>
      <c r="I211" s="668">
        <v>1</v>
      </c>
      <c r="J211" s="668">
        <v>0</v>
      </c>
      <c r="K211" s="681"/>
      <c r="L211" s="668">
        <v>1</v>
      </c>
      <c r="M211" s="669">
        <v>0</v>
      </c>
    </row>
    <row r="212" spans="1:13" ht="14.4" customHeight="1" x14ac:dyDescent="0.3">
      <c r="A212" s="664" t="s">
        <v>3401</v>
      </c>
      <c r="B212" s="665" t="s">
        <v>3201</v>
      </c>
      <c r="C212" s="665" t="s">
        <v>3782</v>
      </c>
      <c r="D212" s="665" t="s">
        <v>3783</v>
      </c>
      <c r="E212" s="665" t="s">
        <v>3784</v>
      </c>
      <c r="F212" s="668"/>
      <c r="G212" s="668"/>
      <c r="H212" s="681"/>
      <c r="I212" s="668">
        <v>1</v>
      </c>
      <c r="J212" s="668">
        <v>0</v>
      </c>
      <c r="K212" s="681"/>
      <c r="L212" s="668">
        <v>1</v>
      </c>
      <c r="M212" s="669">
        <v>0</v>
      </c>
    </row>
    <row r="213" spans="1:13" ht="14.4" customHeight="1" x14ac:dyDescent="0.3">
      <c r="A213" s="664" t="s">
        <v>3401</v>
      </c>
      <c r="B213" s="665" t="s">
        <v>3206</v>
      </c>
      <c r="C213" s="665" t="s">
        <v>3758</v>
      </c>
      <c r="D213" s="665" t="s">
        <v>2587</v>
      </c>
      <c r="E213" s="665" t="s">
        <v>2588</v>
      </c>
      <c r="F213" s="668"/>
      <c r="G213" s="668"/>
      <c r="H213" s="681">
        <v>0</v>
      </c>
      <c r="I213" s="668">
        <v>1</v>
      </c>
      <c r="J213" s="668">
        <v>185.34</v>
      </c>
      <c r="K213" s="681">
        <v>1</v>
      </c>
      <c r="L213" s="668">
        <v>1</v>
      </c>
      <c r="M213" s="669">
        <v>185.34</v>
      </c>
    </row>
    <row r="214" spans="1:13" ht="14.4" customHeight="1" x14ac:dyDescent="0.3">
      <c r="A214" s="664" t="s">
        <v>3401</v>
      </c>
      <c r="B214" s="665" t="s">
        <v>3211</v>
      </c>
      <c r="C214" s="665" t="s">
        <v>1827</v>
      </c>
      <c r="D214" s="665" t="s">
        <v>1828</v>
      </c>
      <c r="E214" s="665" t="s">
        <v>1829</v>
      </c>
      <c r="F214" s="668"/>
      <c r="G214" s="668"/>
      <c r="H214" s="681">
        <v>0</v>
      </c>
      <c r="I214" s="668">
        <v>1</v>
      </c>
      <c r="J214" s="668">
        <v>79.03</v>
      </c>
      <c r="K214" s="681">
        <v>1</v>
      </c>
      <c r="L214" s="668">
        <v>1</v>
      </c>
      <c r="M214" s="669">
        <v>79.03</v>
      </c>
    </row>
    <row r="215" spans="1:13" ht="14.4" customHeight="1" x14ac:dyDescent="0.3">
      <c r="A215" s="664" t="s">
        <v>3401</v>
      </c>
      <c r="B215" s="665" t="s">
        <v>3217</v>
      </c>
      <c r="C215" s="665" t="s">
        <v>1813</v>
      </c>
      <c r="D215" s="665" t="s">
        <v>1814</v>
      </c>
      <c r="E215" s="665" t="s">
        <v>3218</v>
      </c>
      <c r="F215" s="668"/>
      <c r="G215" s="668"/>
      <c r="H215" s="681">
        <v>0</v>
      </c>
      <c r="I215" s="668">
        <v>3</v>
      </c>
      <c r="J215" s="668">
        <v>675.18000000000006</v>
      </c>
      <c r="K215" s="681">
        <v>1</v>
      </c>
      <c r="L215" s="668">
        <v>3</v>
      </c>
      <c r="M215" s="669">
        <v>675.18000000000006</v>
      </c>
    </row>
    <row r="216" spans="1:13" ht="14.4" customHeight="1" x14ac:dyDescent="0.3">
      <c r="A216" s="664" t="s">
        <v>3401</v>
      </c>
      <c r="B216" s="665" t="s">
        <v>4946</v>
      </c>
      <c r="C216" s="665" t="s">
        <v>3790</v>
      </c>
      <c r="D216" s="665" t="s">
        <v>3791</v>
      </c>
      <c r="E216" s="665" t="s">
        <v>3792</v>
      </c>
      <c r="F216" s="668"/>
      <c r="G216" s="668"/>
      <c r="H216" s="681">
        <v>0</v>
      </c>
      <c r="I216" s="668">
        <v>1</v>
      </c>
      <c r="J216" s="668">
        <v>146.15</v>
      </c>
      <c r="K216" s="681">
        <v>1</v>
      </c>
      <c r="L216" s="668">
        <v>1</v>
      </c>
      <c r="M216" s="669">
        <v>146.15</v>
      </c>
    </row>
    <row r="217" spans="1:13" ht="14.4" customHeight="1" x14ac:dyDescent="0.3">
      <c r="A217" s="664" t="s">
        <v>3401</v>
      </c>
      <c r="B217" s="665" t="s">
        <v>3238</v>
      </c>
      <c r="C217" s="665" t="s">
        <v>2568</v>
      </c>
      <c r="D217" s="665" t="s">
        <v>2569</v>
      </c>
      <c r="E217" s="665" t="s">
        <v>3310</v>
      </c>
      <c r="F217" s="668"/>
      <c r="G217" s="668"/>
      <c r="H217" s="681">
        <v>0</v>
      </c>
      <c r="I217" s="668">
        <v>2</v>
      </c>
      <c r="J217" s="668">
        <v>281.89999999999998</v>
      </c>
      <c r="K217" s="681">
        <v>1</v>
      </c>
      <c r="L217" s="668">
        <v>2</v>
      </c>
      <c r="M217" s="669">
        <v>281.89999999999998</v>
      </c>
    </row>
    <row r="218" spans="1:13" ht="14.4" customHeight="1" x14ac:dyDescent="0.3">
      <c r="A218" s="664" t="s">
        <v>3401</v>
      </c>
      <c r="B218" s="665" t="s">
        <v>3245</v>
      </c>
      <c r="C218" s="665" t="s">
        <v>2646</v>
      </c>
      <c r="D218" s="665" t="s">
        <v>3311</v>
      </c>
      <c r="E218" s="665" t="s">
        <v>3312</v>
      </c>
      <c r="F218" s="668"/>
      <c r="G218" s="668"/>
      <c r="H218" s="681">
        <v>0</v>
      </c>
      <c r="I218" s="668">
        <v>1</v>
      </c>
      <c r="J218" s="668">
        <v>107.42</v>
      </c>
      <c r="K218" s="681">
        <v>1</v>
      </c>
      <c r="L218" s="668">
        <v>1</v>
      </c>
      <c r="M218" s="669">
        <v>107.42</v>
      </c>
    </row>
    <row r="219" spans="1:13" ht="14.4" customHeight="1" x14ac:dyDescent="0.3">
      <c r="A219" s="664" t="s">
        <v>3401</v>
      </c>
      <c r="B219" s="665" t="s">
        <v>3245</v>
      </c>
      <c r="C219" s="665" t="s">
        <v>2594</v>
      </c>
      <c r="D219" s="665" t="s">
        <v>3311</v>
      </c>
      <c r="E219" s="665" t="s">
        <v>3313</v>
      </c>
      <c r="F219" s="668"/>
      <c r="G219" s="668"/>
      <c r="H219" s="681">
        <v>0</v>
      </c>
      <c r="I219" s="668">
        <v>2</v>
      </c>
      <c r="J219" s="668">
        <v>1074.24</v>
      </c>
      <c r="K219" s="681">
        <v>1</v>
      </c>
      <c r="L219" s="668">
        <v>2</v>
      </c>
      <c r="M219" s="669">
        <v>1074.24</v>
      </c>
    </row>
    <row r="220" spans="1:13" ht="14.4" customHeight="1" x14ac:dyDescent="0.3">
      <c r="A220" s="664" t="s">
        <v>3401</v>
      </c>
      <c r="B220" s="665" t="s">
        <v>3248</v>
      </c>
      <c r="C220" s="665" t="s">
        <v>1680</v>
      </c>
      <c r="D220" s="665" t="s">
        <v>3249</v>
      </c>
      <c r="E220" s="665" t="s">
        <v>3250</v>
      </c>
      <c r="F220" s="668"/>
      <c r="G220" s="668"/>
      <c r="H220" s="681">
        <v>0</v>
      </c>
      <c r="I220" s="668">
        <v>2</v>
      </c>
      <c r="J220" s="668">
        <v>9.4</v>
      </c>
      <c r="K220" s="681">
        <v>1</v>
      </c>
      <c r="L220" s="668">
        <v>2</v>
      </c>
      <c r="M220" s="669">
        <v>9.4</v>
      </c>
    </row>
    <row r="221" spans="1:13" ht="14.4" customHeight="1" x14ac:dyDescent="0.3">
      <c r="A221" s="664" t="s">
        <v>3401</v>
      </c>
      <c r="B221" s="665" t="s">
        <v>3253</v>
      </c>
      <c r="C221" s="665" t="s">
        <v>2557</v>
      </c>
      <c r="D221" s="665" t="s">
        <v>3314</v>
      </c>
      <c r="E221" s="665" t="s">
        <v>2459</v>
      </c>
      <c r="F221" s="668"/>
      <c r="G221" s="668"/>
      <c r="H221" s="681"/>
      <c r="I221" s="668">
        <v>6</v>
      </c>
      <c r="J221" s="668">
        <v>0</v>
      </c>
      <c r="K221" s="681"/>
      <c r="L221" s="668">
        <v>6</v>
      </c>
      <c r="M221" s="669">
        <v>0</v>
      </c>
    </row>
    <row r="222" spans="1:13" ht="14.4" customHeight="1" x14ac:dyDescent="0.3">
      <c r="A222" s="664" t="s">
        <v>3401</v>
      </c>
      <c r="B222" s="665" t="s">
        <v>3256</v>
      </c>
      <c r="C222" s="665" t="s">
        <v>1723</v>
      </c>
      <c r="D222" s="665" t="s">
        <v>1724</v>
      </c>
      <c r="E222" s="665" t="s">
        <v>1696</v>
      </c>
      <c r="F222" s="668"/>
      <c r="G222" s="668"/>
      <c r="H222" s="681">
        <v>0</v>
      </c>
      <c r="I222" s="668">
        <v>1</v>
      </c>
      <c r="J222" s="668">
        <v>65.989999999999995</v>
      </c>
      <c r="K222" s="681">
        <v>1</v>
      </c>
      <c r="L222" s="668">
        <v>1</v>
      </c>
      <c r="M222" s="669">
        <v>65.989999999999995</v>
      </c>
    </row>
    <row r="223" spans="1:13" ht="14.4" customHeight="1" x14ac:dyDescent="0.3">
      <c r="A223" s="664" t="s">
        <v>3401</v>
      </c>
      <c r="B223" s="665" t="s">
        <v>3316</v>
      </c>
      <c r="C223" s="665" t="s">
        <v>2672</v>
      </c>
      <c r="D223" s="665" t="s">
        <v>3317</v>
      </c>
      <c r="E223" s="665" t="s">
        <v>2674</v>
      </c>
      <c r="F223" s="668"/>
      <c r="G223" s="668"/>
      <c r="H223" s="681">
        <v>0</v>
      </c>
      <c r="I223" s="668">
        <v>1</v>
      </c>
      <c r="J223" s="668">
        <v>241.59</v>
      </c>
      <c r="K223" s="681">
        <v>1</v>
      </c>
      <c r="L223" s="668">
        <v>1</v>
      </c>
      <c r="M223" s="669">
        <v>241.59</v>
      </c>
    </row>
    <row r="224" spans="1:13" ht="14.4" customHeight="1" x14ac:dyDescent="0.3">
      <c r="A224" s="664" t="s">
        <v>3401</v>
      </c>
      <c r="B224" s="665" t="s">
        <v>3316</v>
      </c>
      <c r="C224" s="665" t="s">
        <v>3800</v>
      </c>
      <c r="D224" s="665" t="s">
        <v>3801</v>
      </c>
      <c r="E224" s="665" t="s">
        <v>3802</v>
      </c>
      <c r="F224" s="668"/>
      <c r="G224" s="668"/>
      <c r="H224" s="681">
        <v>0</v>
      </c>
      <c r="I224" s="668">
        <v>1</v>
      </c>
      <c r="J224" s="668">
        <v>177.82</v>
      </c>
      <c r="K224" s="681">
        <v>1</v>
      </c>
      <c r="L224" s="668">
        <v>1</v>
      </c>
      <c r="M224" s="669">
        <v>177.82</v>
      </c>
    </row>
    <row r="225" spans="1:13" ht="14.4" customHeight="1" x14ac:dyDescent="0.3">
      <c r="A225" s="664" t="s">
        <v>3401</v>
      </c>
      <c r="B225" s="665" t="s">
        <v>3259</v>
      </c>
      <c r="C225" s="665" t="s">
        <v>1840</v>
      </c>
      <c r="D225" s="665" t="s">
        <v>1841</v>
      </c>
      <c r="E225" s="665" t="s">
        <v>1836</v>
      </c>
      <c r="F225" s="668"/>
      <c r="G225" s="668"/>
      <c r="H225" s="681">
        <v>0</v>
      </c>
      <c r="I225" s="668">
        <v>20</v>
      </c>
      <c r="J225" s="668">
        <v>439.20000000000005</v>
      </c>
      <c r="K225" s="681">
        <v>1</v>
      </c>
      <c r="L225" s="668">
        <v>20</v>
      </c>
      <c r="M225" s="669">
        <v>439.20000000000005</v>
      </c>
    </row>
    <row r="226" spans="1:13" ht="14.4" customHeight="1" x14ac:dyDescent="0.3">
      <c r="A226" s="664" t="s">
        <v>3401</v>
      </c>
      <c r="B226" s="665" t="s">
        <v>3259</v>
      </c>
      <c r="C226" s="665" t="s">
        <v>2717</v>
      </c>
      <c r="D226" s="665" t="s">
        <v>2718</v>
      </c>
      <c r="E226" s="665" t="s">
        <v>1836</v>
      </c>
      <c r="F226" s="668"/>
      <c r="G226" s="668"/>
      <c r="H226" s="681">
        <v>0</v>
      </c>
      <c r="I226" s="668">
        <v>20</v>
      </c>
      <c r="J226" s="668">
        <v>439.20000000000005</v>
      </c>
      <c r="K226" s="681">
        <v>1</v>
      </c>
      <c r="L226" s="668">
        <v>20</v>
      </c>
      <c r="M226" s="669">
        <v>439.20000000000005</v>
      </c>
    </row>
    <row r="227" spans="1:13" ht="14.4" customHeight="1" x14ac:dyDescent="0.3">
      <c r="A227" s="664" t="s">
        <v>3401</v>
      </c>
      <c r="B227" s="665" t="s">
        <v>3259</v>
      </c>
      <c r="C227" s="665" t="s">
        <v>1878</v>
      </c>
      <c r="D227" s="665" t="s">
        <v>3262</v>
      </c>
      <c r="E227" s="665" t="s">
        <v>1880</v>
      </c>
      <c r="F227" s="668"/>
      <c r="G227" s="668"/>
      <c r="H227" s="681">
        <v>0</v>
      </c>
      <c r="I227" s="668">
        <v>12</v>
      </c>
      <c r="J227" s="668">
        <v>2331.12</v>
      </c>
      <c r="K227" s="681">
        <v>1</v>
      </c>
      <c r="L227" s="668">
        <v>12</v>
      </c>
      <c r="M227" s="669">
        <v>2331.12</v>
      </c>
    </row>
    <row r="228" spans="1:13" ht="14.4" customHeight="1" x14ac:dyDescent="0.3">
      <c r="A228" s="664" t="s">
        <v>3401</v>
      </c>
      <c r="B228" s="665" t="s">
        <v>3259</v>
      </c>
      <c r="C228" s="665" t="s">
        <v>1875</v>
      </c>
      <c r="D228" s="665" t="s">
        <v>1876</v>
      </c>
      <c r="E228" s="665" t="s">
        <v>1877</v>
      </c>
      <c r="F228" s="668"/>
      <c r="G228" s="668"/>
      <c r="H228" s="681">
        <v>0</v>
      </c>
      <c r="I228" s="668">
        <v>2</v>
      </c>
      <c r="J228" s="668">
        <v>175.64</v>
      </c>
      <c r="K228" s="681">
        <v>1</v>
      </c>
      <c r="L228" s="668">
        <v>2</v>
      </c>
      <c r="M228" s="669">
        <v>175.64</v>
      </c>
    </row>
    <row r="229" spans="1:13" ht="14.4" customHeight="1" x14ac:dyDescent="0.3">
      <c r="A229" s="664" t="s">
        <v>3399</v>
      </c>
      <c r="B229" s="665" t="s">
        <v>3238</v>
      </c>
      <c r="C229" s="665" t="s">
        <v>1623</v>
      </c>
      <c r="D229" s="665" t="s">
        <v>1624</v>
      </c>
      <c r="E229" s="665" t="s">
        <v>1625</v>
      </c>
      <c r="F229" s="668"/>
      <c r="G229" s="668"/>
      <c r="H229" s="681">
        <v>0</v>
      </c>
      <c r="I229" s="668">
        <v>2</v>
      </c>
      <c r="J229" s="668">
        <v>62.64</v>
      </c>
      <c r="K229" s="681">
        <v>1</v>
      </c>
      <c r="L229" s="668">
        <v>2</v>
      </c>
      <c r="M229" s="669">
        <v>62.64</v>
      </c>
    </row>
    <row r="230" spans="1:13" ht="14.4" customHeight="1" x14ac:dyDescent="0.3">
      <c r="A230" s="664" t="s">
        <v>3384</v>
      </c>
      <c r="B230" s="665" t="s">
        <v>3175</v>
      </c>
      <c r="C230" s="665" t="s">
        <v>3681</v>
      </c>
      <c r="D230" s="665" t="s">
        <v>3682</v>
      </c>
      <c r="E230" s="665" t="s">
        <v>3683</v>
      </c>
      <c r="F230" s="668">
        <v>4</v>
      </c>
      <c r="G230" s="668">
        <v>2674.16</v>
      </c>
      <c r="H230" s="681">
        <v>1</v>
      </c>
      <c r="I230" s="668"/>
      <c r="J230" s="668"/>
      <c r="K230" s="681">
        <v>0</v>
      </c>
      <c r="L230" s="668">
        <v>4</v>
      </c>
      <c r="M230" s="669">
        <v>2674.16</v>
      </c>
    </row>
    <row r="231" spans="1:13" ht="14.4" customHeight="1" x14ac:dyDescent="0.3">
      <c r="A231" s="664" t="s">
        <v>3384</v>
      </c>
      <c r="B231" s="665" t="s">
        <v>3175</v>
      </c>
      <c r="C231" s="665" t="s">
        <v>3427</v>
      </c>
      <c r="D231" s="665" t="s">
        <v>3428</v>
      </c>
      <c r="E231" s="665" t="s">
        <v>3429</v>
      </c>
      <c r="F231" s="668"/>
      <c r="G231" s="668"/>
      <c r="H231" s="681">
        <v>0</v>
      </c>
      <c r="I231" s="668">
        <v>12</v>
      </c>
      <c r="J231" s="668">
        <v>8022.48</v>
      </c>
      <c r="K231" s="681">
        <v>1</v>
      </c>
      <c r="L231" s="668">
        <v>12</v>
      </c>
      <c r="M231" s="669">
        <v>8022.48</v>
      </c>
    </row>
    <row r="232" spans="1:13" ht="14.4" customHeight="1" x14ac:dyDescent="0.3">
      <c r="A232" s="664" t="s">
        <v>3384</v>
      </c>
      <c r="B232" s="665" t="s">
        <v>3175</v>
      </c>
      <c r="C232" s="665" t="s">
        <v>3684</v>
      </c>
      <c r="D232" s="665" t="s">
        <v>3428</v>
      </c>
      <c r="E232" s="665" t="s">
        <v>3429</v>
      </c>
      <c r="F232" s="668"/>
      <c r="G232" s="668"/>
      <c r="H232" s="681">
        <v>0</v>
      </c>
      <c r="I232" s="668">
        <v>12</v>
      </c>
      <c r="J232" s="668">
        <v>8022.48</v>
      </c>
      <c r="K232" s="681">
        <v>1</v>
      </c>
      <c r="L232" s="668">
        <v>12</v>
      </c>
      <c r="M232" s="669">
        <v>8022.48</v>
      </c>
    </row>
    <row r="233" spans="1:13" ht="14.4" customHeight="1" x14ac:dyDescent="0.3">
      <c r="A233" s="664" t="s">
        <v>3384</v>
      </c>
      <c r="B233" s="665" t="s">
        <v>3175</v>
      </c>
      <c r="C233" s="665" t="s">
        <v>4269</v>
      </c>
      <c r="D233" s="665" t="s">
        <v>3682</v>
      </c>
      <c r="E233" s="665" t="s">
        <v>3683</v>
      </c>
      <c r="F233" s="668">
        <v>2</v>
      </c>
      <c r="G233" s="668">
        <v>1337.08</v>
      </c>
      <c r="H233" s="681">
        <v>1</v>
      </c>
      <c r="I233" s="668"/>
      <c r="J233" s="668"/>
      <c r="K233" s="681">
        <v>0</v>
      </c>
      <c r="L233" s="668">
        <v>2</v>
      </c>
      <c r="M233" s="669">
        <v>1337.08</v>
      </c>
    </row>
    <row r="234" spans="1:13" ht="14.4" customHeight="1" x14ac:dyDescent="0.3">
      <c r="A234" s="664" t="s">
        <v>3384</v>
      </c>
      <c r="B234" s="665" t="s">
        <v>3189</v>
      </c>
      <c r="C234" s="665" t="s">
        <v>3512</v>
      </c>
      <c r="D234" s="665" t="s">
        <v>3513</v>
      </c>
      <c r="E234" s="665" t="s">
        <v>3514</v>
      </c>
      <c r="F234" s="668"/>
      <c r="G234" s="668"/>
      <c r="H234" s="681">
        <v>0</v>
      </c>
      <c r="I234" s="668">
        <v>8</v>
      </c>
      <c r="J234" s="668">
        <v>3260.4</v>
      </c>
      <c r="K234" s="681">
        <v>1</v>
      </c>
      <c r="L234" s="668">
        <v>8</v>
      </c>
      <c r="M234" s="669">
        <v>3260.4</v>
      </c>
    </row>
    <row r="235" spans="1:13" ht="14.4" customHeight="1" x14ac:dyDescent="0.3">
      <c r="A235" s="664" t="s">
        <v>3384</v>
      </c>
      <c r="B235" s="665" t="s">
        <v>3189</v>
      </c>
      <c r="C235" s="665" t="s">
        <v>3807</v>
      </c>
      <c r="D235" s="665" t="s">
        <v>3513</v>
      </c>
      <c r="E235" s="665" t="s">
        <v>3808</v>
      </c>
      <c r="F235" s="668"/>
      <c r="G235" s="668"/>
      <c r="H235" s="681">
        <v>0</v>
      </c>
      <c r="I235" s="668">
        <v>8</v>
      </c>
      <c r="J235" s="668">
        <v>4347.12</v>
      </c>
      <c r="K235" s="681">
        <v>1</v>
      </c>
      <c r="L235" s="668">
        <v>8</v>
      </c>
      <c r="M235" s="669">
        <v>4347.12</v>
      </c>
    </row>
    <row r="236" spans="1:13" ht="14.4" customHeight="1" x14ac:dyDescent="0.3">
      <c r="A236" s="664" t="s">
        <v>3384</v>
      </c>
      <c r="B236" s="665" t="s">
        <v>3189</v>
      </c>
      <c r="C236" s="665" t="s">
        <v>3562</v>
      </c>
      <c r="D236" s="665" t="s">
        <v>3513</v>
      </c>
      <c r="E236" s="665" t="s">
        <v>3563</v>
      </c>
      <c r="F236" s="668"/>
      <c r="G236" s="668"/>
      <c r="H236" s="681">
        <v>0</v>
      </c>
      <c r="I236" s="668">
        <v>7</v>
      </c>
      <c r="J236" s="668">
        <v>5705.7000000000007</v>
      </c>
      <c r="K236" s="681">
        <v>1</v>
      </c>
      <c r="L236" s="668">
        <v>7</v>
      </c>
      <c r="M236" s="669">
        <v>5705.7000000000007</v>
      </c>
    </row>
    <row r="237" spans="1:13" ht="14.4" customHeight="1" x14ac:dyDescent="0.3">
      <c r="A237" s="664" t="s">
        <v>3384</v>
      </c>
      <c r="B237" s="665" t="s">
        <v>3189</v>
      </c>
      <c r="C237" s="665" t="s">
        <v>3809</v>
      </c>
      <c r="D237" s="665" t="s">
        <v>3513</v>
      </c>
      <c r="E237" s="665" t="s">
        <v>3810</v>
      </c>
      <c r="F237" s="668"/>
      <c r="G237" s="668"/>
      <c r="H237" s="681">
        <v>0</v>
      </c>
      <c r="I237" s="668">
        <v>3</v>
      </c>
      <c r="J237" s="668">
        <v>2771.2200000000003</v>
      </c>
      <c r="K237" s="681">
        <v>1</v>
      </c>
      <c r="L237" s="668">
        <v>3</v>
      </c>
      <c r="M237" s="669">
        <v>2771.2200000000003</v>
      </c>
    </row>
    <row r="238" spans="1:13" ht="14.4" customHeight="1" x14ac:dyDescent="0.3">
      <c r="A238" s="664" t="s">
        <v>3384</v>
      </c>
      <c r="B238" s="665" t="s">
        <v>3197</v>
      </c>
      <c r="C238" s="665" t="s">
        <v>1691</v>
      </c>
      <c r="D238" s="665" t="s">
        <v>1692</v>
      </c>
      <c r="E238" s="665" t="s">
        <v>560</v>
      </c>
      <c r="F238" s="668"/>
      <c r="G238" s="668"/>
      <c r="H238" s="681">
        <v>0</v>
      </c>
      <c r="I238" s="668">
        <v>2</v>
      </c>
      <c r="J238" s="668">
        <v>96.54</v>
      </c>
      <c r="K238" s="681">
        <v>1</v>
      </c>
      <c r="L238" s="668">
        <v>2</v>
      </c>
      <c r="M238" s="669">
        <v>96.54</v>
      </c>
    </row>
    <row r="239" spans="1:13" ht="14.4" customHeight="1" x14ac:dyDescent="0.3">
      <c r="A239" s="664" t="s">
        <v>3384</v>
      </c>
      <c r="B239" s="665" t="s">
        <v>3217</v>
      </c>
      <c r="C239" s="665" t="s">
        <v>1935</v>
      </c>
      <c r="D239" s="665" t="s">
        <v>1814</v>
      </c>
      <c r="E239" s="665" t="s">
        <v>2737</v>
      </c>
      <c r="F239" s="668"/>
      <c r="G239" s="668"/>
      <c r="H239" s="681">
        <v>0</v>
      </c>
      <c r="I239" s="668">
        <v>2</v>
      </c>
      <c r="J239" s="668">
        <v>308.72000000000003</v>
      </c>
      <c r="K239" s="681">
        <v>1</v>
      </c>
      <c r="L239" s="668">
        <v>2</v>
      </c>
      <c r="M239" s="669">
        <v>308.72000000000003</v>
      </c>
    </row>
    <row r="240" spans="1:13" ht="14.4" customHeight="1" x14ac:dyDescent="0.3">
      <c r="A240" s="664" t="s">
        <v>3384</v>
      </c>
      <c r="B240" s="665" t="s">
        <v>4934</v>
      </c>
      <c r="C240" s="665" t="s">
        <v>3979</v>
      </c>
      <c r="D240" s="665" t="s">
        <v>3980</v>
      </c>
      <c r="E240" s="665" t="s">
        <v>3981</v>
      </c>
      <c r="F240" s="668"/>
      <c r="G240" s="668"/>
      <c r="H240" s="681"/>
      <c r="I240" s="668">
        <v>18</v>
      </c>
      <c r="J240" s="668">
        <v>0</v>
      </c>
      <c r="K240" s="681"/>
      <c r="L240" s="668">
        <v>18</v>
      </c>
      <c r="M240" s="669">
        <v>0</v>
      </c>
    </row>
    <row r="241" spans="1:13" ht="14.4" customHeight="1" x14ac:dyDescent="0.3">
      <c r="A241" s="664" t="s">
        <v>3384</v>
      </c>
      <c r="B241" s="665" t="s">
        <v>4934</v>
      </c>
      <c r="C241" s="665" t="s">
        <v>3982</v>
      </c>
      <c r="D241" s="665" t="s">
        <v>3980</v>
      </c>
      <c r="E241" s="665" t="s">
        <v>3814</v>
      </c>
      <c r="F241" s="668"/>
      <c r="G241" s="668"/>
      <c r="H241" s="681">
        <v>0</v>
      </c>
      <c r="I241" s="668">
        <v>7</v>
      </c>
      <c r="J241" s="668">
        <v>3446.1000000000004</v>
      </c>
      <c r="K241" s="681">
        <v>1</v>
      </c>
      <c r="L241" s="668">
        <v>7</v>
      </c>
      <c r="M241" s="669">
        <v>3446.1000000000004</v>
      </c>
    </row>
    <row r="242" spans="1:13" ht="14.4" customHeight="1" x14ac:dyDescent="0.3">
      <c r="A242" s="664" t="s">
        <v>3384</v>
      </c>
      <c r="B242" s="665" t="s">
        <v>4931</v>
      </c>
      <c r="C242" s="665" t="s">
        <v>3416</v>
      </c>
      <c r="D242" s="665" t="s">
        <v>3417</v>
      </c>
      <c r="E242" s="665" t="s">
        <v>3418</v>
      </c>
      <c r="F242" s="668"/>
      <c r="G242" s="668"/>
      <c r="H242" s="681"/>
      <c r="I242" s="668">
        <v>47</v>
      </c>
      <c r="J242" s="668">
        <v>0</v>
      </c>
      <c r="K242" s="681"/>
      <c r="L242" s="668">
        <v>47</v>
      </c>
      <c r="M242" s="669">
        <v>0</v>
      </c>
    </row>
    <row r="243" spans="1:13" ht="14.4" customHeight="1" x14ac:dyDescent="0.3">
      <c r="A243" s="664" t="s">
        <v>3384</v>
      </c>
      <c r="B243" s="665" t="s">
        <v>4945</v>
      </c>
      <c r="C243" s="665" t="s">
        <v>4054</v>
      </c>
      <c r="D243" s="665" t="s">
        <v>4055</v>
      </c>
      <c r="E243" s="665" t="s">
        <v>1586</v>
      </c>
      <c r="F243" s="668"/>
      <c r="G243" s="668"/>
      <c r="H243" s="681">
        <v>0</v>
      </c>
      <c r="I243" s="668">
        <v>9</v>
      </c>
      <c r="J243" s="668">
        <v>4953.51</v>
      </c>
      <c r="K243" s="681">
        <v>1</v>
      </c>
      <c r="L243" s="668">
        <v>9</v>
      </c>
      <c r="M243" s="669">
        <v>4953.51</v>
      </c>
    </row>
    <row r="244" spans="1:13" ht="14.4" customHeight="1" x14ac:dyDescent="0.3">
      <c r="A244" s="664" t="s">
        <v>3384</v>
      </c>
      <c r="B244" s="665" t="s">
        <v>3236</v>
      </c>
      <c r="C244" s="665" t="s">
        <v>1608</v>
      </c>
      <c r="D244" s="665" t="s">
        <v>1609</v>
      </c>
      <c r="E244" s="665" t="s">
        <v>1610</v>
      </c>
      <c r="F244" s="668"/>
      <c r="G244" s="668"/>
      <c r="H244" s="681">
        <v>0</v>
      </c>
      <c r="I244" s="668">
        <v>2</v>
      </c>
      <c r="J244" s="668">
        <v>73.08</v>
      </c>
      <c r="K244" s="681">
        <v>1</v>
      </c>
      <c r="L244" s="668">
        <v>2</v>
      </c>
      <c r="M244" s="669">
        <v>73.08</v>
      </c>
    </row>
    <row r="245" spans="1:13" ht="14.4" customHeight="1" x14ac:dyDescent="0.3">
      <c r="A245" s="664" t="s">
        <v>3384</v>
      </c>
      <c r="B245" s="665" t="s">
        <v>3238</v>
      </c>
      <c r="C245" s="665" t="s">
        <v>3985</v>
      </c>
      <c r="D245" s="665" t="s">
        <v>1768</v>
      </c>
      <c r="E245" s="665" t="s">
        <v>3986</v>
      </c>
      <c r="F245" s="668"/>
      <c r="G245" s="668"/>
      <c r="H245" s="681">
        <v>0</v>
      </c>
      <c r="I245" s="668">
        <v>1</v>
      </c>
      <c r="J245" s="668">
        <v>300.68</v>
      </c>
      <c r="K245" s="681">
        <v>1</v>
      </c>
      <c r="L245" s="668">
        <v>1</v>
      </c>
      <c r="M245" s="669">
        <v>300.68</v>
      </c>
    </row>
    <row r="246" spans="1:13" ht="14.4" customHeight="1" x14ac:dyDescent="0.3">
      <c r="A246" s="664" t="s">
        <v>3384</v>
      </c>
      <c r="B246" s="665" t="s">
        <v>3248</v>
      </c>
      <c r="C246" s="665" t="s">
        <v>1680</v>
      </c>
      <c r="D246" s="665" t="s">
        <v>3249</v>
      </c>
      <c r="E246" s="665" t="s">
        <v>3250</v>
      </c>
      <c r="F246" s="668"/>
      <c r="G246" s="668"/>
      <c r="H246" s="681">
        <v>0</v>
      </c>
      <c r="I246" s="668">
        <v>2</v>
      </c>
      <c r="J246" s="668">
        <v>9.4</v>
      </c>
      <c r="K246" s="681">
        <v>1</v>
      </c>
      <c r="L246" s="668">
        <v>2</v>
      </c>
      <c r="M246" s="669">
        <v>9.4</v>
      </c>
    </row>
    <row r="247" spans="1:13" ht="14.4" customHeight="1" x14ac:dyDescent="0.3">
      <c r="A247" s="664" t="s">
        <v>3384</v>
      </c>
      <c r="B247" s="665" t="s">
        <v>3256</v>
      </c>
      <c r="C247" s="665" t="s">
        <v>1763</v>
      </c>
      <c r="D247" s="665" t="s">
        <v>1764</v>
      </c>
      <c r="E247" s="665" t="s">
        <v>905</v>
      </c>
      <c r="F247" s="668"/>
      <c r="G247" s="668"/>
      <c r="H247" s="681">
        <v>0</v>
      </c>
      <c r="I247" s="668">
        <v>3</v>
      </c>
      <c r="J247" s="668">
        <v>396</v>
      </c>
      <c r="K247" s="681">
        <v>1</v>
      </c>
      <c r="L247" s="668">
        <v>3</v>
      </c>
      <c r="M247" s="669">
        <v>396</v>
      </c>
    </row>
    <row r="248" spans="1:13" ht="14.4" customHeight="1" x14ac:dyDescent="0.3">
      <c r="A248" s="664" t="s">
        <v>3384</v>
      </c>
      <c r="B248" s="665" t="s">
        <v>4939</v>
      </c>
      <c r="C248" s="665" t="s">
        <v>3473</v>
      </c>
      <c r="D248" s="665" t="s">
        <v>3474</v>
      </c>
      <c r="E248" s="665" t="s">
        <v>1696</v>
      </c>
      <c r="F248" s="668"/>
      <c r="G248" s="668"/>
      <c r="H248" s="681">
        <v>0</v>
      </c>
      <c r="I248" s="668">
        <v>4</v>
      </c>
      <c r="J248" s="668">
        <v>528</v>
      </c>
      <c r="K248" s="681">
        <v>1</v>
      </c>
      <c r="L248" s="668">
        <v>4</v>
      </c>
      <c r="M248" s="669">
        <v>528</v>
      </c>
    </row>
    <row r="249" spans="1:13" ht="14.4" customHeight="1" x14ac:dyDescent="0.3">
      <c r="A249" s="664" t="s">
        <v>3384</v>
      </c>
      <c r="B249" s="665" t="s">
        <v>3258</v>
      </c>
      <c r="C249" s="665" t="s">
        <v>1669</v>
      </c>
      <c r="D249" s="665" t="s">
        <v>1670</v>
      </c>
      <c r="E249" s="665" t="s">
        <v>1696</v>
      </c>
      <c r="F249" s="668"/>
      <c r="G249" s="668"/>
      <c r="H249" s="681">
        <v>0</v>
      </c>
      <c r="I249" s="668">
        <v>3</v>
      </c>
      <c r="J249" s="668">
        <v>207.48</v>
      </c>
      <c r="K249" s="681">
        <v>1</v>
      </c>
      <c r="L249" s="668">
        <v>3</v>
      </c>
      <c r="M249" s="669">
        <v>207.48</v>
      </c>
    </row>
    <row r="250" spans="1:13" ht="14.4" customHeight="1" x14ac:dyDescent="0.3">
      <c r="A250" s="664" t="s">
        <v>3385</v>
      </c>
      <c r="B250" s="665" t="s">
        <v>3179</v>
      </c>
      <c r="C250" s="665" t="s">
        <v>1731</v>
      </c>
      <c r="D250" s="665" t="s">
        <v>1732</v>
      </c>
      <c r="E250" s="665" t="s">
        <v>1733</v>
      </c>
      <c r="F250" s="668"/>
      <c r="G250" s="668"/>
      <c r="H250" s="681"/>
      <c r="I250" s="668">
        <v>2</v>
      </c>
      <c r="J250" s="668">
        <v>0</v>
      </c>
      <c r="K250" s="681"/>
      <c r="L250" s="668">
        <v>2</v>
      </c>
      <c r="M250" s="669">
        <v>0</v>
      </c>
    </row>
    <row r="251" spans="1:13" ht="14.4" customHeight="1" x14ac:dyDescent="0.3">
      <c r="A251" s="664" t="s">
        <v>3385</v>
      </c>
      <c r="B251" s="665" t="s">
        <v>3189</v>
      </c>
      <c r="C251" s="665" t="s">
        <v>3562</v>
      </c>
      <c r="D251" s="665" t="s">
        <v>3513</v>
      </c>
      <c r="E251" s="665" t="s">
        <v>3563</v>
      </c>
      <c r="F251" s="668"/>
      <c r="G251" s="668"/>
      <c r="H251" s="681">
        <v>0</v>
      </c>
      <c r="I251" s="668">
        <v>6</v>
      </c>
      <c r="J251" s="668">
        <v>4890.6000000000004</v>
      </c>
      <c r="K251" s="681">
        <v>1</v>
      </c>
      <c r="L251" s="668">
        <v>6</v>
      </c>
      <c r="M251" s="669">
        <v>4890.6000000000004</v>
      </c>
    </row>
    <row r="252" spans="1:13" ht="14.4" customHeight="1" x14ac:dyDescent="0.3">
      <c r="A252" s="664" t="s">
        <v>3385</v>
      </c>
      <c r="B252" s="665" t="s">
        <v>3189</v>
      </c>
      <c r="C252" s="665" t="s">
        <v>1665</v>
      </c>
      <c r="D252" s="665" t="s">
        <v>1666</v>
      </c>
      <c r="E252" s="665" t="s">
        <v>3193</v>
      </c>
      <c r="F252" s="668"/>
      <c r="G252" s="668"/>
      <c r="H252" s="681">
        <v>0</v>
      </c>
      <c r="I252" s="668">
        <v>1</v>
      </c>
      <c r="J252" s="668">
        <v>1847.49</v>
      </c>
      <c r="K252" s="681">
        <v>1</v>
      </c>
      <c r="L252" s="668">
        <v>1</v>
      </c>
      <c r="M252" s="669">
        <v>1847.49</v>
      </c>
    </row>
    <row r="253" spans="1:13" ht="14.4" customHeight="1" x14ac:dyDescent="0.3">
      <c r="A253" s="664" t="s">
        <v>3385</v>
      </c>
      <c r="B253" s="665" t="s">
        <v>3197</v>
      </c>
      <c r="C253" s="665" t="s">
        <v>1691</v>
      </c>
      <c r="D253" s="665" t="s">
        <v>1692</v>
      </c>
      <c r="E253" s="665" t="s">
        <v>560</v>
      </c>
      <c r="F253" s="668"/>
      <c r="G253" s="668"/>
      <c r="H253" s="681">
        <v>0</v>
      </c>
      <c r="I253" s="668">
        <v>1</v>
      </c>
      <c r="J253" s="668">
        <v>48.27</v>
      </c>
      <c r="K253" s="681">
        <v>1</v>
      </c>
      <c r="L253" s="668">
        <v>1</v>
      </c>
      <c r="M253" s="669">
        <v>48.27</v>
      </c>
    </row>
    <row r="254" spans="1:13" ht="14.4" customHeight="1" x14ac:dyDescent="0.3">
      <c r="A254" s="664" t="s">
        <v>3385</v>
      </c>
      <c r="B254" s="665" t="s">
        <v>3198</v>
      </c>
      <c r="C254" s="665" t="s">
        <v>1698</v>
      </c>
      <c r="D254" s="665" t="s">
        <v>3199</v>
      </c>
      <c r="E254" s="665" t="s">
        <v>1041</v>
      </c>
      <c r="F254" s="668"/>
      <c r="G254" s="668"/>
      <c r="H254" s="681">
        <v>0</v>
      </c>
      <c r="I254" s="668">
        <v>1</v>
      </c>
      <c r="J254" s="668">
        <v>87.41</v>
      </c>
      <c r="K254" s="681">
        <v>1</v>
      </c>
      <c r="L254" s="668">
        <v>1</v>
      </c>
      <c r="M254" s="669">
        <v>87.41</v>
      </c>
    </row>
    <row r="255" spans="1:13" ht="14.4" customHeight="1" x14ac:dyDescent="0.3">
      <c r="A255" s="664" t="s">
        <v>3385</v>
      </c>
      <c r="B255" s="665" t="s">
        <v>3238</v>
      </c>
      <c r="C255" s="665" t="s">
        <v>1661</v>
      </c>
      <c r="D255" s="665" t="s">
        <v>1662</v>
      </c>
      <c r="E255" s="665" t="s">
        <v>3242</v>
      </c>
      <c r="F255" s="668"/>
      <c r="G255" s="668"/>
      <c r="H255" s="681">
        <v>0</v>
      </c>
      <c r="I255" s="668">
        <v>1</v>
      </c>
      <c r="J255" s="668">
        <v>93.96</v>
      </c>
      <c r="K255" s="681">
        <v>1</v>
      </c>
      <c r="L255" s="668">
        <v>1</v>
      </c>
      <c r="M255" s="669">
        <v>93.96</v>
      </c>
    </row>
    <row r="256" spans="1:13" ht="14.4" customHeight="1" x14ac:dyDescent="0.3">
      <c r="A256" s="664" t="s">
        <v>3386</v>
      </c>
      <c r="B256" s="665" t="s">
        <v>3248</v>
      </c>
      <c r="C256" s="665" t="s">
        <v>1760</v>
      </c>
      <c r="D256" s="665" t="s">
        <v>3251</v>
      </c>
      <c r="E256" s="665" t="s">
        <v>3252</v>
      </c>
      <c r="F256" s="668"/>
      <c r="G256" s="668"/>
      <c r="H256" s="681">
        <v>0</v>
      </c>
      <c r="I256" s="668">
        <v>1</v>
      </c>
      <c r="J256" s="668">
        <v>9.4</v>
      </c>
      <c r="K256" s="681">
        <v>1</v>
      </c>
      <c r="L256" s="668">
        <v>1</v>
      </c>
      <c r="M256" s="669">
        <v>9.4</v>
      </c>
    </row>
    <row r="257" spans="1:13" ht="14.4" customHeight="1" x14ac:dyDescent="0.3">
      <c r="A257" s="664" t="s">
        <v>3387</v>
      </c>
      <c r="B257" s="665" t="s">
        <v>3172</v>
      </c>
      <c r="C257" s="665" t="s">
        <v>3644</v>
      </c>
      <c r="D257" s="665" t="s">
        <v>1831</v>
      </c>
      <c r="E257" s="665" t="s">
        <v>3645</v>
      </c>
      <c r="F257" s="668"/>
      <c r="G257" s="668"/>
      <c r="H257" s="681">
        <v>0</v>
      </c>
      <c r="I257" s="668">
        <v>1</v>
      </c>
      <c r="J257" s="668">
        <v>28.81</v>
      </c>
      <c r="K257" s="681">
        <v>1</v>
      </c>
      <c r="L257" s="668">
        <v>1</v>
      </c>
      <c r="M257" s="669">
        <v>28.81</v>
      </c>
    </row>
    <row r="258" spans="1:13" ht="14.4" customHeight="1" x14ac:dyDescent="0.3">
      <c r="A258" s="664" t="s">
        <v>3387</v>
      </c>
      <c r="B258" s="665" t="s">
        <v>3175</v>
      </c>
      <c r="C258" s="665" t="s">
        <v>3427</v>
      </c>
      <c r="D258" s="665" t="s">
        <v>3428</v>
      </c>
      <c r="E258" s="665" t="s">
        <v>3429</v>
      </c>
      <c r="F258" s="668"/>
      <c r="G258" s="668"/>
      <c r="H258" s="681">
        <v>0</v>
      </c>
      <c r="I258" s="668">
        <v>10</v>
      </c>
      <c r="J258" s="668">
        <v>6685.4</v>
      </c>
      <c r="K258" s="681">
        <v>1</v>
      </c>
      <c r="L258" s="668">
        <v>10</v>
      </c>
      <c r="M258" s="669">
        <v>6685.4</v>
      </c>
    </row>
    <row r="259" spans="1:13" ht="14.4" customHeight="1" x14ac:dyDescent="0.3">
      <c r="A259" s="664" t="s">
        <v>3387</v>
      </c>
      <c r="B259" s="665" t="s">
        <v>3189</v>
      </c>
      <c r="C259" s="665" t="s">
        <v>3626</v>
      </c>
      <c r="D259" s="665" t="s">
        <v>1666</v>
      </c>
      <c r="E259" s="665" t="s">
        <v>3191</v>
      </c>
      <c r="F259" s="668"/>
      <c r="G259" s="668"/>
      <c r="H259" s="681">
        <v>0</v>
      </c>
      <c r="I259" s="668">
        <v>2</v>
      </c>
      <c r="J259" s="668">
        <v>2771.24</v>
      </c>
      <c r="K259" s="681">
        <v>1</v>
      </c>
      <c r="L259" s="668">
        <v>2</v>
      </c>
      <c r="M259" s="669">
        <v>2771.24</v>
      </c>
    </row>
    <row r="260" spans="1:13" ht="14.4" customHeight="1" x14ac:dyDescent="0.3">
      <c r="A260" s="664" t="s">
        <v>3387</v>
      </c>
      <c r="B260" s="665" t="s">
        <v>3197</v>
      </c>
      <c r="C260" s="665" t="s">
        <v>1691</v>
      </c>
      <c r="D260" s="665" t="s">
        <v>1692</v>
      </c>
      <c r="E260" s="665" t="s">
        <v>560</v>
      </c>
      <c r="F260" s="668"/>
      <c r="G260" s="668"/>
      <c r="H260" s="681">
        <v>0</v>
      </c>
      <c r="I260" s="668">
        <v>1</v>
      </c>
      <c r="J260" s="668">
        <v>48.27</v>
      </c>
      <c r="K260" s="681">
        <v>1</v>
      </c>
      <c r="L260" s="668">
        <v>1</v>
      </c>
      <c r="M260" s="669">
        <v>48.27</v>
      </c>
    </row>
    <row r="261" spans="1:13" ht="14.4" customHeight="1" x14ac:dyDescent="0.3">
      <c r="A261" s="664" t="s">
        <v>3387</v>
      </c>
      <c r="B261" s="665" t="s">
        <v>3197</v>
      </c>
      <c r="C261" s="665" t="s">
        <v>3646</v>
      </c>
      <c r="D261" s="665" t="s">
        <v>1692</v>
      </c>
      <c r="E261" s="665" t="s">
        <v>571</v>
      </c>
      <c r="F261" s="668"/>
      <c r="G261" s="668"/>
      <c r="H261" s="681">
        <v>0</v>
      </c>
      <c r="I261" s="668">
        <v>1</v>
      </c>
      <c r="J261" s="668">
        <v>144.81</v>
      </c>
      <c r="K261" s="681">
        <v>1</v>
      </c>
      <c r="L261" s="668">
        <v>1</v>
      </c>
      <c r="M261" s="669">
        <v>144.81</v>
      </c>
    </row>
    <row r="262" spans="1:13" ht="14.4" customHeight="1" x14ac:dyDescent="0.3">
      <c r="A262" s="664" t="s">
        <v>3387</v>
      </c>
      <c r="B262" s="665" t="s">
        <v>3207</v>
      </c>
      <c r="C262" s="665" t="s">
        <v>1612</v>
      </c>
      <c r="D262" s="665" t="s">
        <v>1613</v>
      </c>
      <c r="E262" s="665" t="s">
        <v>3208</v>
      </c>
      <c r="F262" s="668"/>
      <c r="G262" s="668"/>
      <c r="H262" s="681">
        <v>0</v>
      </c>
      <c r="I262" s="668">
        <v>1</v>
      </c>
      <c r="J262" s="668">
        <v>131.54</v>
      </c>
      <c r="K262" s="681">
        <v>1</v>
      </c>
      <c r="L262" s="668">
        <v>1</v>
      </c>
      <c r="M262" s="669">
        <v>131.54</v>
      </c>
    </row>
    <row r="263" spans="1:13" ht="14.4" customHeight="1" x14ac:dyDescent="0.3">
      <c r="A263" s="664" t="s">
        <v>3387</v>
      </c>
      <c r="B263" s="665" t="s">
        <v>3217</v>
      </c>
      <c r="C263" s="665" t="s">
        <v>1813</v>
      </c>
      <c r="D263" s="665" t="s">
        <v>1814</v>
      </c>
      <c r="E263" s="665" t="s">
        <v>3218</v>
      </c>
      <c r="F263" s="668"/>
      <c r="G263" s="668"/>
      <c r="H263" s="681">
        <v>0</v>
      </c>
      <c r="I263" s="668">
        <v>1</v>
      </c>
      <c r="J263" s="668">
        <v>225.06</v>
      </c>
      <c r="K263" s="681">
        <v>1</v>
      </c>
      <c r="L263" s="668">
        <v>1</v>
      </c>
      <c r="M263" s="669">
        <v>225.06</v>
      </c>
    </row>
    <row r="264" spans="1:13" ht="14.4" customHeight="1" x14ac:dyDescent="0.3">
      <c r="A264" s="664" t="s">
        <v>3387</v>
      </c>
      <c r="B264" s="665" t="s">
        <v>4934</v>
      </c>
      <c r="C264" s="665" t="s">
        <v>3982</v>
      </c>
      <c r="D264" s="665" t="s">
        <v>3980</v>
      </c>
      <c r="E264" s="665" t="s">
        <v>3814</v>
      </c>
      <c r="F264" s="668"/>
      <c r="G264" s="668"/>
      <c r="H264" s="681">
        <v>0</v>
      </c>
      <c r="I264" s="668">
        <v>1</v>
      </c>
      <c r="J264" s="668">
        <v>492.3</v>
      </c>
      <c r="K264" s="681">
        <v>1</v>
      </c>
      <c r="L264" s="668">
        <v>1</v>
      </c>
      <c r="M264" s="669">
        <v>492.3</v>
      </c>
    </row>
    <row r="265" spans="1:13" ht="14.4" customHeight="1" x14ac:dyDescent="0.3">
      <c r="A265" s="664" t="s">
        <v>3387</v>
      </c>
      <c r="B265" s="665" t="s">
        <v>4931</v>
      </c>
      <c r="C265" s="665" t="s">
        <v>3915</v>
      </c>
      <c r="D265" s="665" t="s">
        <v>3417</v>
      </c>
      <c r="E265" s="665" t="s">
        <v>3418</v>
      </c>
      <c r="F265" s="668"/>
      <c r="G265" s="668"/>
      <c r="H265" s="681">
        <v>0</v>
      </c>
      <c r="I265" s="668">
        <v>10</v>
      </c>
      <c r="J265" s="668">
        <v>5503.9000000000005</v>
      </c>
      <c r="K265" s="681">
        <v>1</v>
      </c>
      <c r="L265" s="668">
        <v>10</v>
      </c>
      <c r="M265" s="669">
        <v>5503.9000000000005</v>
      </c>
    </row>
    <row r="266" spans="1:13" ht="14.4" customHeight="1" x14ac:dyDescent="0.3">
      <c r="A266" s="664" t="s">
        <v>3387</v>
      </c>
      <c r="B266" s="665" t="s">
        <v>3238</v>
      </c>
      <c r="C266" s="665" t="s">
        <v>2568</v>
      </c>
      <c r="D266" s="665" t="s">
        <v>2569</v>
      </c>
      <c r="E266" s="665" t="s">
        <v>3310</v>
      </c>
      <c r="F266" s="668"/>
      <c r="G266" s="668"/>
      <c r="H266" s="681">
        <v>0</v>
      </c>
      <c r="I266" s="668">
        <v>6</v>
      </c>
      <c r="J266" s="668">
        <v>845.69999999999993</v>
      </c>
      <c r="K266" s="681">
        <v>1</v>
      </c>
      <c r="L266" s="668">
        <v>6</v>
      </c>
      <c r="M266" s="669">
        <v>845.69999999999993</v>
      </c>
    </row>
    <row r="267" spans="1:13" ht="14.4" customHeight="1" x14ac:dyDescent="0.3">
      <c r="A267" s="664" t="s">
        <v>3387</v>
      </c>
      <c r="B267" s="665" t="s">
        <v>3245</v>
      </c>
      <c r="C267" s="665" t="s">
        <v>2594</v>
      </c>
      <c r="D267" s="665" t="s">
        <v>3311</v>
      </c>
      <c r="E267" s="665" t="s">
        <v>3313</v>
      </c>
      <c r="F267" s="668"/>
      <c r="G267" s="668"/>
      <c r="H267" s="681">
        <v>0</v>
      </c>
      <c r="I267" s="668">
        <v>1</v>
      </c>
      <c r="J267" s="668">
        <v>537.12</v>
      </c>
      <c r="K267" s="681">
        <v>1</v>
      </c>
      <c r="L267" s="668">
        <v>1</v>
      </c>
      <c r="M267" s="669">
        <v>537.12</v>
      </c>
    </row>
    <row r="268" spans="1:13" ht="14.4" customHeight="1" x14ac:dyDescent="0.3">
      <c r="A268" s="664" t="s">
        <v>3387</v>
      </c>
      <c r="B268" s="665" t="s">
        <v>3248</v>
      </c>
      <c r="C268" s="665" t="s">
        <v>1680</v>
      </c>
      <c r="D268" s="665" t="s">
        <v>3249</v>
      </c>
      <c r="E268" s="665" t="s">
        <v>3250</v>
      </c>
      <c r="F268" s="668"/>
      <c r="G268" s="668"/>
      <c r="H268" s="681">
        <v>0</v>
      </c>
      <c r="I268" s="668">
        <v>3</v>
      </c>
      <c r="J268" s="668">
        <v>14.100000000000001</v>
      </c>
      <c r="K268" s="681">
        <v>1</v>
      </c>
      <c r="L268" s="668">
        <v>3</v>
      </c>
      <c r="M268" s="669">
        <v>14.100000000000001</v>
      </c>
    </row>
    <row r="269" spans="1:13" ht="14.4" customHeight="1" x14ac:dyDescent="0.3">
      <c r="A269" s="664" t="s">
        <v>3387</v>
      </c>
      <c r="B269" s="665" t="s">
        <v>3253</v>
      </c>
      <c r="C269" s="665" t="s">
        <v>3621</v>
      </c>
      <c r="D269" s="665" t="s">
        <v>3622</v>
      </c>
      <c r="E269" s="665" t="s">
        <v>3623</v>
      </c>
      <c r="F269" s="668"/>
      <c r="G269" s="668"/>
      <c r="H269" s="681"/>
      <c r="I269" s="668">
        <v>2</v>
      </c>
      <c r="J269" s="668">
        <v>0</v>
      </c>
      <c r="K269" s="681"/>
      <c r="L269" s="668">
        <v>2</v>
      </c>
      <c r="M269" s="669">
        <v>0</v>
      </c>
    </row>
    <row r="270" spans="1:13" ht="14.4" customHeight="1" x14ac:dyDescent="0.3">
      <c r="A270" s="664" t="s">
        <v>3387</v>
      </c>
      <c r="B270" s="665" t="s">
        <v>3253</v>
      </c>
      <c r="C270" s="665" t="s">
        <v>2557</v>
      </c>
      <c r="D270" s="665" t="s">
        <v>3314</v>
      </c>
      <c r="E270" s="665" t="s">
        <v>2459</v>
      </c>
      <c r="F270" s="668"/>
      <c r="G270" s="668"/>
      <c r="H270" s="681"/>
      <c r="I270" s="668">
        <v>2</v>
      </c>
      <c r="J270" s="668">
        <v>0</v>
      </c>
      <c r="K270" s="681"/>
      <c r="L270" s="668">
        <v>2</v>
      </c>
      <c r="M270" s="669">
        <v>0</v>
      </c>
    </row>
    <row r="271" spans="1:13" ht="14.4" customHeight="1" x14ac:dyDescent="0.3">
      <c r="A271" s="664" t="s">
        <v>3387</v>
      </c>
      <c r="B271" s="665" t="s">
        <v>3320</v>
      </c>
      <c r="C271" s="665" t="s">
        <v>2590</v>
      </c>
      <c r="D271" s="665" t="s">
        <v>2591</v>
      </c>
      <c r="E271" s="665" t="s">
        <v>3322</v>
      </c>
      <c r="F271" s="668"/>
      <c r="G271" s="668"/>
      <c r="H271" s="681">
        <v>0</v>
      </c>
      <c r="I271" s="668">
        <v>2</v>
      </c>
      <c r="J271" s="668">
        <v>51</v>
      </c>
      <c r="K271" s="681">
        <v>1</v>
      </c>
      <c r="L271" s="668">
        <v>2</v>
      </c>
      <c r="M271" s="669">
        <v>51</v>
      </c>
    </row>
    <row r="272" spans="1:13" ht="14.4" customHeight="1" x14ac:dyDescent="0.3">
      <c r="A272" s="664" t="s">
        <v>3387</v>
      </c>
      <c r="B272" s="665" t="s">
        <v>3259</v>
      </c>
      <c r="C272" s="665" t="s">
        <v>1878</v>
      </c>
      <c r="D272" s="665" t="s">
        <v>3262</v>
      </c>
      <c r="E272" s="665" t="s">
        <v>1880</v>
      </c>
      <c r="F272" s="668"/>
      <c r="G272" s="668"/>
      <c r="H272" s="681">
        <v>0</v>
      </c>
      <c r="I272" s="668">
        <v>10</v>
      </c>
      <c r="J272" s="668">
        <v>1942.6</v>
      </c>
      <c r="K272" s="681">
        <v>1</v>
      </c>
      <c r="L272" s="668">
        <v>10</v>
      </c>
      <c r="M272" s="669">
        <v>1942.6</v>
      </c>
    </row>
    <row r="273" spans="1:13" ht="14.4" customHeight="1" x14ac:dyDescent="0.3">
      <c r="A273" s="664" t="s">
        <v>3388</v>
      </c>
      <c r="B273" s="665" t="s">
        <v>4934</v>
      </c>
      <c r="C273" s="665" t="s">
        <v>3982</v>
      </c>
      <c r="D273" s="665" t="s">
        <v>3980</v>
      </c>
      <c r="E273" s="665" t="s">
        <v>3814</v>
      </c>
      <c r="F273" s="668"/>
      <c r="G273" s="668"/>
      <c r="H273" s="681">
        <v>0</v>
      </c>
      <c r="I273" s="668">
        <v>1</v>
      </c>
      <c r="J273" s="668">
        <v>492.3</v>
      </c>
      <c r="K273" s="681">
        <v>1</v>
      </c>
      <c r="L273" s="668">
        <v>1</v>
      </c>
      <c r="M273" s="669">
        <v>492.3</v>
      </c>
    </row>
    <row r="274" spans="1:13" ht="14.4" customHeight="1" x14ac:dyDescent="0.3">
      <c r="A274" s="664" t="s">
        <v>3388</v>
      </c>
      <c r="B274" s="665" t="s">
        <v>4939</v>
      </c>
      <c r="C274" s="665" t="s">
        <v>3473</v>
      </c>
      <c r="D274" s="665" t="s">
        <v>3474</v>
      </c>
      <c r="E274" s="665" t="s">
        <v>1696</v>
      </c>
      <c r="F274" s="668"/>
      <c r="G274" s="668"/>
      <c r="H274" s="681">
        <v>0</v>
      </c>
      <c r="I274" s="668">
        <v>1</v>
      </c>
      <c r="J274" s="668">
        <v>132</v>
      </c>
      <c r="K274" s="681">
        <v>1</v>
      </c>
      <c r="L274" s="668">
        <v>1</v>
      </c>
      <c r="M274" s="669">
        <v>132</v>
      </c>
    </row>
    <row r="275" spans="1:13" ht="14.4" customHeight="1" x14ac:dyDescent="0.3">
      <c r="A275" s="664" t="s">
        <v>3400</v>
      </c>
      <c r="B275" s="665" t="s">
        <v>3175</v>
      </c>
      <c r="C275" s="665" t="s">
        <v>3427</v>
      </c>
      <c r="D275" s="665" t="s">
        <v>3428</v>
      </c>
      <c r="E275" s="665" t="s">
        <v>3429</v>
      </c>
      <c r="F275" s="668"/>
      <c r="G275" s="668"/>
      <c r="H275" s="681">
        <v>0</v>
      </c>
      <c r="I275" s="668">
        <v>4</v>
      </c>
      <c r="J275" s="668">
        <v>2674.16</v>
      </c>
      <c r="K275" s="681">
        <v>1</v>
      </c>
      <c r="L275" s="668">
        <v>4</v>
      </c>
      <c r="M275" s="669">
        <v>2674.16</v>
      </c>
    </row>
    <row r="276" spans="1:13" ht="14.4" customHeight="1" x14ac:dyDescent="0.3">
      <c r="A276" s="664" t="s">
        <v>3400</v>
      </c>
      <c r="B276" s="665" t="s">
        <v>3189</v>
      </c>
      <c r="C276" s="665" t="s">
        <v>3562</v>
      </c>
      <c r="D276" s="665" t="s">
        <v>3513</v>
      </c>
      <c r="E276" s="665" t="s">
        <v>3563</v>
      </c>
      <c r="F276" s="668"/>
      <c r="G276" s="668"/>
      <c r="H276" s="681">
        <v>0</v>
      </c>
      <c r="I276" s="668">
        <v>2</v>
      </c>
      <c r="J276" s="668">
        <v>1630.2</v>
      </c>
      <c r="K276" s="681">
        <v>1</v>
      </c>
      <c r="L276" s="668">
        <v>2</v>
      </c>
      <c r="M276" s="669">
        <v>1630.2</v>
      </c>
    </row>
    <row r="277" spans="1:13" ht="14.4" customHeight="1" x14ac:dyDescent="0.3">
      <c r="A277" s="664" t="s">
        <v>3400</v>
      </c>
      <c r="B277" s="665" t="s">
        <v>3189</v>
      </c>
      <c r="C277" s="665" t="s">
        <v>3626</v>
      </c>
      <c r="D277" s="665" t="s">
        <v>1666</v>
      </c>
      <c r="E277" s="665" t="s">
        <v>3191</v>
      </c>
      <c r="F277" s="668"/>
      <c r="G277" s="668"/>
      <c r="H277" s="681">
        <v>0</v>
      </c>
      <c r="I277" s="668">
        <v>1</v>
      </c>
      <c r="J277" s="668">
        <v>1385.62</v>
      </c>
      <c r="K277" s="681">
        <v>1</v>
      </c>
      <c r="L277" s="668">
        <v>1</v>
      </c>
      <c r="M277" s="669">
        <v>1385.62</v>
      </c>
    </row>
    <row r="278" spans="1:13" ht="14.4" customHeight="1" x14ac:dyDescent="0.3">
      <c r="A278" s="664" t="s">
        <v>3400</v>
      </c>
      <c r="B278" s="665" t="s">
        <v>3217</v>
      </c>
      <c r="C278" s="665" t="s">
        <v>1935</v>
      </c>
      <c r="D278" s="665" t="s">
        <v>1814</v>
      </c>
      <c r="E278" s="665" t="s">
        <v>2737</v>
      </c>
      <c r="F278" s="668"/>
      <c r="G278" s="668"/>
      <c r="H278" s="681">
        <v>0</v>
      </c>
      <c r="I278" s="668">
        <v>1</v>
      </c>
      <c r="J278" s="668">
        <v>154.36000000000001</v>
      </c>
      <c r="K278" s="681">
        <v>1</v>
      </c>
      <c r="L278" s="668">
        <v>1</v>
      </c>
      <c r="M278" s="669">
        <v>154.36000000000001</v>
      </c>
    </row>
    <row r="279" spans="1:13" ht="14.4" customHeight="1" x14ac:dyDescent="0.3">
      <c r="A279" s="664" t="s">
        <v>3400</v>
      </c>
      <c r="B279" s="665" t="s">
        <v>4931</v>
      </c>
      <c r="C279" s="665" t="s">
        <v>3416</v>
      </c>
      <c r="D279" s="665" t="s">
        <v>3417</v>
      </c>
      <c r="E279" s="665" t="s">
        <v>3418</v>
      </c>
      <c r="F279" s="668"/>
      <c r="G279" s="668"/>
      <c r="H279" s="681"/>
      <c r="I279" s="668">
        <v>1</v>
      </c>
      <c r="J279" s="668">
        <v>0</v>
      </c>
      <c r="K279" s="681"/>
      <c r="L279" s="668">
        <v>1</v>
      </c>
      <c r="M279" s="669">
        <v>0</v>
      </c>
    </row>
    <row r="280" spans="1:13" ht="14.4" customHeight="1" x14ac:dyDescent="0.3">
      <c r="A280" s="664" t="s">
        <v>3400</v>
      </c>
      <c r="B280" s="665" t="s">
        <v>3238</v>
      </c>
      <c r="C280" s="665" t="s">
        <v>1661</v>
      </c>
      <c r="D280" s="665" t="s">
        <v>1662</v>
      </c>
      <c r="E280" s="665" t="s">
        <v>3242</v>
      </c>
      <c r="F280" s="668"/>
      <c r="G280" s="668"/>
      <c r="H280" s="681">
        <v>0</v>
      </c>
      <c r="I280" s="668">
        <v>1</v>
      </c>
      <c r="J280" s="668">
        <v>93.96</v>
      </c>
      <c r="K280" s="681">
        <v>1</v>
      </c>
      <c r="L280" s="668">
        <v>1</v>
      </c>
      <c r="M280" s="669">
        <v>93.96</v>
      </c>
    </row>
    <row r="281" spans="1:13" ht="14.4" customHeight="1" x14ac:dyDescent="0.3">
      <c r="A281" s="664" t="s">
        <v>3400</v>
      </c>
      <c r="B281" s="665" t="s">
        <v>3238</v>
      </c>
      <c r="C281" s="665" t="s">
        <v>3720</v>
      </c>
      <c r="D281" s="665" t="s">
        <v>1662</v>
      </c>
      <c r="E281" s="665" t="s">
        <v>3721</v>
      </c>
      <c r="F281" s="668"/>
      <c r="G281" s="668"/>
      <c r="H281" s="681">
        <v>0</v>
      </c>
      <c r="I281" s="668">
        <v>1</v>
      </c>
      <c r="J281" s="668">
        <v>156.61000000000001</v>
      </c>
      <c r="K281" s="681">
        <v>1</v>
      </c>
      <c r="L281" s="668">
        <v>1</v>
      </c>
      <c r="M281" s="669">
        <v>156.61000000000001</v>
      </c>
    </row>
    <row r="282" spans="1:13" ht="14.4" customHeight="1" x14ac:dyDescent="0.3">
      <c r="A282" s="664" t="s">
        <v>3400</v>
      </c>
      <c r="B282" s="665" t="s">
        <v>3245</v>
      </c>
      <c r="C282" s="665" t="s">
        <v>1676</v>
      </c>
      <c r="D282" s="665" t="s">
        <v>3246</v>
      </c>
      <c r="E282" s="665" t="s">
        <v>3247</v>
      </c>
      <c r="F282" s="668"/>
      <c r="G282" s="668"/>
      <c r="H282" s="681">
        <v>0</v>
      </c>
      <c r="I282" s="668">
        <v>1</v>
      </c>
      <c r="J282" s="668">
        <v>424.24</v>
      </c>
      <c r="K282" s="681">
        <v>1</v>
      </c>
      <c r="L282" s="668">
        <v>1</v>
      </c>
      <c r="M282" s="669">
        <v>424.24</v>
      </c>
    </row>
    <row r="283" spans="1:13" ht="14.4" customHeight="1" x14ac:dyDescent="0.3">
      <c r="A283" s="664" t="s">
        <v>3400</v>
      </c>
      <c r="B283" s="665" t="s">
        <v>3256</v>
      </c>
      <c r="C283" s="665" t="s">
        <v>1723</v>
      </c>
      <c r="D283" s="665" t="s">
        <v>1724</v>
      </c>
      <c r="E283" s="665" t="s">
        <v>1696</v>
      </c>
      <c r="F283" s="668"/>
      <c r="G283" s="668"/>
      <c r="H283" s="681">
        <v>0</v>
      </c>
      <c r="I283" s="668">
        <v>1</v>
      </c>
      <c r="J283" s="668">
        <v>65.989999999999995</v>
      </c>
      <c r="K283" s="681">
        <v>1</v>
      </c>
      <c r="L283" s="668">
        <v>1</v>
      </c>
      <c r="M283" s="669">
        <v>65.989999999999995</v>
      </c>
    </row>
    <row r="284" spans="1:13" ht="14.4" customHeight="1" x14ac:dyDescent="0.3">
      <c r="A284" s="664" t="s">
        <v>3400</v>
      </c>
      <c r="B284" s="665" t="s">
        <v>3174</v>
      </c>
      <c r="C284" s="665" t="s">
        <v>1672</v>
      </c>
      <c r="D284" s="665" t="s">
        <v>1673</v>
      </c>
      <c r="E284" s="665" t="s">
        <v>1674</v>
      </c>
      <c r="F284" s="668"/>
      <c r="G284" s="668"/>
      <c r="H284" s="681">
        <v>0</v>
      </c>
      <c r="I284" s="668">
        <v>1</v>
      </c>
      <c r="J284" s="668">
        <v>53.57</v>
      </c>
      <c r="K284" s="681">
        <v>1</v>
      </c>
      <c r="L284" s="668">
        <v>1</v>
      </c>
      <c r="M284" s="669">
        <v>53.57</v>
      </c>
    </row>
    <row r="285" spans="1:13" ht="14.4" customHeight="1" x14ac:dyDescent="0.3">
      <c r="A285" s="664" t="s">
        <v>3389</v>
      </c>
      <c r="B285" s="665" t="s">
        <v>3172</v>
      </c>
      <c r="C285" s="665" t="s">
        <v>4438</v>
      </c>
      <c r="D285" s="665" t="s">
        <v>1977</v>
      </c>
      <c r="E285" s="665" t="s">
        <v>1978</v>
      </c>
      <c r="F285" s="668"/>
      <c r="G285" s="668"/>
      <c r="H285" s="681">
        <v>0</v>
      </c>
      <c r="I285" s="668">
        <v>1</v>
      </c>
      <c r="J285" s="668">
        <v>205.84</v>
      </c>
      <c r="K285" s="681">
        <v>1</v>
      </c>
      <c r="L285" s="668">
        <v>1</v>
      </c>
      <c r="M285" s="669">
        <v>205.84</v>
      </c>
    </row>
    <row r="286" spans="1:13" ht="14.4" customHeight="1" x14ac:dyDescent="0.3">
      <c r="A286" s="664" t="s">
        <v>3389</v>
      </c>
      <c r="B286" s="665" t="s">
        <v>3175</v>
      </c>
      <c r="C286" s="665" t="s">
        <v>3666</v>
      </c>
      <c r="D286" s="665" t="s">
        <v>3667</v>
      </c>
      <c r="E286" s="665" t="s">
        <v>3668</v>
      </c>
      <c r="F286" s="668"/>
      <c r="G286" s="668"/>
      <c r="H286" s="681">
        <v>0</v>
      </c>
      <c r="I286" s="668">
        <v>5</v>
      </c>
      <c r="J286" s="668">
        <v>3342.7</v>
      </c>
      <c r="K286" s="681">
        <v>1</v>
      </c>
      <c r="L286" s="668">
        <v>5</v>
      </c>
      <c r="M286" s="669">
        <v>3342.7</v>
      </c>
    </row>
    <row r="287" spans="1:13" ht="14.4" customHeight="1" x14ac:dyDescent="0.3">
      <c r="A287" s="664" t="s">
        <v>3389</v>
      </c>
      <c r="B287" s="665" t="s">
        <v>3175</v>
      </c>
      <c r="C287" s="665" t="s">
        <v>3427</v>
      </c>
      <c r="D287" s="665" t="s">
        <v>3428</v>
      </c>
      <c r="E287" s="665" t="s">
        <v>3429</v>
      </c>
      <c r="F287" s="668"/>
      <c r="G287" s="668"/>
      <c r="H287" s="681">
        <v>0</v>
      </c>
      <c r="I287" s="668">
        <v>9</v>
      </c>
      <c r="J287" s="668">
        <v>6016.86</v>
      </c>
      <c r="K287" s="681">
        <v>1</v>
      </c>
      <c r="L287" s="668">
        <v>9</v>
      </c>
      <c r="M287" s="669">
        <v>6016.86</v>
      </c>
    </row>
    <row r="288" spans="1:13" ht="14.4" customHeight="1" x14ac:dyDescent="0.3">
      <c r="A288" s="664" t="s">
        <v>3389</v>
      </c>
      <c r="B288" s="665" t="s">
        <v>3175</v>
      </c>
      <c r="C288" s="665" t="s">
        <v>3684</v>
      </c>
      <c r="D288" s="665" t="s">
        <v>3428</v>
      </c>
      <c r="E288" s="665" t="s">
        <v>3429</v>
      </c>
      <c r="F288" s="668"/>
      <c r="G288" s="668"/>
      <c r="H288" s="681">
        <v>0</v>
      </c>
      <c r="I288" s="668">
        <v>2</v>
      </c>
      <c r="J288" s="668">
        <v>1337.08</v>
      </c>
      <c r="K288" s="681">
        <v>1</v>
      </c>
      <c r="L288" s="668">
        <v>2</v>
      </c>
      <c r="M288" s="669">
        <v>1337.08</v>
      </c>
    </row>
    <row r="289" spans="1:13" ht="14.4" customHeight="1" x14ac:dyDescent="0.3">
      <c r="A289" s="664" t="s">
        <v>3389</v>
      </c>
      <c r="B289" s="665" t="s">
        <v>3175</v>
      </c>
      <c r="C289" s="665" t="s">
        <v>3930</v>
      </c>
      <c r="D289" s="665" t="s">
        <v>3428</v>
      </c>
      <c r="E289" s="665" t="s">
        <v>3429</v>
      </c>
      <c r="F289" s="668"/>
      <c r="G289" s="668"/>
      <c r="H289" s="681">
        <v>0</v>
      </c>
      <c r="I289" s="668">
        <v>1</v>
      </c>
      <c r="J289" s="668">
        <v>668.54</v>
      </c>
      <c r="K289" s="681">
        <v>1</v>
      </c>
      <c r="L289" s="668">
        <v>1</v>
      </c>
      <c r="M289" s="669">
        <v>668.54</v>
      </c>
    </row>
    <row r="290" spans="1:13" ht="14.4" customHeight="1" x14ac:dyDescent="0.3">
      <c r="A290" s="664" t="s">
        <v>3389</v>
      </c>
      <c r="B290" s="665" t="s">
        <v>3186</v>
      </c>
      <c r="C290" s="665" t="s">
        <v>4419</v>
      </c>
      <c r="D290" s="665" t="s">
        <v>4420</v>
      </c>
      <c r="E290" s="665" t="s">
        <v>4421</v>
      </c>
      <c r="F290" s="668">
        <v>1</v>
      </c>
      <c r="G290" s="668">
        <v>0</v>
      </c>
      <c r="H290" s="681"/>
      <c r="I290" s="668"/>
      <c r="J290" s="668"/>
      <c r="K290" s="681"/>
      <c r="L290" s="668">
        <v>1</v>
      </c>
      <c r="M290" s="669">
        <v>0</v>
      </c>
    </row>
    <row r="291" spans="1:13" ht="14.4" customHeight="1" x14ac:dyDescent="0.3">
      <c r="A291" s="664" t="s">
        <v>3389</v>
      </c>
      <c r="B291" s="665" t="s">
        <v>3188</v>
      </c>
      <c r="C291" s="665" t="s">
        <v>4367</v>
      </c>
      <c r="D291" s="665" t="s">
        <v>4368</v>
      </c>
      <c r="E291" s="665" t="s">
        <v>3709</v>
      </c>
      <c r="F291" s="668">
        <v>1</v>
      </c>
      <c r="G291" s="668">
        <v>0</v>
      </c>
      <c r="H291" s="681"/>
      <c r="I291" s="668"/>
      <c r="J291" s="668"/>
      <c r="K291" s="681"/>
      <c r="L291" s="668">
        <v>1</v>
      </c>
      <c r="M291" s="669">
        <v>0</v>
      </c>
    </row>
    <row r="292" spans="1:13" ht="14.4" customHeight="1" x14ac:dyDescent="0.3">
      <c r="A292" s="664" t="s">
        <v>3389</v>
      </c>
      <c r="B292" s="665" t="s">
        <v>3189</v>
      </c>
      <c r="C292" s="665" t="s">
        <v>3562</v>
      </c>
      <c r="D292" s="665" t="s">
        <v>3513</v>
      </c>
      <c r="E292" s="665" t="s">
        <v>3563</v>
      </c>
      <c r="F292" s="668"/>
      <c r="G292" s="668"/>
      <c r="H292" s="681">
        <v>0</v>
      </c>
      <c r="I292" s="668">
        <v>9</v>
      </c>
      <c r="J292" s="668">
        <v>7335.9000000000005</v>
      </c>
      <c r="K292" s="681">
        <v>1</v>
      </c>
      <c r="L292" s="668">
        <v>9</v>
      </c>
      <c r="M292" s="669">
        <v>7335.9000000000005</v>
      </c>
    </row>
    <row r="293" spans="1:13" ht="14.4" customHeight="1" x14ac:dyDescent="0.3">
      <c r="A293" s="664" t="s">
        <v>3389</v>
      </c>
      <c r="B293" s="665" t="s">
        <v>3189</v>
      </c>
      <c r="C293" s="665" t="s">
        <v>3809</v>
      </c>
      <c r="D293" s="665" t="s">
        <v>3513</v>
      </c>
      <c r="E293" s="665" t="s">
        <v>3810</v>
      </c>
      <c r="F293" s="668"/>
      <c r="G293" s="668"/>
      <c r="H293" s="681">
        <v>0</v>
      </c>
      <c r="I293" s="668">
        <v>9</v>
      </c>
      <c r="J293" s="668">
        <v>8313.66</v>
      </c>
      <c r="K293" s="681">
        <v>1</v>
      </c>
      <c r="L293" s="668">
        <v>9</v>
      </c>
      <c r="M293" s="669">
        <v>8313.66</v>
      </c>
    </row>
    <row r="294" spans="1:13" ht="14.4" customHeight="1" x14ac:dyDescent="0.3">
      <c r="A294" s="664" t="s">
        <v>3389</v>
      </c>
      <c r="B294" s="665" t="s">
        <v>3189</v>
      </c>
      <c r="C294" s="665" t="s">
        <v>4422</v>
      </c>
      <c r="D294" s="665" t="s">
        <v>3513</v>
      </c>
      <c r="E294" s="665" t="s">
        <v>4423</v>
      </c>
      <c r="F294" s="668"/>
      <c r="G294" s="668"/>
      <c r="H294" s="681">
        <v>0</v>
      </c>
      <c r="I294" s="668">
        <v>3</v>
      </c>
      <c r="J294" s="668">
        <v>3464.04</v>
      </c>
      <c r="K294" s="681">
        <v>1</v>
      </c>
      <c r="L294" s="668">
        <v>3</v>
      </c>
      <c r="M294" s="669">
        <v>3464.04</v>
      </c>
    </row>
    <row r="295" spans="1:13" ht="14.4" customHeight="1" x14ac:dyDescent="0.3">
      <c r="A295" s="664" t="s">
        <v>3389</v>
      </c>
      <c r="B295" s="665" t="s">
        <v>3189</v>
      </c>
      <c r="C295" s="665" t="s">
        <v>3626</v>
      </c>
      <c r="D295" s="665" t="s">
        <v>1666</v>
      </c>
      <c r="E295" s="665" t="s">
        <v>3191</v>
      </c>
      <c r="F295" s="668"/>
      <c r="G295" s="668"/>
      <c r="H295" s="681">
        <v>0</v>
      </c>
      <c r="I295" s="668">
        <v>6</v>
      </c>
      <c r="J295" s="668">
        <v>8313.7199999999993</v>
      </c>
      <c r="K295" s="681">
        <v>1</v>
      </c>
      <c r="L295" s="668">
        <v>6</v>
      </c>
      <c r="M295" s="669">
        <v>8313.7199999999993</v>
      </c>
    </row>
    <row r="296" spans="1:13" ht="14.4" customHeight="1" x14ac:dyDescent="0.3">
      <c r="A296" s="664" t="s">
        <v>3389</v>
      </c>
      <c r="B296" s="665" t="s">
        <v>3189</v>
      </c>
      <c r="C296" s="665" t="s">
        <v>3423</v>
      </c>
      <c r="D296" s="665" t="s">
        <v>1666</v>
      </c>
      <c r="E296" s="665" t="s">
        <v>3192</v>
      </c>
      <c r="F296" s="668"/>
      <c r="G296" s="668"/>
      <c r="H296" s="681">
        <v>0</v>
      </c>
      <c r="I296" s="668">
        <v>6</v>
      </c>
      <c r="J296" s="668">
        <v>13856.16</v>
      </c>
      <c r="K296" s="681">
        <v>1</v>
      </c>
      <c r="L296" s="668">
        <v>6</v>
      </c>
      <c r="M296" s="669">
        <v>13856.16</v>
      </c>
    </row>
    <row r="297" spans="1:13" ht="14.4" customHeight="1" x14ac:dyDescent="0.3">
      <c r="A297" s="664" t="s">
        <v>3389</v>
      </c>
      <c r="B297" s="665" t="s">
        <v>3189</v>
      </c>
      <c r="C297" s="665" t="s">
        <v>4424</v>
      </c>
      <c r="D297" s="665" t="s">
        <v>1666</v>
      </c>
      <c r="E297" s="665" t="s">
        <v>3193</v>
      </c>
      <c r="F297" s="668">
        <v>3</v>
      </c>
      <c r="G297" s="668">
        <v>5542.47</v>
      </c>
      <c r="H297" s="681">
        <v>1</v>
      </c>
      <c r="I297" s="668"/>
      <c r="J297" s="668"/>
      <c r="K297" s="681">
        <v>0</v>
      </c>
      <c r="L297" s="668">
        <v>3</v>
      </c>
      <c r="M297" s="669">
        <v>5542.47</v>
      </c>
    </row>
    <row r="298" spans="1:13" ht="14.4" customHeight="1" x14ac:dyDescent="0.3">
      <c r="A298" s="664" t="s">
        <v>3389</v>
      </c>
      <c r="B298" s="665" t="s">
        <v>3195</v>
      </c>
      <c r="C298" s="665" t="s">
        <v>4333</v>
      </c>
      <c r="D298" s="665" t="s">
        <v>2573</v>
      </c>
      <c r="E298" s="665" t="s">
        <v>4334</v>
      </c>
      <c r="F298" s="668"/>
      <c r="G298" s="668"/>
      <c r="H298" s="681">
        <v>0</v>
      </c>
      <c r="I298" s="668">
        <v>1</v>
      </c>
      <c r="J298" s="668">
        <v>210.66</v>
      </c>
      <c r="K298" s="681">
        <v>1</v>
      </c>
      <c r="L298" s="668">
        <v>1</v>
      </c>
      <c r="M298" s="669">
        <v>210.66</v>
      </c>
    </row>
    <row r="299" spans="1:13" ht="14.4" customHeight="1" x14ac:dyDescent="0.3">
      <c r="A299" s="664" t="s">
        <v>3389</v>
      </c>
      <c r="B299" s="665" t="s">
        <v>3195</v>
      </c>
      <c r="C299" s="665" t="s">
        <v>4335</v>
      </c>
      <c r="D299" s="665" t="s">
        <v>4336</v>
      </c>
      <c r="E299" s="665" t="s">
        <v>3838</v>
      </c>
      <c r="F299" s="668">
        <v>1</v>
      </c>
      <c r="G299" s="668">
        <v>0</v>
      </c>
      <c r="H299" s="681"/>
      <c r="I299" s="668"/>
      <c r="J299" s="668"/>
      <c r="K299" s="681"/>
      <c r="L299" s="668">
        <v>1</v>
      </c>
      <c r="M299" s="669">
        <v>0</v>
      </c>
    </row>
    <row r="300" spans="1:13" ht="14.4" customHeight="1" x14ac:dyDescent="0.3">
      <c r="A300" s="664" t="s">
        <v>3389</v>
      </c>
      <c r="B300" s="665" t="s">
        <v>3197</v>
      </c>
      <c r="C300" s="665" t="s">
        <v>4439</v>
      </c>
      <c r="D300" s="665" t="s">
        <v>1714</v>
      </c>
      <c r="E300" s="665" t="s">
        <v>3709</v>
      </c>
      <c r="F300" s="668"/>
      <c r="G300" s="668"/>
      <c r="H300" s="681">
        <v>0</v>
      </c>
      <c r="I300" s="668">
        <v>1</v>
      </c>
      <c r="J300" s="668">
        <v>160.88999999999999</v>
      </c>
      <c r="K300" s="681">
        <v>1</v>
      </c>
      <c r="L300" s="668">
        <v>1</v>
      </c>
      <c r="M300" s="669">
        <v>160.88999999999999</v>
      </c>
    </row>
    <row r="301" spans="1:13" ht="14.4" customHeight="1" x14ac:dyDescent="0.3">
      <c r="A301" s="664" t="s">
        <v>3389</v>
      </c>
      <c r="B301" s="665" t="s">
        <v>3197</v>
      </c>
      <c r="C301" s="665" t="s">
        <v>4440</v>
      </c>
      <c r="D301" s="665" t="s">
        <v>4441</v>
      </c>
      <c r="E301" s="665" t="s">
        <v>4442</v>
      </c>
      <c r="F301" s="668"/>
      <c r="G301" s="668"/>
      <c r="H301" s="681">
        <v>0</v>
      </c>
      <c r="I301" s="668">
        <v>1</v>
      </c>
      <c r="J301" s="668">
        <v>96.53</v>
      </c>
      <c r="K301" s="681">
        <v>1</v>
      </c>
      <c r="L301" s="668">
        <v>1</v>
      </c>
      <c r="M301" s="669">
        <v>96.53</v>
      </c>
    </row>
    <row r="302" spans="1:13" ht="14.4" customHeight="1" x14ac:dyDescent="0.3">
      <c r="A302" s="664" t="s">
        <v>3389</v>
      </c>
      <c r="B302" s="665" t="s">
        <v>3280</v>
      </c>
      <c r="C302" s="665" t="s">
        <v>4445</v>
      </c>
      <c r="D302" s="665" t="s">
        <v>3281</v>
      </c>
      <c r="E302" s="665" t="s">
        <v>3922</v>
      </c>
      <c r="F302" s="668"/>
      <c r="G302" s="668"/>
      <c r="H302" s="681"/>
      <c r="I302" s="668">
        <v>1</v>
      </c>
      <c r="J302" s="668">
        <v>0</v>
      </c>
      <c r="K302" s="681"/>
      <c r="L302" s="668">
        <v>1</v>
      </c>
      <c r="M302" s="669">
        <v>0</v>
      </c>
    </row>
    <row r="303" spans="1:13" ht="14.4" customHeight="1" x14ac:dyDescent="0.3">
      <c r="A303" s="664" t="s">
        <v>3389</v>
      </c>
      <c r="B303" s="665" t="s">
        <v>4944</v>
      </c>
      <c r="C303" s="665" t="s">
        <v>2598</v>
      </c>
      <c r="D303" s="665" t="s">
        <v>4119</v>
      </c>
      <c r="E303" s="665" t="s">
        <v>905</v>
      </c>
      <c r="F303" s="668"/>
      <c r="G303" s="668"/>
      <c r="H303" s="681">
        <v>0</v>
      </c>
      <c r="I303" s="668">
        <v>1</v>
      </c>
      <c r="J303" s="668">
        <v>117.73</v>
      </c>
      <c r="K303" s="681">
        <v>1</v>
      </c>
      <c r="L303" s="668">
        <v>1</v>
      </c>
      <c r="M303" s="669">
        <v>117.73</v>
      </c>
    </row>
    <row r="304" spans="1:13" ht="14.4" customHeight="1" x14ac:dyDescent="0.3">
      <c r="A304" s="664" t="s">
        <v>3389</v>
      </c>
      <c r="B304" s="665" t="s">
        <v>3211</v>
      </c>
      <c r="C304" s="665" t="s">
        <v>4411</v>
      </c>
      <c r="D304" s="665" t="s">
        <v>4412</v>
      </c>
      <c r="E304" s="665" t="s">
        <v>4413</v>
      </c>
      <c r="F304" s="668"/>
      <c r="G304" s="668"/>
      <c r="H304" s="681">
        <v>0</v>
      </c>
      <c r="I304" s="668">
        <v>1</v>
      </c>
      <c r="J304" s="668">
        <v>108.26</v>
      </c>
      <c r="K304" s="681">
        <v>1</v>
      </c>
      <c r="L304" s="668">
        <v>1</v>
      </c>
      <c r="M304" s="669">
        <v>108.26</v>
      </c>
    </row>
    <row r="305" spans="1:13" ht="14.4" customHeight="1" x14ac:dyDescent="0.3">
      <c r="A305" s="664" t="s">
        <v>3389</v>
      </c>
      <c r="B305" s="665" t="s">
        <v>3211</v>
      </c>
      <c r="C305" s="665" t="s">
        <v>4414</v>
      </c>
      <c r="D305" s="665" t="s">
        <v>4415</v>
      </c>
      <c r="E305" s="665" t="s">
        <v>4416</v>
      </c>
      <c r="F305" s="668">
        <v>1</v>
      </c>
      <c r="G305" s="668">
        <v>98.78</v>
      </c>
      <c r="H305" s="681">
        <v>1</v>
      </c>
      <c r="I305" s="668"/>
      <c r="J305" s="668"/>
      <c r="K305" s="681">
        <v>0</v>
      </c>
      <c r="L305" s="668">
        <v>1</v>
      </c>
      <c r="M305" s="669">
        <v>98.78</v>
      </c>
    </row>
    <row r="306" spans="1:13" ht="14.4" customHeight="1" x14ac:dyDescent="0.3">
      <c r="A306" s="664" t="s">
        <v>3389</v>
      </c>
      <c r="B306" s="665" t="s">
        <v>3211</v>
      </c>
      <c r="C306" s="665" t="s">
        <v>4417</v>
      </c>
      <c r="D306" s="665" t="s">
        <v>2684</v>
      </c>
      <c r="E306" s="665" t="s">
        <v>4418</v>
      </c>
      <c r="F306" s="668"/>
      <c r="G306" s="668"/>
      <c r="H306" s="681">
        <v>0</v>
      </c>
      <c r="I306" s="668">
        <v>1</v>
      </c>
      <c r="J306" s="668">
        <v>46.07</v>
      </c>
      <c r="K306" s="681">
        <v>1</v>
      </c>
      <c r="L306" s="668">
        <v>1</v>
      </c>
      <c r="M306" s="669">
        <v>46.07</v>
      </c>
    </row>
    <row r="307" spans="1:13" ht="14.4" customHeight="1" x14ac:dyDescent="0.3">
      <c r="A307" s="664" t="s">
        <v>3389</v>
      </c>
      <c r="B307" s="665" t="s">
        <v>3226</v>
      </c>
      <c r="C307" s="665" t="s">
        <v>4331</v>
      </c>
      <c r="D307" s="665" t="s">
        <v>4332</v>
      </c>
      <c r="E307" s="665" t="s">
        <v>1945</v>
      </c>
      <c r="F307" s="668">
        <v>1</v>
      </c>
      <c r="G307" s="668">
        <v>70.540000000000006</v>
      </c>
      <c r="H307" s="681">
        <v>1</v>
      </c>
      <c r="I307" s="668"/>
      <c r="J307" s="668"/>
      <c r="K307" s="681">
        <v>0</v>
      </c>
      <c r="L307" s="668">
        <v>1</v>
      </c>
      <c r="M307" s="669">
        <v>70.540000000000006</v>
      </c>
    </row>
    <row r="308" spans="1:13" ht="14.4" customHeight="1" x14ac:dyDescent="0.3">
      <c r="A308" s="664" t="s">
        <v>3389</v>
      </c>
      <c r="B308" s="665" t="s">
        <v>4933</v>
      </c>
      <c r="C308" s="665" t="s">
        <v>3897</v>
      </c>
      <c r="D308" s="665" t="s">
        <v>3898</v>
      </c>
      <c r="E308" s="665" t="s">
        <v>2464</v>
      </c>
      <c r="F308" s="668"/>
      <c r="G308" s="668"/>
      <c r="H308" s="681">
        <v>0</v>
      </c>
      <c r="I308" s="668">
        <v>2</v>
      </c>
      <c r="J308" s="668">
        <v>7378.22</v>
      </c>
      <c r="K308" s="681">
        <v>1</v>
      </c>
      <c r="L308" s="668">
        <v>2</v>
      </c>
      <c r="M308" s="669">
        <v>7378.22</v>
      </c>
    </row>
    <row r="309" spans="1:13" ht="14.4" customHeight="1" x14ac:dyDescent="0.3">
      <c r="A309" s="664" t="s">
        <v>3389</v>
      </c>
      <c r="B309" s="665" t="s">
        <v>4933</v>
      </c>
      <c r="C309" s="665" t="s">
        <v>4063</v>
      </c>
      <c r="D309" s="665" t="s">
        <v>3898</v>
      </c>
      <c r="E309" s="665" t="s">
        <v>2464</v>
      </c>
      <c r="F309" s="668"/>
      <c r="G309" s="668"/>
      <c r="H309" s="681">
        <v>0</v>
      </c>
      <c r="I309" s="668">
        <v>4</v>
      </c>
      <c r="J309" s="668">
        <v>14756.44</v>
      </c>
      <c r="K309" s="681">
        <v>1</v>
      </c>
      <c r="L309" s="668">
        <v>4</v>
      </c>
      <c r="M309" s="669">
        <v>14756.44</v>
      </c>
    </row>
    <row r="310" spans="1:13" ht="14.4" customHeight="1" x14ac:dyDescent="0.3">
      <c r="A310" s="664" t="s">
        <v>3389</v>
      </c>
      <c r="B310" s="665" t="s">
        <v>4934</v>
      </c>
      <c r="C310" s="665" t="s">
        <v>3982</v>
      </c>
      <c r="D310" s="665" t="s">
        <v>3980</v>
      </c>
      <c r="E310" s="665" t="s">
        <v>3814</v>
      </c>
      <c r="F310" s="668"/>
      <c r="G310" s="668"/>
      <c r="H310" s="681">
        <v>0</v>
      </c>
      <c r="I310" s="668">
        <v>7</v>
      </c>
      <c r="J310" s="668">
        <v>3446.1000000000004</v>
      </c>
      <c r="K310" s="681">
        <v>1</v>
      </c>
      <c r="L310" s="668">
        <v>7</v>
      </c>
      <c r="M310" s="669">
        <v>3446.1000000000004</v>
      </c>
    </row>
    <row r="311" spans="1:13" ht="14.4" customHeight="1" x14ac:dyDescent="0.3">
      <c r="A311" s="664" t="s">
        <v>3389</v>
      </c>
      <c r="B311" s="665" t="s">
        <v>4931</v>
      </c>
      <c r="C311" s="665" t="s">
        <v>3915</v>
      </c>
      <c r="D311" s="665" t="s">
        <v>3417</v>
      </c>
      <c r="E311" s="665" t="s">
        <v>3418</v>
      </c>
      <c r="F311" s="668"/>
      <c r="G311" s="668"/>
      <c r="H311" s="681">
        <v>0</v>
      </c>
      <c r="I311" s="668">
        <v>22</v>
      </c>
      <c r="J311" s="668">
        <v>12108.58</v>
      </c>
      <c r="K311" s="681">
        <v>1</v>
      </c>
      <c r="L311" s="668">
        <v>22</v>
      </c>
      <c r="M311" s="669">
        <v>12108.58</v>
      </c>
    </row>
    <row r="312" spans="1:13" ht="14.4" customHeight="1" x14ac:dyDescent="0.3">
      <c r="A312" s="664" t="s">
        <v>3389</v>
      </c>
      <c r="B312" s="665" t="s">
        <v>4945</v>
      </c>
      <c r="C312" s="665" t="s">
        <v>4141</v>
      </c>
      <c r="D312" s="665" t="s">
        <v>4055</v>
      </c>
      <c r="E312" s="665" t="s">
        <v>4142</v>
      </c>
      <c r="F312" s="668"/>
      <c r="G312" s="668"/>
      <c r="H312" s="681">
        <v>0</v>
      </c>
      <c r="I312" s="668">
        <v>1</v>
      </c>
      <c r="J312" s="668">
        <v>1651.18</v>
      </c>
      <c r="K312" s="681">
        <v>1</v>
      </c>
      <c r="L312" s="668">
        <v>1</v>
      </c>
      <c r="M312" s="669">
        <v>1651.18</v>
      </c>
    </row>
    <row r="313" spans="1:13" ht="14.4" customHeight="1" x14ac:dyDescent="0.3">
      <c r="A313" s="664" t="s">
        <v>3389</v>
      </c>
      <c r="B313" s="665" t="s">
        <v>4936</v>
      </c>
      <c r="C313" s="665" t="s">
        <v>3892</v>
      </c>
      <c r="D313" s="665" t="s">
        <v>3893</v>
      </c>
      <c r="E313" s="665" t="s">
        <v>3894</v>
      </c>
      <c r="F313" s="668"/>
      <c r="G313" s="668"/>
      <c r="H313" s="681">
        <v>0</v>
      </c>
      <c r="I313" s="668">
        <v>3</v>
      </c>
      <c r="J313" s="668">
        <v>6539.7899999999991</v>
      </c>
      <c r="K313" s="681">
        <v>1</v>
      </c>
      <c r="L313" s="668">
        <v>3</v>
      </c>
      <c r="M313" s="669">
        <v>6539.7899999999991</v>
      </c>
    </row>
    <row r="314" spans="1:13" ht="14.4" customHeight="1" x14ac:dyDescent="0.3">
      <c r="A314" s="664" t="s">
        <v>3389</v>
      </c>
      <c r="B314" s="665" t="s">
        <v>3236</v>
      </c>
      <c r="C314" s="665" t="s">
        <v>1608</v>
      </c>
      <c r="D314" s="665" t="s">
        <v>1609</v>
      </c>
      <c r="E314" s="665" t="s">
        <v>1610</v>
      </c>
      <c r="F314" s="668"/>
      <c r="G314" s="668"/>
      <c r="H314" s="681">
        <v>0</v>
      </c>
      <c r="I314" s="668">
        <v>7</v>
      </c>
      <c r="J314" s="668">
        <v>255.78</v>
      </c>
      <c r="K314" s="681">
        <v>1</v>
      </c>
      <c r="L314" s="668">
        <v>7</v>
      </c>
      <c r="M314" s="669">
        <v>255.78</v>
      </c>
    </row>
    <row r="315" spans="1:13" ht="14.4" customHeight="1" x14ac:dyDescent="0.3">
      <c r="A315" s="664" t="s">
        <v>3389</v>
      </c>
      <c r="B315" s="665" t="s">
        <v>3236</v>
      </c>
      <c r="C315" s="665" t="s">
        <v>4425</v>
      </c>
      <c r="D315" s="665" t="s">
        <v>1609</v>
      </c>
      <c r="E315" s="665" t="s">
        <v>4426</v>
      </c>
      <c r="F315" s="668"/>
      <c r="G315" s="668"/>
      <c r="H315" s="681"/>
      <c r="I315" s="668">
        <v>4</v>
      </c>
      <c r="J315" s="668">
        <v>0</v>
      </c>
      <c r="K315" s="681"/>
      <c r="L315" s="668">
        <v>4</v>
      </c>
      <c r="M315" s="669">
        <v>0</v>
      </c>
    </row>
    <row r="316" spans="1:13" ht="14.4" customHeight="1" x14ac:dyDescent="0.3">
      <c r="A316" s="664" t="s">
        <v>3389</v>
      </c>
      <c r="B316" s="665" t="s">
        <v>3236</v>
      </c>
      <c r="C316" s="665" t="s">
        <v>3924</v>
      </c>
      <c r="D316" s="665" t="s">
        <v>3925</v>
      </c>
      <c r="E316" s="665" t="s">
        <v>3926</v>
      </c>
      <c r="F316" s="668">
        <v>3</v>
      </c>
      <c r="G316" s="668">
        <v>109.62</v>
      </c>
      <c r="H316" s="681">
        <v>1</v>
      </c>
      <c r="I316" s="668"/>
      <c r="J316" s="668"/>
      <c r="K316" s="681">
        <v>0</v>
      </c>
      <c r="L316" s="668">
        <v>3</v>
      </c>
      <c r="M316" s="669">
        <v>109.62</v>
      </c>
    </row>
    <row r="317" spans="1:13" ht="14.4" customHeight="1" x14ac:dyDescent="0.3">
      <c r="A317" s="664" t="s">
        <v>3389</v>
      </c>
      <c r="B317" s="665" t="s">
        <v>3238</v>
      </c>
      <c r="C317" s="665" t="s">
        <v>2568</v>
      </c>
      <c r="D317" s="665" t="s">
        <v>2569</v>
      </c>
      <c r="E317" s="665" t="s">
        <v>3310</v>
      </c>
      <c r="F317" s="668"/>
      <c r="G317" s="668"/>
      <c r="H317" s="681">
        <v>0</v>
      </c>
      <c r="I317" s="668">
        <v>5</v>
      </c>
      <c r="J317" s="668">
        <v>704.75</v>
      </c>
      <c r="K317" s="681">
        <v>1</v>
      </c>
      <c r="L317" s="668">
        <v>5</v>
      </c>
      <c r="M317" s="669">
        <v>704.75</v>
      </c>
    </row>
    <row r="318" spans="1:13" ht="14.4" customHeight="1" x14ac:dyDescent="0.3">
      <c r="A318" s="664" t="s">
        <v>3389</v>
      </c>
      <c r="B318" s="665" t="s">
        <v>3238</v>
      </c>
      <c r="C318" s="665" t="s">
        <v>4465</v>
      </c>
      <c r="D318" s="665" t="s">
        <v>4466</v>
      </c>
      <c r="E318" s="665" t="s">
        <v>3986</v>
      </c>
      <c r="F318" s="668">
        <v>1</v>
      </c>
      <c r="G318" s="668">
        <v>300.68</v>
      </c>
      <c r="H318" s="681">
        <v>1</v>
      </c>
      <c r="I318" s="668"/>
      <c r="J318" s="668"/>
      <c r="K318" s="681">
        <v>0</v>
      </c>
      <c r="L318" s="668">
        <v>1</v>
      </c>
      <c r="M318" s="669">
        <v>300.68</v>
      </c>
    </row>
    <row r="319" spans="1:13" ht="14.4" customHeight="1" x14ac:dyDescent="0.3">
      <c r="A319" s="664" t="s">
        <v>3389</v>
      </c>
      <c r="B319" s="665" t="s">
        <v>3238</v>
      </c>
      <c r="C319" s="665" t="s">
        <v>1661</v>
      </c>
      <c r="D319" s="665" t="s">
        <v>1662</v>
      </c>
      <c r="E319" s="665" t="s">
        <v>3242</v>
      </c>
      <c r="F319" s="668"/>
      <c r="G319" s="668"/>
      <c r="H319" s="681">
        <v>0</v>
      </c>
      <c r="I319" s="668">
        <v>8</v>
      </c>
      <c r="J319" s="668">
        <v>751.68000000000006</v>
      </c>
      <c r="K319" s="681">
        <v>1</v>
      </c>
      <c r="L319" s="668">
        <v>8</v>
      </c>
      <c r="M319" s="669">
        <v>751.68000000000006</v>
      </c>
    </row>
    <row r="320" spans="1:13" ht="14.4" customHeight="1" x14ac:dyDescent="0.3">
      <c r="A320" s="664" t="s">
        <v>3389</v>
      </c>
      <c r="B320" s="665" t="s">
        <v>3245</v>
      </c>
      <c r="C320" s="665" t="s">
        <v>4011</v>
      </c>
      <c r="D320" s="665" t="s">
        <v>3246</v>
      </c>
      <c r="E320" s="665" t="s">
        <v>4012</v>
      </c>
      <c r="F320" s="668"/>
      <c r="G320" s="668"/>
      <c r="H320" s="681">
        <v>0</v>
      </c>
      <c r="I320" s="668">
        <v>3</v>
      </c>
      <c r="J320" s="668">
        <v>2545.4700000000003</v>
      </c>
      <c r="K320" s="681">
        <v>1</v>
      </c>
      <c r="L320" s="668">
        <v>3</v>
      </c>
      <c r="M320" s="669">
        <v>2545.4700000000003</v>
      </c>
    </row>
    <row r="321" spans="1:13" ht="14.4" customHeight="1" x14ac:dyDescent="0.3">
      <c r="A321" s="664" t="s">
        <v>3389</v>
      </c>
      <c r="B321" s="665" t="s">
        <v>3245</v>
      </c>
      <c r="C321" s="665" t="s">
        <v>4361</v>
      </c>
      <c r="D321" s="665" t="s">
        <v>4362</v>
      </c>
      <c r="E321" s="665" t="s">
        <v>4363</v>
      </c>
      <c r="F321" s="668">
        <v>1</v>
      </c>
      <c r="G321" s="668">
        <v>0</v>
      </c>
      <c r="H321" s="681"/>
      <c r="I321" s="668"/>
      <c r="J321" s="668"/>
      <c r="K321" s="681"/>
      <c r="L321" s="668">
        <v>1</v>
      </c>
      <c r="M321" s="669">
        <v>0</v>
      </c>
    </row>
    <row r="322" spans="1:13" ht="14.4" customHeight="1" x14ac:dyDescent="0.3">
      <c r="A322" s="664" t="s">
        <v>3389</v>
      </c>
      <c r="B322" s="665" t="s">
        <v>4947</v>
      </c>
      <c r="C322" s="665" t="s">
        <v>4409</v>
      </c>
      <c r="D322" s="665" t="s">
        <v>4410</v>
      </c>
      <c r="E322" s="665" t="s">
        <v>2464</v>
      </c>
      <c r="F322" s="668">
        <v>1</v>
      </c>
      <c r="G322" s="668">
        <v>0</v>
      </c>
      <c r="H322" s="681"/>
      <c r="I322" s="668"/>
      <c r="J322" s="668"/>
      <c r="K322" s="681"/>
      <c r="L322" s="668">
        <v>1</v>
      </c>
      <c r="M322" s="669">
        <v>0</v>
      </c>
    </row>
    <row r="323" spans="1:13" ht="14.4" customHeight="1" x14ac:dyDescent="0.3">
      <c r="A323" s="664" t="s">
        <v>3389</v>
      </c>
      <c r="B323" s="665" t="s">
        <v>3248</v>
      </c>
      <c r="C323" s="665" t="s">
        <v>4319</v>
      </c>
      <c r="D323" s="665" t="s">
        <v>4320</v>
      </c>
      <c r="E323" s="665" t="s">
        <v>3252</v>
      </c>
      <c r="F323" s="668">
        <v>2</v>
      </c>
      <c r="G323" s="668">
        <v>18.8</v>
      </c>
      <c r="H323" s="681">
        <v>1</v>
      </c>
      <c r="I323" s="668"/>
      <c r="J323" s="668"/>
      <c r="K323" s="681">
        <v>0</v>
      </c>
      <c r="L323" s="668">
        <v>2</v>
      </c>
      <c r="M323" s="669">
        <v>18.8</v>
      </c>
    </row>
    <row r="324" spans="1:13" ht="14.4" customHeight="1" x14ac:dyDescent="0.3">
      <c r="A324" s="664" t="s">
        <v>3389</v>
      </c>
      <c r="B324" s="665" t="s">
        <v>3248</v>
      </c>
      <c r="C324" s="665" t="s">
        <v>1760</v>
      </c>
      <c r="D324" s="665" t="s">
        <v>3251</v>
      </c>
      <c r="E324" s="665" t="s">
        <v>3252</v>
      </c>
      <c r="F324" s="668"/>
      <c r="G324" s="668"/>
      <c r="H324" s="681">
        <v>0</v>
      </c>
      <c r="I324" s="668">
        <v>3</v>
      </c>
      <c r="J324" s="668">
        <v>28.200000000000003</v>
      </c>
      <c r="K324" s="681">
        <v>1</v>
      </c>
      <c r="L324" s="668">
        <v>3</v>
      </c>
      <c r="M324" s="669">
        <v>28.200000000000003</v>
      </c>
    </row>
    <row r="325" spans="1:13" ht="14.4" customHeight="1" x14ac:dyDescent="0.3">
      <c r="A325" s="664" t="s">
        <v>3389</v>
      </c>
      <c r="B325" s="665" t="s">
        <v>3248</v>
      </c>
      <c r="C325" s="665" t="s">
        <v>4321</v>
      </c>
      <c r="D325" s="665" t="s">
        <v>4322</v>
      </c>
      <c r="E325" s="665" t="s">
        <v>3250</v>
      </c>
      <c r="F325" s="668">
        <v>4</v>
      </c>
      <c r="G325" s="668">
        <v>18.8</v>
      </c>
      <c r="H325" s="681">
        <v>1</v>
      </c>
      <c r="I325" s="668"/>
      <c r="J325" s="668"/>
      <c r="K325" s="681">
        <v>0</v>
      </c>
      <c r="L325" s="668">
        <v>4</v>
      </c>
      <c r="M325" s="669">
        <v>18.8</v>
      </c>
    </row>
    <row r="326" spans="1:13" ht="14.4" customHeight="1" x14ac:dyDescent="0.3">
      <c r="A326" s="664" t="s">
        <v>3389</v>
      </c>
      <c r="B326" s="665" t="s">
        <v>3248</v>
      </c>
      <c r="C326" s="665" t="s">
        <v>2606</v>
      </c>
      <c r="D326" s="665" t="s">
        <v>4323</v>
      </c>
      <c r="E326" s="665" t="s">
        <v>578</v>
      </c>
      <c r="F326" s="668"/>
      <c r="G326" s="668"/>
      <c r="H326" s="681">
        <v>0</v>
      </c>
      <c r="I326" s="668">
        <v>3</v>
      </c>
      <c r="J326" s="668">
        <v>56.429999999999993</v>
      </c>
      <c r="K326" s="681">
        <v>1</v>
      </c>
      <c r="L326" s="668">
        <v>3</v>
      </c>
      <c r="M326" s="669">
        <v>56.429999999999993</v>
      </c>
    </row>
    <row r="327" spans="1:13" ht="14.4" customHeight="1" x14ac:dyDescent="0.3">
      <c r="A327" s="664" t="s">
        <v>3389</v>
      </c>
      <c r="B327" s="665" t="s">
        <v>3256</v>
      </c>
      <c r="C327" s="665" t="s">
        <v>1723</v>
      </c>
      <c r="D327" s="665" t="s">
        <v>1724</v>
      </c>
      <c r="E327" s="665" t="s">
        <v>1696</v>
      </c>
      <c r="F327" s="668"/>
      <c r="G327" s="668"/>
      <c r="H327" s="681">
        <v>0</v>
      </c>
      <c r="I327" s="668">
        <v>15</v>
      </c>
      <c r="J327" s="668">
        <v>989.84999999999991</v>
      </c>
      <c r="K327" s="681">
        <v>1</v>
      </c>
      <c r="L327" s="668">
        <v>15</v>
      </c>
      <c r="M327" s="669">
        <v>989.84999999999991</v>
      </c>
    </row>
    <row r="328" spans="1:13" ht="14.4" customHeight="1" x14ac:dyDescent="0.3">
      <c r="A328" s="664" t="s">
        <v>3389</v>
      </c>
      <c r="B328" s="665" t="s">
        <v>3258</v>
      </c>
      <c r="C328" s="665" t="s">
        <v>4124</v>
      </c>
      <c r="D328" s="665" t="s">
        <v>1670</v>
      </c>
      <c r="E328" s="665" t="s">
        <v>4125</v>
      </c>
      <c r="F328" s="668"/>
      <c r="G328" s="668"/>
      <c r="H328" s="681">
        <v>0</v>
      </c>
      <c r="I328" s="668">
        <v>2</v>
      </c>
      <c r="J328" s="668">
        <v>276.62</v>
      </c>
      <c r="K328" s="681">
        <v>1</v>
      </c>
      <c r="L328" s="668">
        <v>2</v>
      </c>
      <c r="M328" s="669">
        <v>276.62</v>
      </c>
    </row>
    <row r="329" spans="1:13" ht="14.4" customHeight="1" x14ac:dyDescent="0.3">
      <c r="A329" s="664" t="s">
        <v>3389</v>
      </c>
      <c r="B329" s="665" t="s">
        <v>3258</v>
      </c>
      <c r="C329" s="665" t="s">
        <v>1669</v>
      </c>
      <c r="D329" s="665" t="s">
        <v>1670</v>
      </c>
      <c r="E329" s="665" t="s">
        <v>1696</v>
      </c>
      <c r="F329" s="668"/>
      <c r="G329" s="668"/>
      <c r="H329" s="681">
        <v>0</v>
      </c>
      <c r="I329" s="668">
        <v>12</v>
      </c>
      <c r="J329" s="668">
        <v>829.91999999999985</v>
      </c>
      <c r="K329" s="681">
        <v>1</v>
      </c>
      <c r="L329" s="668">
        <v>12</v>
      </c>
      <c r="M329" s="669">
        <v>829.91999999999985</v>
      </c>
    </row>
    <row r="330" spans="1:13" ht="14.4" customHeight="1" x14ac:dyDescent="0.3">
      <c r="A330" s="664" t="s">
        <v>3389</v>
      </c>
      <c r="B330" s="665" t="s">
        <v>3259</v>
      </c>
      <c r="C330" s="665" t="s">
        <v>3942</v>
      </c>
      <c r="D330" s="665" t="s">
        <v>2726</v>
      </c>
      <c r="E330" s="665" t="s">
        <v>3943</v>
      </c>
      <c r="F330" s="668"/>
      <c r="G330" s="668"/>
      <c r="H330" s="681">
        <v>0</v>
      </c>
      <c r="I330" s="668">
        <v>6</v>
      </c>
      <c r="J330" s="668">
        <v>8706.24</v>
      </c>
      <c r="K330" s="681">
        <v>1</v>
      </c>
      <c r="L330" s="668">
        <v>6</v>
      </c>
      <c r="M330" s="669">
        <v>8706.24</v>
      </c>
    </row>
    <row r="331" spans="1:13" ht="14.4" customHeight="1" x14ac:dyDescent="0.3">
      <c r="A331" s="664" t="s">
        <v>3390</v>
      </c>
      <c r="B331" s="665" t="s">
        <v>4931</v>
      </c>
      <c r="C331" s="665" t="s">
        <v>3915</v>
      </c>
      <c r="D331" s="665" t="s">
        <v>3417</v>
      </c>
      <c r="E331" s="665" t="s">
        <v>3418</v>
      </c>
      <c r="F331" s="668"/>
      <c r="G331" s="668"/>
      <c r="H331" s="681">
        <v>0</v>
      </c>
      <c r="I331" s="668">
        <v>3</v>
      </c>
      <c r="J331" s="668">
        <v>1651.17</v>
      </c>
      <c r="K331" s="681">
        <v>1</v>
      </c>
      <c r="L331" s="668">
        <v>3</v>
      </c>
      <c r="M331" s="669">
        <v>1651.17</v>
      </c>
    </row>
    <row r="332" spans="1:13" ht="14.4" customHeight="1" x14ac:dyDescent="0.3">
      <c r="A332" s="664" t="s">
        <v>3391</v>
      </c>
      <c r="B332" s="665" t="s">
        <v>3172</v>
      </c>
      <c r="C332" s="665" t="s">
        <v>3644</v>
      </c>
      <c r="D332" s="665" t="s">
        <v>1831</v>
      </c>
      <c r="E332" s="665" t="s">
        <v>3645</v>
      </c>
      <c r="F332" s="668"/>
      <c r="G332" s="668"/>
      <c r="H332" s="681">
        <v>0</v>
      </c>
      <c r="I332" s="668">
        <v>2</v>
      </c>
      <c r="J332" s="668">
        <v>57.62</v>
      </c>
      <c r="K332" s="681">
        <v>1</v>
      </c>
      <c r="L332" s="668">
        <v>2</v>
      </c>
      <c r="M332" s="669">
        <v>57.62</v>
      </c>
    </row>
    <row r="333" spans="1:13" ht="14.4" customHeight="1" x14ac:dyDescent="0.3">
      <c r="A333" s="664" t="s">
        <v>3391</v>
      </c>
      <c r="B333" s="665" t="s">
        <v>3172</v>
      </c>
      <c r="C333" s="665" t="s">
        <v>4537</v>
      </c>
      <c r="D333" s="665" t="s">
        <v>1831</v>
      </c>
      <c r="E333" s="665" t="s">
        <v>4538</v>
      </c>
      <c r="F333" s="668"/>
      <c r="G333" s="668"/>
      <c r="H333" s="681"/>
      <c r="I333" s="668">
        <v>1</v>
      </c>
      <c r="J333" s="668">
        <v>0</v>
      </c>
      <c r="K333" s="681"/>
      <c r="L333" s="668">
        <v>1</v>
      </c>
      <c r="M333" s="669">
        <v>0</v>
      </c>
    </row>
    <row r="334" spans="1:13" ht="14.4" customHeight="1" x14ac:dyDescent="0.3">
      <c r="A334" s="664" t="s">
        <v>3391</v>
      </c>
      <c r="B334" s="665" t="s">
        <v>3175</v>
      </c>
      <c r="C334" s="665" t="s">
        <v>3666</v>
      </c>
      <c r="D334" s="665" t="s">
        <v>3667</v>
      </c>
      <c r="E334" s="665" t="s">
        <v>3668</v>
      </c>
      <c r="F334" s="668"/>
      <c r="G334" s="668"/>
      <c r="H334" s="681">
        <v>0</v>
      </c>
      <c r="I334" s="668">
        <v>1</v>
      </c>
      <c r="J334" s="668">
        <v>668.54</v>
      </c>
      <c r="K334" s="681">
        <v>1</v>
      </c>
      <c r="L334" s="668">
        <v>1</v>
      </c>
      <c r="M334" s="669">
        <v>668.54</v>
      </c>
    </row>
    <row r="335" spans="1:13" ht="14.4" customHeight="1" x14ac:dyDescent="0.3">
      <c r="A335" s="664" t="s">
        <v>3391</v>
      </c>
      <c r="B335" s="665" t="s">
        <v>3175</v>
      </c>
      <c r="C335" s="665" t="s">
        <v>3427</v>
      </c>
      <c r="D335" s="665" t="s">
        <v>3428</v>
      </c>
      <c r="E335" s="665" t="s">
        <v>3429</v>
      </c>
      <c r="F335" s="668"/>
      <c r="G335" s="668"/>
      <c r="H335" s="681">
        <v>0</v>
      </c>
      <c r="I335" s="668">
        <v>14</v>
      </c>
      <c r="J335" s="668">
        <v>9359.56</v>
      </c>
      <c r="K335" s="681">
        <v>1</v>
      </c>
      <c r="L335" s="668">
        <v>14</v>
      </c>
      <c r="M335" s="669">
        <v>9359.56</v>
      </c>
    </row>
    <row r="336" spans="1:13" ht="14.4" customHeight="1" x14ac:dyDescent="0.3">
      <c r="A336" s="664" t="s">
        <v>3391</v>
      </c>
      <c r="B336" s="665" t="s">
        <v>3179</v>
      </c>
      <c r="C336" s="665" t="s">
        <v>1731</v>
      </c>
      <c r="D336" s="665" t="s">
        <v>1732</v>
      </c>
      <c r="E336" s="665" t="s">
        <v>1733</v>
      </c>
      <c r="F336" s="668"/>
      <c r="G336" s="668"/>
      <c r="H336" s="681"/>
      <c r="I336" s="668">
        <v>2</v>
      </c>
      <c r="J336" s="668">
        <v>0</v>
      </c>
      <c r="K336" s="681"/>
      <c r="L336" s="668">
        <v>2</v>
      </c>
      <c r="M336" s="669">
        <v>0</v>
      </c>
    </row>
    <row r="337" spans="1:13" ht="14.4" customHeight="1" x14ac:dyDescent="0.3">
      <c r="A337" s="664" t="s">
        <v>3391</v>
      </c>
      <c r="B337" s="665" t="s">
        <v>3179</v>
      </c>
      <c r="C337" s="665" t="s">
        <v>4526</v>
      </c>
      <c r="D337" s="665" t="s">
        <v>1732</v>
      </c>
      <c r="E337" s="665" t="s">
        <v>4527</v>
      </c>
      <c r="F337" s="668"/>
      <c r="G337" s="668"/>
      <c r="H337" s="681"/>
      <c r="I337" s="668">
        <v>1</v>
      </c>
      <c r="J337" s="668">
        <v>0</v>
      </c>
      <c r="K337" s="681"/>
      <c r="L337" s="668">
        <v>1</v>
      </c>
      <c r="M337" s="669">
        <v>0</v>
      </c>
    </row>
    <row r="338" spans="1:13" ht="14.4" customHeight="1" x14ac:dyDescent="0.3">
      <c r="A338" s="664" t="s">
        <v>3391</v>
      </c>
      <c r="B338" s="665" t="s">
        <v>3267</v>
      </c>
      <c r="C338" s="665" t="s">
        <v>2652</v>
      </c>
      <c r="D338" s="665" t="s">
        <v>2653</v>
      </c>
      <c r="E338" s="665" t="s">
        <v>3268</v>
      </c>
      <c r="F338" s="668"/>
      <c r="G338" s="668"/>
      <c r="H338" s="681"/>
      <c r="I338" s="668">
        <v>1</v>
      </c>
      <c r="J338" s="668">
        <v>0</v>
      </c>
      <c r="K338" s="681"/>
      <c r="L338" s="668">
        <v>1</v>
      </c>
      <c r="M338" s="669">
        <v>0</v>
      </c>
    </row>
    <row r="339" spans="1:13" ht="14.4" customHeight="1" x14ac:dyDescent="0.3">
      <c r="A339" s="664" t="s">
        <v>3391</v>
      </c>
      <c r="B339" s="665" t="s">
        <v>3189</v>
      </c>
      <c r="C339" s="665" t="s">
        <v>3562</v>
      </c>
      <c r="D339" s="665" t="s">
        <v>3513</v>
      </c>
      <c r="E339" s="665" t="s">
        <v>3563</v>
      </c>
      <c r="F339" s="668"/>
      <c r="G339" s="668"/>
      <c r="H339" s="681">
        <v>0</v>
      </c>
      <c r="I339" s="668">
        <v>2</v>
      </c>
      <c r="J339" s="668">
        <v>1630.2</v>
      </c>
      <c r="K339" s="681">
        <v>1</v>
      </c>
      <c r="L339" s="668">
        <v>2</v>
      </c>
      <c r="M339" s="669">
        <v>1630.2</v>
      </c>
    </row>
    <row r="340" spans="1:13" ht="14.4" customHeight="1" x14ac:dyDescent="0.3">
      <c r="A340" s="664" t="s">
        <v>3391</v>
      </c>
      <c r="B340" s="665" t="s">
        <v>3189</v>
      </c>
      <c r="C340" s="665" t="s">
        <v>3626</v>
      </c>
      <c r="D340" s="665" t="s">
        <v>1666</v>
      </c>
      <c r="E340" s="665" t="s">
        <v>3191</v>
      </c>
      <c r="F340" s="668"/>
      <c r="G340" s="668"/>
      <c r="H340" s="681">
        <v>0</v>
      </c>
      <c r="I340" s="668">
        <v>2</v>
      </c>
      <c r="J340" s="668">
        <v>2771.24</v>
      </c>
      <c r="K340" s="681">
        <v>1</v>
      </c>
      <c r="L340" s="668">
        <v>2</v>
      </c>
      <c r="M340" s="669">
        <v>2771.24</v>
      </c>
    </row>
    <row r="341" spans="1:13" ht="14.4" customHeight="1" x14ac:dyDescent="0.3">
      <c r="A341" s="664" t="s">
        <v>3391</v>
      </c>
      <c r="B341" s="665" t="s">
        <v>3189</v>
      </c>
      <c r="C341" s="665" t="s">
        <v>1819</v>
      </c>
      <c r="D341" s="665" t="s">
        <v>1666</v>
      </c>
      <c r="E341" s="665" t="s">
        <v>3191</v>
      </c>
      <c r="F341" s="668"/>
      <c r="G341" s="668"/>
      <c r="H341" s="681">
        <v>0</v>
      </c>
      <c r="I341" s="668">
        <v>4</v>
      </c>
      <c r="J341" s="668">
        <v>5542.48</v>
      </c>
      <c r="K341" s="681">
        <v>1</v>
      </c>
      <c r="L341" s="668">
        <v>4</v>
      </c>
      <c r="M341" s="669">
        <v>5542.48</v>
      </c>
    </row>
    <row r="342" spans="1:13" ht="14.4" customHeight="1" x14ac:dyDescent="0.3">
      <c r="A342" s="664" t="s">
        <v>3391</v>
      </c>
      <c r="B342" s="665" t="s">
        <v>4933</v>
      </c>
      <c r="C342" s="665" t="s">
        <v>3897</v>
      </c>
      <c r="D342" s="665" t="s">
        <v>3898</v>
      </c>
      <c r="E342" s="665" t="s">
        <v>2464</v>
      </c>
      <c r="F342" s="668"/>
      <c r="G342" s="668"/>
      <c r="H342" s="681">
        <v>0</v>
      </c>
      <c r="I342" s="668">
        <v>1</v>
      </c>
      <c r="J342" s="668">
        <v>3689.11</v>
      </c>
      <c r="K342" s="681">
        <v>1</v>
      </c>
      <c r="L342" s="668">
        <v>1</v>
      </c>
      <c r="M342" s="669">
        <v>3689.11</v>
      </c>
    </row>
    <row r="343" spans="1:13" ht="14.4" customHeight="1" x14ac:dyDescent="0.3">
      <c r="A343" s="664" t="s">
        <v>3391</v>
      </c>
      <c r="B343" s="665" t="s">
        <v>4933</v>
      </c>
      <c r="C343" s="665" t="s">
        <v>4505</v>
      </c>
      <c r="D343" s="665" t="s">
        <v>4506</v>
      </c>
      <c r="E343" s="665" t="s">
        <v>4507</v>
      </c>
      <c r="F343" s="668"/>
      <c r="G343" s="668"/>
      <c r="H343" s="681"/>
      <c r="I343" s="668">
        <v>1</v>
      </c>
      <c r="J343" s="668">
        <v>0</v>
      </c>
      <c r="K343" s="681"/>
      <c r="L343" s="668">
        <v>1</v>
      </c>
      <c r="M343" s="669">
        <v>0</v>
      </c>
    </row>
    <row r="344" spans="1:13" ht="14.4" customHeight="1" x14ac:dyDescent="0.3">
      <c r="A344" s="664" t="s">
        <v>3391</v>
      </c>
      <c r="B344" s="665" t="s">
        <v>4934</v>
      </c>
      <c r="C344" s="665" t="s">
        <v>3982</v>
      </c>
      <c r="D344" s="665" t="s">
        <v>3980</v>
      </c>
      <c r="E344" s="665" t="s">
        <v>3814</v>
      </c>
      <c r="F344" s="668"/>
      <c r="G344" s="668"/>
      <c r="H344" s="681">
        <v>0</v>
      </c>
      <c r="I344" s="668">
        <v>12</v>
      </c>
      <c r="J344" s="668">
        <v>5907.6</v>
      </c>
      <c r="K344" s="681">
        <v>1</v>
      </c>
      <c r="L344" s="668">
        <v>12</v>
      </c>
      <c r="M344" s="669">
        <v>5907.6</v>
      </c>
    </row>
    <row r="345" spans="1:13" ht="14.4" customHeight="1" x14ac:dyDescent="0.3">
      <c r="A345" s="664" t="s">
        <v>3391</v>
      </c>
      <c r="B345" s="665" t="s">
        <v>4931</v>
      </c>
      <c r="C345" s="665" t="s">
        <v>3915</v>
      </c>
      <c r="D345" s="665" t="s">
        <v>3417</v>
      </c>
      <c r="E345" s="665" t="s">
        <v>3418</v>
      </c>
      <c r="F345" s="668"/>
      <c r="G345" s="668"/>
      <c r="H345" s="681">
        <v>0</v>
      </c>
      <c r="I345" s="668">
        <v>109</v>
      </c>
      <c r="J345" s="668">
        <v>59992.51</v>
      </c>
      <c r="K345" s="681">
        <v>1</v>
      </c>
      <c r="L345" s="668">
        <v>109</v>
      </c>
      <c r="M345" s="669">
        <v>59992.51</v>
      </c>
    </row>
    <row r="346" spans="1:13" ht="14.4" customHeight="1" x14ac:dyDescent="0.3">
      <c r="A346" s="664" t="s">
        <v>3391</v>
      </c>
      <c r="B346" s="665" t="s">
        <v>4931</v>
      </c>
      <c r="C346" s="665" t="s">
        <v>3416</v>
      </c>
      <c r="D346" s="665" t="s">
        <v>3417</v>
      </c>
      <c r="E346" s="665" t="s">
        <v>3418</v>
      </c>
      <c r="F346" s="668"/>
      <c r="G346" s="668"/>
      <c r="H346" s="681"/>
      <c r="I346" s="668">
        <v>1</v>
      </c>
      <c r="J346" s="668">
        <v>0</v>
      </c>
      <c r="K346" s="681"/>
      <c r="L346" s="668">
        <v>1</v>
      </c>
      <c r="M346" s="669">
        <v>0</v>
      </c>
    </row>
    <row r="347" spans="1:13" ht="14.4" customHeight="1" x14ac:dyDescent="0.3">
      <c r="A347" s="664" t="s">
        <v>3391</v>
      </c>
      <c r="B347" s="665" t="s">
        <v>4936</v>
      </c>
      <c r="C347" s="665" t="s">
        <v>3892</v>
      </c>
      <c r="D347" s="665" t="s">
        <v>3893</v>
      </c>
      <c r="E347" s="665" t="s">
        <v>3894</v>
      </c>
      <c r="F347" s="668"/>
      <c r="G347" s="668"/>
      <c r="H347" s="681">
        <v>0</v>
      </c>
      <c r="I347" s="668">
        <v>31</v>
      </c>
      <c r="J347" s="668">
        <v>67577.829999999987</v>
      </c>
      <c r="K347" s="681">
        <v>1</v>
      </c>
      <c r="L347" s="668">
        <v>31</v>
      </c>
      <c r="M347" s="669">
        <v>67577.829999999987</v>
      </c>
    </row>
    <row r="348" spans="1:13" ht="14.4" customHeight="1" x14ac:dyDescent="0.3">
      <c r="A348" s="664" t="s">
        <v>3391</v>
      </c>
      <c r="B348" s="665" t="s">
        <v>4936</v>
      </c>
      <c r="C348" s="665" t="s">
        <v>4502</v>
      </c>
      <c r="D348" s="665" t="s">
        <v>4503</v>
      </c>
      <c r="E348" s="665" t="s">
        <v>4504</v>
      </c>
      <c r="F348" s="668"/>
      <c r="G348" s="668"/>
      <c r="H348" s="681">
        <v>0</v>
      </c>
      <c r="I348" s="668">
        <v>9</v>
      </c>
      <c r="J348" s="668">
        <v>58858.200000000004</v>
      </c>
      <c r="K348" s="681">
        <v>1</v>
      </c>
      <c r="L348" s="668">
        <v>9</v>
      </c>
      <c r="M348" s="669">
        <v>58858.200000000004</v>
      </c>
    </row>
    <row r="349" spans="1:13" ht="14.4" customHeight="1" x14ac:dyDescent="0.3">
      <c r="A349" s="664" t="s">
        <v>3391</v>
      </c>
      <c r="B349" s="665" t="s">
        <v>3238</v>
      </c>
      <c r="C349" s="665" t="s">
        <v>1623</v>
      </c>
      <c r="D349" s="665" t="s">
        <v>1624</v>
      </c>
      <c r="E349" s="665" t="s">
        <v>1625</v>
      </c>
      <c r="F349" s="668"/>
      <c r="G349" s="668"/>
      <c r="H349" s="681">
        <v>0</v>
      </c>
      <c r="I349" s="668">
        <v>3</v>
      </c>
      <c r="J349" s="668">
        <v>93.960000000000008</v>
      </c>
      <c r="K349" s="681">
        <v>1</v>
      </c>
      <c r="L349" s="668">
        <v>3</v>
      </c>
      <c r="M349" s="669">
        <v>93.960000000000008</v>
      </c>
    </row>
    <row r="350" spans="1:13" ht="14.4" customHeight="1" x14ac:dyDescent="0.3">
      <c r="A350" s="664" t="s">
        <v>3391</v>
      </c>
      <c r="B350" s="665" t="s">
        <v>3238</v>
      </c>
      <c r="C350" s="665" t="s">
        <v>2568</v>
      </c>
      <c r="D350" s="665" t="s">
        <v>2569</v>
      </c>
      <c r="E350" s="665" t="s">
        <v>3310</v>
      </c>
      <c r="F350" s="668"/>
      <c r="G350" s="668"/>
      <c r="H350" s="681">
        <v>0</v>
      </c>
      <c r="I350" s="668">
        <v>2</v>
      </c>
      <c r="J350" s="668">
        <v>281.89999999999998</v>
      </c>
      <c r="K350" s="681">
        <v>1</v>
      </c>
      <c r="L350" s="668">
        <v>2</v>
      </c>
      <c r="M350" s="669">
        <v>281.89999999999998</v>
      </c>
    </row>
    <row r="351" spans="1:13" ht="14.4" customHeight="1" x14ac:dyDescent="0.3">
      <c r="A351" s="664" t="s">
        <v>3391</v>
      </c>
      <c r="B351" s="665" t="s">
        <v>3248</v>
      </c>
      <c r="C351" s="665" t="s">
        <v>1680</v>
      </c>
      <c r="D351" s="665" t="s">
        <v>3249</v>
      </c>
      <c r="E351" s="665" t="s">
        <v>3250</v>
      </c>
      <c r="F351" s="668"/>
      <c r="G351" s="668"/>
      <c r="H351" s="681">
        <v>0</v>
      </c>
      <c r="I351" s="668">
        <v>1</v>
      </c>
      <c r="J351" s="668">
        <v>4.7</v>
      </c>
      <c r="K351" s="681">
        <v>1</v>
      </c>
      <c r="L351" s="668">
        <v>1</v>
      </c>
      <c r="M351" s="669">
        <v>4.7</v>
      </c>
    </row>
    <row r="352" spans="1:13" ht="14.4" customHeight="1" x14ac:dyDescent="0.3">
      <c r="A352" s="664" t="s">
        <v>3391</v>
      </c>
      <c r="B352" s="665" t="s">
        <v>3248</v>
      </c>
      <c r="C352" s="665" t="s">
        <v>1760</v>
      </c>
      <c r="D352" s="665" t="s">
        <v>3251</v>
      </c>
      <c r="E352" s="665" t="s">
        <v>3252</v>
      </c>
      <c r="F352" s="668"/>
      <c r="G352" s="668"/>
      <c r="H352" s="681">
        <v>0</v>
      </c>
      <c r="I352" s="668">
        <v>2</v>
      </c>
      <c r="J352" s="668">
        <v>18.8</v>
      </c>
      <c r="K352" s="681">
        <v>1</v>
      </c>
      <c r="L352" s="668">
        <v>2</v>
      </c>
      <c r="M352" s="669">
        <v>18.8</v>
      </c>
    </row>
    <row r="353" spans="1:13" ht="14.4" customHeight="1" x14ac:dyDescent="0.3">
      <c r="A353" s="664" t="s">
        <v>3391</v>
      </c>
      <c r="B353" s="665" t="s">
        <v>3256</v>
      </c>
      <c r="C353" s="665" t="s">
        <v>1723</v>
      </c>
      <c r="D353" s="665" t="s">
        <v>1724</v>
      </c>
      <c r="E353" s="665" t="s">
        <v>1696</v>
      </c>
      <c r="F353" s="668"/>
      <c r="G353" s="668"/>
      <c r="H353" s="681">
        <v>0</v>
      </c>
      <c r="I353" s="668">
        <v>5</v>
      </c>
      <c r="J353" s="668">
        <v>329.94999999999993</v>
      </c>
      <c r="K353" s="681">
        <v>1</v>
      </c>
      <c r="L353" s="668">
        <v>5</v>
      </c>
      <c r="M353" s="669">
        <v>329.94999999999993</v>
      </c>
    </row>
    <row r="354" spans="1:13" ht="14.4" customHeight="1" x14ac:dyDescent="0.3">
      <c r="A354" s="664" t="s">
        <v>3391</v>
      </c>
      <c r="B354" s="665" t="s">
        <v>3259</v>
      </c>
      <c r="C354" s="665" t="s">
        <v>3938</v>
      </c>
      <c r="D354" s="665" t="s">
        <v>1879</v>
      </c>
      <c r="E354" s="665" t="s">
        <v>1880</v>
      </c>
      <c r="F354" s="668"/>
      <c r="G354" s="668"/>
      <c r="H354" s="681">
        <v>0</v>
      </c>
      <c r="I354" s="668">
        <v>3</v>
      </c>
      <c r="J354" s="668">
        <v>582.78</v>
      </c>
      <c r="K354" s="681">
        <v>1</v>
      </c>
      <c r="L354" s="668">
        <v>3</v>
      </c>
      <c r="M354" s="669">
        <v>582.78</v>
      </c>
    </row>
    <row r="355" spans="1:13" ht="14.4" customHeight="1" x14ac:dyDescent="0.3">
      <c r="A355" s="664" t="s">
        <v>3391</v>
      </c>
      <c r="B355" s="665" t="s">
        <v>3259</v>
      </c>
      <c r="C355" s="665" t="s">
        <v>4542</v>
      </c>
      <c r="D355" s="665" t="s">
        <v>1858</v>
      </c>
      <c r="E355" s="665" t="s">
        <v>4543</v>
      </c>
      <c r="F355" s="668"/>
      <c r="G355" s="668"/>
      <c r="H355" s="681">
        <v>0</v>
      </c>
      <c r="I355" s="668">
        <v>15</v>
      </c>
      <c r="J355" s="668">
        <v>1094.25</v>
      </c>
      <c r="K355" s="681">
        <v>1</v>
      </c>
      <c r="L355" s="668">
        <v>15</v>
      </c>
      <c r="M355" s="669">
        <v>1094.25</v>
      </c>
    </row>
    <row r="356" spans="1:13" ht="14.4" customHeight="1" x14ac:dyDescent="0.3">
      <c r="A356" s="664" t="s">
        <v>3391</v>
      </c>
      <c r="B356" s="665" t="s">
        <v>3259</v>
      </c>
      <c r="C356" s="665" t="s">
        <v>3939</v>
      </c>
      <c r="D356" s="665" t="s">
        <v>1876</v>
      </c>
      <c r="E356" s="665" t="s">
        <v>1836</v>
      </c>
      <c r="F356" s="668"/>
      <c r="G356" s="668"/>
      <c r="H356" s="681">
        <v>0</v>
      </c>
      <c r="I356" s="668">
        <v>12</v>
      </c>
      <c r="J356" s="668">
        <v>263.52</v>
      </c>
      <c r="K356" s="681">
        <v>1</v>
      </c>
      <c r="L356" s="668">
        <v>12</v>
      </c>
      <c r="M356" s="669">
        <v>263.52</v>
      </c>
    </row>
    <row r="357" spans="1:13" ht="14.4" customHeight="1" x14ac:dyDescent="0.3">
      <c r="A357" s="664" t="s">
        <v>3391</v>
      </c>
      <c r="B357" s="665" t="s">
        <v>3259</v>
      </c>
      <c r="C357" s="665" t="s">
        <v>1842</v>
      </c>
      <c r="D357" s="665" t="s">
        <v>1843</v>
      </c>
      <c r="E357" s="665" t="s">
        <v>1844</v>
      </c>
      <c r="F357" s="668"/>
      <c r="G357" s="668"/>
      <c r="H357" s="681">
        <v>0</v>
      </c>
      <c r="I357" s="668">
        <v>8</v>
      </c>
      <c r="J357" s="668">
        <v>1018.72</v>
      </c>
      <c r="K357" s="681">
        <v>1</v>
      </c>
      <c r="L357" s="668">
        <v>8</v>
      </c>
      <c r="M357" s="669">
        <v>1018.72</v>
      </c>
    </row>
    <row r="358" spans="1:13" ht="14.4" customHeight="1" x14ac:dyDescent="0.3">
      <c r="A358" s="664" t="s">
        <v>3391</v>
      </c>
      <c r="B358" s="665" t="s">
        <v>3259</v>
      </c>
      <c r="C358" s="665" t="s">
        <v>1845</v>
      </c>
      <c r="D358" s="665" t="s">
        <v>1846</v>
      </c>
      <c r="E358" s="665" t="s">
        <v>1844</v>
      </c>
      <c r="F358" s="668"/>
      <c r="G358" s="668"/>
      <c r="H358" s="681">
        <v>0</v>
      </c>
      <c r="I358" s="668">
        <v>10</v>
      </c>
      <c r="J358" s="668">
        <v>1273.4000000000001</v>
      </c>
      <c r="K358" s="681">
        <v>1</v>
      </c>
      <c r="L358" s="668">
        <v>10</v>
      </c>
      <c r="M358" s="669">
        <v>1273.4000000000001</v>
      </c>
    </row>
    <row r="359" spans="1:13" ht="14.4" customHeight="1" x14ac:dyDescent="0.3">
      <c r="A359" s="664" t="s">
        <v>3391</v>
      </c>
      <c r="B359" s="665" t="s">
        <v>3259</v>
      </c>
      <c r="C359" s="665" t="s">
        <v>1847</v>
      </c>
      <c r="D359" s="665" t="s">
        <v>1848</v>
      </c>
      <c r="E359" s="665" t="s">
        <v>1844</v>
      </c>
      <c r="F359" s="668"/>
      <c r="G359" s="668"/>
      <c r="H359" s="681">
        <v>0</v>
      </c>
      <c r="I359" s="668">
        <v>21</v>
      </c>
      <c r="J359" s="668">
        <v>2674.14</v>
      </c>
      <c r="K359" s="681">
        <v>1</v>
      </c>
      <c r="L359" s="668">
        <v>21</v>
      </c>
      <c r="M359" s="669">
        <v>2674.14</v>
      </c>
    </row>
    <row r="360" spans="1:13" ht="14.4" customHeight="1" x14ac:dyDescent="0.3">
      <c r="A360" s="664" t="s">
        <v>3391</v>
      </c>
      <c r="B360" s="665" t="s">
        <v>3259</v>
      </c>
      <c r="C360" s="665" t="s">
        <v>1863</v>
      </c>
      <c r="D360" s="665" t="s">
        <v>1864</v>
      </c>
      <c r="E360" s="665" t="s">
        <v>1862</v>
      </c>
      <c r="F360" s="668"/>
      <c r="G360" s="668"/>
      <c r="H360" s="681">
        <v>0</v>
      </c>
      <c r="I360" s="668">
        <v>10</v>
      </c>
      <c r="J360" s="668">
        <v>848.9</v>
      </c>
      <c r="K360" s="681">
        <v>1</v>
      </c>
      <c r="L360" s="668">
        <v>10</v>
      </c>
      <c r="M360" s="669">
        <v>848.9</v>
      </c>
    </row>
    <row r="361" spans="1:13" ht="14.4" customHeight="1" x14ac:dyDescent="0.3">
      <c r="A361" s="664" t="s">
        <v>3391</v>
      </c>
      <c r="B361" s="665" t="s">
        <v>3259</v>
      </c>
      <c r="C361" s="665" t="s">
        <v>4177</v>
      </c>
      <c r="D361" s="665" t="s">
        <v>4178</v>
      </c>
      <c r="E361" s="665" t="s">
        <v>1844</v>
      </c>
      <c r="F361" s="668"/>
      <c r="G361" s="668"/>
      <c r="H361" s="681">
        <v>0</v>
      </c>
      <c r="I361" s="668">
        <v>23</v>
      </c>
      <c r="J361" s="668">
        <v>4058.81</v>
      </c>
      <c r="K361" s="681">
        <v>1</v>
      </c>
      <c r="L361" s="668">
        <v>23</v>
      </c>
      <c r="M361" s="669">
        <v>4058.81</v>
      </c>
    </row>
    <row r="362" spans="1:13" ht="14.4" customHeight="1" x14ac:dyDescent="0.3">
      <c r="A362" s="664" t="s">
        <v>3391</v>
      </c>
      <c r="B362" s="665" t="s">
        <v>3259</v>
      </c>
      <c r="C362" s="665" t="s">
        <v>4175</v>
      </c>
      <c r="D362" s="665" t="s">
        <v>4176</v>
      </c>
      <c r="E362" s="665" t="s">
        <v>1844</v>
      </c>
      <c r="F362" s="668"/>
      <c r="G362" s="668"/>
      <c r="H362" s="681">
        <v>0</v>
      </c>
      <c r="I362" s="668">
        <v>22</v>
      </c>
      <c r="J362" s="668">
        <v>3882.3399999999997</v>
      </c>
      <c r="K362" s="681">
        <v>1</v>
      </c>
      <c r="L362" s="668">
        <v>22</v>
      </c>
      <c r="M362" s="669">
        <v>3882.3399999999997</v>
      </c>
    </row>
    <row r="363" spans="1:13" ht="14.4" customHeight="1" x14ac:dyDescent="0.3">
      <c r="A363" s="664" t="s">
        <v>3391</v>
      </c>
      <c r="B363" s="665" t="s">
        <v>3259</v>
      </c>
      <c r="C363" s="665" t="s">
        <v>4544</v>
      </c>
      <c r="D363" s="665" t="s">
        <v>4545</v>
      </c>
      <c r="E363" s="665" t="s">
        <v>1844</v>
      </c>
      <c r="F363" s="668"/>
      <c r="G363" s="668"/>
      <c r="H363" s="681">
        <v>0</v>
      </c>
      <c r="I363" s="668">
        <v>10</v>
      </c>
      <c r="J363" s="668">
        <v>1764.7</v>
      </c>
      <c r="K363" s="681">
        <v>1</v>
      </c>
      <c r="L363" s="668">
        <v>10</v>
      </c>
      <c r="M363" s="669">
        <v>1764.7</v>
      </c>
    </row>
    <row r="364" spans="1:13" ht="14.4" customHeight="1" x14ac:dyDescent="0.3">
      <c r="A364" s="664" t="s">
        <v>3391</v>
      </c>
      <c r="B364" s="665" t="s">
        <v>3259</v>
      </c>
      <c r="C364" s="665" t="s">
        <v>3942</v>
      </c>
      <c r="D364" s="665" t="s">
        <v>2726</v>
      </c>
      <c r="E364" s="665" t="s">
        <v>3943</v>
      </c>
      <c r="F364" s="668"/>
      <c r="G364" s="668"/>
      <c r="H364" s="681">
        <v>0</v>
      </c>
      <c r="I364" s="668">
        <v>55</v>
      </c>
      <c r="J364" s="668">
        <v>79807.200000000012</v>
      </c>
      <c r="K364" s="681">
        <v>1</v>
      </c>
      <c r="L364" s="668">
        <v>55</v>
      </c>
      <c r="M364" s="669">
        <v>79807.200000000012</v>
      </c>
    </row>
    <row r="365" spans="1:13" ht="14.4" customHeight="1" x14ac:dyDescent="0.3">
      <c r="A365" s="664" t="s">
        <v>3391</v>
      </c>
      <c r="B365" s="665" t="s">
        <v>3259</v>
      </c>
      <c r="C365" s="665" t="s">
        <v>1878</v>
      </c>
      <c r="D365" s="665" t="s">
        <v>3262</v>
      </c>
      <c r="E365" s="665" t="s">
        <v>1880</v>
      </c>
      <c r="F365" s="668"/>
      <c r="G365" s="668"/>
      <c r="H365" s="681">
        <v>0</v>
      </c>
      <c r="I365" s="668">
        <v>144</v>
      </c>
      <c r="J365" s="668">
        <v>27973.439999999995</v>
      </c>
      <c r="K365" s="681">
        <v>1</v>
      </c>
      <c r="L365" s="668">
        <v>144</v>
      </c>
      <c r="M365" s="669">
        <v>27973.439999999995</v>
      </c>
    </row>
    <row r="366" spans="1:13" ht="14.4" customHeight="1" x14ac:dyDescent="0.3">
      <c r="A366" s="664" t="s">
        <v>3391</v>
      </c>
      <c r="B366" s="665" t="s">
        <v>3259</v>
      </c>
      <c r="C366" s="665" t="s">
        <v>2730</v>
      </c>
      <c r="D366" s="665" t="s">
        <v>2731</v>
      </c>
      <c r="E366" s="665" t="s">
        <v>1877</v>
      </c>
      <c r="F366" s="668"/>
      <c r="G366" s="668"/>
      <c r="H366" s="681">
        <v>0</v>
      </c>
      <c r="I366" s="668">
        <v>3</v>
      </c>
      <c r="J366" s="668">
        <v>716.67</v>
      </c>
      <c r="K366" s="681">
        <v>1</v>
      </c>
      <c r="L366" s="668">
        <v>3</v>
      </c>
      <c r="M366" s="669">
        <v>716.67</v>
      </c>
    </row>
    <row r="367" spans="1:13" ht="14.4" customHeight="1" x14ac:dyDescent="0.3">
      <c r="A367" s="664" t="s">
        <v>3391</v>
      </c>
      <c r="B367" s="665" t="s">
        <v>3259</v>
      </c>
      <c r="C367" s="665" t="s">
        <v>3944</v>
      </c>
      <c r="D367" s="665" t="s">
        <v>3945</v>
      </c>
      <c r="E367" s="665" t="s">
        <v>1877</v>
      </c>
      <c r="F367" s="668"/>
      <c r="G367" s="668"/>
      <c r="H367" s="681">
        <v>0</v>
      </c>
      <c r="I367" s="668">
        <v>3</v>
      </c>
      <c r="J367" s="668">
        <v>716.67</v>
      </c>
      <c r="K367" s="681">
        <v>1</v>
      </c>
      <c r="L367" s="668">
        <v>3</v>
      </c>
      <c r="M367" s="669">
        <v>716.67</v>
      </c>
    </row>
    <row r="368" spans="1:13" ht="14.4" customHeight="1" x14ac:dyDescent="0.3">
      <c r="A368" s="664" t="s">
        <v>3391</v>
      </c>
      <c r="B368" s="665" t="s">
        <v>4948</v>
      </c>
      <c r="C368" s="665" t="s">
        <v>4556</v>
      </c>
      <c r="D368" s="665" t="s">
        <v>4557</v>
      </c>
      <c r="E368" s="665" t="s">
        <v>4558</v>
      </c>
      <c r="F368" s="668">
        <v>1</v>
      </c>
      <c r="G368" s="668">
        <v>0</v>
      </c>
      <c r="H368" s="681"/>
      <c r="I368" s="668"/>
      <c r="J368" s="668"/>
      <c r="K368" s="681"/>
      <c r="L368" s="668">
        <v>1</v>
      </c>
      <c r="M368" s="669">
        <v>0</v>
      </c>
    </row>
    <row r="369" spans="1:13" ht="14.4" customHeight="1" x14ac:dyDescent="0.3">
      <c r="A369" s="664" t="s">
        <v>3392</v>
      </c>
      <c r="B369" s="665" t="s">
        <v>3172</v>
      </c>
      <c r="C369" s="665" t="s">
        <v>4616</v>
      </c>
      <c r="D369" s="665" t="s">
        <v>4617</v>
      </c>
      <c r="E369" s="665" t="s">
        <v>4618</v>
      </c>
      <c r="F369" s="668">
        <v>1</v>
      </c>
      <c r="G369" s="668">
        <v>0</v>
      </c>
      <c r="H369" s="681"/>
      <c r="I369" s="668"/>
      <c r="J369" s="668"/>
      <c r="K369" s="681"/>
      <c r="L369" s="668">
        <v>1</v>
      </c>
      <c r="M369" s="669">
        <v>0</v>
      </c>
    </row>
    <row r="370" spans="1:13" ht="14.4" customHeight="1" x14ac:dyDescent="0.3">
      <c r="A370" s="664" t="s">
        <v>3392</v>
      </c>
      <c r="B370" s="665" t="s">
        <v>3172</v>
      </c>
      <c r="C370" s="665" t="s">
        <v>4619</v>
      </c>
      <c r="D370" s="665" t="s">
        <v>1831</v>
      </c>
      <c r="E370" s="665" t="s">
        <v>4620</v>
      </c>
      <c r="F370" s="668"/>
      <c r="G370" s="668"/>
      <c r="H370" s="681"/>
      <c r="I370" s="668">
        <v>1</v>
      </c>
      <c r="J370" s="668">
        <v>0</v>
      </c>
      <c r="K370" s="681"/>
      <c r="L370" s="668">
        <v>1</v>
      </c>
      <c r="M370" s="669">
        <v>0</v>
      </c>
    </row>
    <row r="371" spans="1:13" ht="14.4" customHeight="1" x14ac:dyDescent="0.3">
      <c r="A371" s="664" t="s">
        <v>3392</v>
      </c>
      <c r="B371" s="665" t="s">
        <v>3175</v>
      </c>
      <c r="C371" s="665" t="s">
        <v>3427</v>
      </c>
      <c r="D371" s="665" t="s">
        <v>3428</v>
      </c>
      <c r="E371" s="665" t="s">
        <v>3429</v>
      </c>
      <c r="F371" s="668"/>
      <c r="G371" s="668"/>
      <c r="H371" s="681">
        <v>0</v>
      </c>
      <c r="I371" s="668">
        <v>13</v>
      </c>
      <c r="J371" s="668">
        <v>8691.02</v>
      </c>
      <c r="K371" s="681">
        <v>1</v>
      </c>
      <c r="L371" s="668">
        <v>13</v>
      </c>
      <c r="M371" s="669">
        <v>8691.02</v>
      </c>
    </row>
    <row r="372" spans="1:13" ht="14.4" customHeight="1" x14ac:dyDescent="0.3">
      <c r="A372" s="664" t="s">
        <v>3392</v>
      </c>
      <c r="B372" s="665" t="s">
        <v>3175</v>
      </c>
      <c r="C372" s="665" t="s">
        <v>3684</v>
      </c>
      <c r="D372" s="665" t="s">
        <v>3428</v>
      </c>
      <c r="E372" s="665" t="s">
        <v>3429</v>
      </c>
      <c r="F372" s="668"/>
      <c r="G372" s="668"/>
      <c r="H372" s="681">
        <v>0</v>
      </c>
      <c r="I372" s="668">
        <v>2</v>
      </c>
      <c r="J372" s="668">
        <v>1337.08</v>
      </c>
      <c r="K372" s="681">
        <v>1</v>
      </c>
      <c r="L372" s="668">
        <v>2</v>
      </c>
      <c r="M372" s="669">
        <v>1337.08</v>
      </c>
    </row>
    <row r="373" spans="1:13" ht="14.4" customHeight="1" x14ac:dyDescent="0.3">
      <c r="A373" s="664" t="s">
        <v>3392</v>
      </c>
      <c r="B373" s="665" t="s">
        <v>3179</v>
      </c>
      <c r="C373" s="665" t="s">
        <v>4526</v>
      </c>
      <c r="D373" s="665" t="s">
        <v>1732</v>
      </c>
      <c r="E373" s="665" t="s">
        <v>4527</v>
      </c>
      <c r="F373" s="668"/>
      <c r="G373" s="668"/>
      <c r="H373" s="681"/>
      <c r="I373" s="668">
        <v>1</v>
      </c>
      <c r="J373" s="668">
        <v>0</v>
      </c>
      <c r="K373" s="681"/>
      <c r="L373" s="668">
        <v>1</v>
      </c>
      <c r="M373" s="669">
        <v>0</v>
      </c>
    </row>
    <row r="374" spans="1:13" ht="14.4" customHeight="1" x14ac:dyDescent="0.3">
      <c r="A374" s="664" t="s">
        <v>3392</v>
      </c>
      <c r="B374" s="665" t="s">
        <v>3189</v>
      </c>
      <c r="C374" s="665" t="s">
        <v>3807</v>
      </c>
      <c r="D374" s="665" t="s">
        <v>3513</v>
      </c>
      <c r="E374" s="665" t="s">
        <v>3808</v>
      </c>
      <c r="F374" s="668"/>
      <c r="G374" s="668"/>
      <c r="H374" s="681">
        <v>0</v>
      </c>
      <c r="I374" s="668">
        <v>3</v>
      </c>
      <c r="J374" s="668">
        <v>1630.17</v>
      </c>
      <c r="K374" s="681">
        <v>1</v>
      </c>
      <c r="L374" s="668">
        <v>3</v>
      </c>
      <c r="M374" s="669">
        <v>1630.17</v>
      </c>
    </row>
    <row r="375" spans="1:13" ht="14.4" customHeight="1" x14ac:dyDescent="0.3">
      <c r="A375" s="664" t="s">
        <v>3392</v>
      </c>
      <c r="B375" s="665" t="s">
        <v>3189</v>
      </c>
      <c r="C375" s="665" t="s">
        <v>3562</v>
      </c>
      <c r="D375" s="665" t="s">
        <v>3513</v>
      </c>
      <c r="E375" s="665" t="s">
        <v>3563</v>
      </c>
      <c r="F375" s="668"/>
      <c r="G375" s="668"/>
      <c r="H375" s="681">
        <v>0</v>
      </c>
      <c r="I375" s="668">
        <v>3</v>
      </c>
      <c r="J375" s="668">
        <v>2445.3000000000002</v>
      </c>
      <c r="K375" s="681">
        <v>1</v>
      </c>
      <c r="L375" s="668">
        <v>3</v>
      </c>
      <c r="M375" s="669">
        <v>2445.3000000000002</v>
      </c>
    </row>
    <row r="376" spans="1:13" ht="14.4" customHeight="1" x14ac:dyDescent="0.3">
      <c r="A376" s="664" t="s">
        <v>3392</v>
      </c>
      <c r="B376" s="665" t="s">
        <v>3189</v>
      </c>
      <c r="C376" s="665" t="s">
        <v>3626</v>
      </c>
      <c r="D376" s="665" t="s">
        <v>1666</v>
      </c>
      <c r="E376" s="665" t="s">
        <v>3191</v>
      </c>
      <c r="F376" s="668"/>
      <c r="G376" s="668"/>
      <c r="H376" s="681">
        <v>0</v>
      </c>
      <c r="I376" s="668">
        <v>9</v>
      </c>
      <c r="J376" s="668">
        <v>12470.579999999998</v>
      </c>
      <c r="K376" s="681">
        <v>1</v>
      </c>
      <c r="L376" s="668">
        <v>9</v>
      </c>
      <c r="M376" s="669">
        <v>12470.579999999998</v>
      </c>
    </row>
    <row r="377" spans="1:13" ht="14.4" customHeight="1" x14ac:dyDescent="0.3">
      <c r="A377" s="664" t="s">
        <v>3392</v>
      </c>
      <c r="B377" s="665" t="s">
        <v>3189</v>
      </c>
      <c r="C377" s="665" t="s">
        <v>1665</v>
      </c>
      <c r="D377" s="665" t="s">
        <v>1666</v>
      </c>
      <c r="E377" s="665" t="s">
        <v>3193</v>
      </c>
      <c r="F377" s="668"/>
      <c r="G377" s="668"/>
      <c r="H377" s="681">
        <v>0</v>
      </c>
      <c r="I377" s="668">
        <v>3</v>
      </c>
      <c r="J377" s="668">
        <v>5542.47</v>
      </c>
      <c r="K377" s="681">
        <v>1</v>
      </c>
      <c r="L377" s="668">
        <v>3</v>
      </c>
      <c r="M377" s="669">
        <v>5542.47</v>
      </c>
    </row>
    <row r="378" spans="1:13" ht="14.4" customHeight="1" x14ac:dyDescent="0.3">
      <c r="A378" s="664" t="s">
        <v>3392</v>
      </c>
      <c r="B378" s="665" t="s">
        <v>3189</v>
      </c>
      <c r="C378" s="665" t="s">
        <v>3423</v>
      </c>
      <c r="D378" s="665" t="s">
        <v>1666</v>
      </c>
      <c r="E378" s="665" t="s">
        <v>3192</v>
      </c>
      <c r="F378" s="668"/>
      <c r="G378" s="668"/>
      <c r="H378" s="681">
        <v>0</v>
      </c>
      <c r="I378" s="668">
        <v>3</v>
      </c>
      <c r="J378" s="668">
        <v>6928.08</v>
      </c>
      <c r="K378" s="681">
        <v>1</v>
      </c>
      <c r="L378" s="668">
        <v>3</v>
      </c>
      <c r="M378" s="669">
        <v>6928.08</v>
      </c>
    </row>
    <row r="379" spans="1:13" ht="14.4" customHeight="1" x14ac:dyDescent="0.3">
      <c r="A379" s="664" t="s">
        <v>3392</v>
      </c>
      <c r="B379" s="665" t="s">
        <v>3189</v>
      </c>
      <c r="C379" s="665" t="s">
        <v>1819</v>
      </c>
      <c r="D379" s="665" t="s">
        <v>1666</v>
      </c>
      <c r="E379" s="665" t="s">
        <v>3191</v>
      </c>
      <c r="F379" s="668"/>
      <c r="G379" s="668"/>
      <c r="H379" s="681">
        <v>0</v>
      </c>
      <c r="I379" s="668">
        <v>3</v>
      </c>
      <c r="J379" s="668">
        <v>4156.8599999999997</v>
      </c>
      <c r="K379" s="681">
        <v>1</v>
      </c>
      <c r="L379" s="668">
        <v>3</v>
      </c>
      <c r="M379" s="669">
        <v>4156.8599999999997</v>
      </c>
    </row>
    <row r="380" spans="1:13" ht="14.4" customHeight="1" x14ac:dyDescent="0.3">
      <c r="A380" s="664" t="s">
        <v>3392</v>
      </c>
      <c r="B380" s="665" t="s">
        <v>3195</v>
      </c>
      <c r="C380" s="665" t="s">
        <v>1639</v>
      </c>
      <c r="D380" s="665" t="s">
        <v>1640</v>
      </c>
      <c r="E380" s="665" t="s">
        <v>560</v>
      </c>
      <c r="F380" s="668"/>
      <c r="G380" s="668"/>
      <c r="H380" s="681">
        <v>0</v>
      </c>
      <c r="I380" s="668">
        <v>3</v>
      </c>
      <c r="J380" s="668">
        <v>105.33</v>
      </c>
      <c r="K380" s="681">
        <v>1</v>
      </c>
      <c r="L380" s="668">
        <v>3</v>
      </c>
      <c r="M380" s="669">
        <v>105.33</v>
      </c>
    </row>
    <row r="381" spans="1:13" ht="14.4" customHeight="1" x14ac:dyDescent="0.3">
      <c r="A381" s="664" t="s">
        <v>3392</v>
      </c>
      <c r="B381" s="665" t="s">
        <v>3197</v>
      </c>
      <c r="C381" s="665" t="s">
        <v>1691</v>
      </c>
      <c r="D381" s="665" t="s">
        <v>1692</v>
      </c>
      <c r="E381" s="665" t="s">
        <v>560</v>
      </c>
      <c r="F381" s="668"/>
      <c r="G381" s="668"/>
      <c r="H381" s="681">
        <v>0</v>
      </c>
      <c r="I381" s="668">
        <v>3</v>
      </c>
      <c r="J381" s="668">
        <v>144.81</v>
      </c>
      <c r="K381" s="681">
        <v>1</v>
      </c>
      <c r="L381" s="668">
        <v>3</v>
      </c>
      <c r="M381" s="669">
        <v>144.81</v>
      </c>
    </row>
    <row r="382" spans="1:13" ht="14.4" customHeight="1" x14ac:dyDescent="0.3">
      <c r="A382" s="664" t="s">
        <v>3392</v>
      </c>
      <c r="B382" s="665" t="s">
        <v>3198</v>
      </c>
      <c r="C382" s="665" t="s">
        <v>4621</v>
      </c>
      <c r="D382" s="665" t="s">
        <v>4622</v>
      </c>
      <c r="E382" s="665" t="s">
        <v>1703</v>
      </c>
      <c r="F382" s="668"/>
      <c r="G382" s="668"/>
      <c r="H382" s="681">
        <v>0</v>
      </c>
      <c r="I382" s="668">
        <v>3</v>
      </c>
      <c r="J382" s="668">
        <v>502.29</v>
      </c>
      <c r="K382" s="681">
        <v>1</v>
      </c>
      <c r="L382" s="668">
        <v>3</v>
      </c>
      <c r="M382" s="669">
        <v>502.29</v>
      </c>
    </row>
    <row r="383" spans="1:13" ht="14.4" customHeight="1" x14ac:dyDescent="0.3">
      <c r="A383" s="664" t="s">
        <v>3392</v>
      </c>
      <c r="B383" s="665" t="s">
        <v>4944</v>
      </c>
      <c r="C383" s="665" t="s">
        <v>4118</v>
      </c>
      <c r="D383" s="665" t="s">
        <v>4119</v>
      </c>
      <c r="E383" s="665" t="s">
        <v>4120</v>
      </c>
      <c r="F383" s="668"/>
      <c r="G383" s="668"/>
      <c r="H383" s="681">
        <v>0</v>
      </c>
      <c r="I383" s="668">
        <v>1</v>
      </c>
      <c r="J383" s="668">
        <v>392.42</v>
      </c>
      <c r="K383" s="681">
        <v>1</v>
      </c>
      <c r="L383" s="668">
        <v>1</v>
      </c>
      <c r="M383" s="669">
        <v>392.42</v>
      </c>
    </row>
    <row r="384" spans="1:13" ht="14.4" customHeight="1" x14ac:dyDescent="0.3">
      <c r="A384" s="664" t="s">
        <v>3392</v>
      </c>
      <c r="B384" s="665" t="s">
        <v>3211</v>
      </c>
      <c r="C384" s="665" t="s">
        <v>1738</v>
      </c>
      <c r="D384" s="665" t="s">
        <v>3212</v>
      </c>
      <c r="E384" s="665" t="s">
        <v>3213</v>
      </c>
      <c r="F384" s="668"/>
      <c r="G384" s="668"/>
      <c r="H384" s="681">
        <v>0</v>
      </c>
      <c r="I384" s="668">
        <v>1</v>
      </c>
      <c r="J384" s="668">
        <v>46.07</v>
      </c>
      <c r="K384" s="681">
        <v>1</v>
      </c>
      <c r="L384" s="668">
        <v>1</v>
      </c>
      <c r="M384" s="669">
        <v>46.07</v>
      </c>
    </row>
    <row r="385" spans="1:13" ht="14.4" customHeight="1" x14ac:dyDescent="0.3">
      <c r="A385" s="664" t="s">
        <v>3392</v>
      </c>
      <c r="B385" s="665" t="s">
        <v>3211</v>
      </c>
      <c r="C385" s="665" t="s">
        <v>4595</v>
      </c>
      <c r="D385" s="665" t="s">
        <v>4596</v>
      </c>
      <c r="E385" s="665" t="s">
        <v>4594</v>
      </c>
      <c r="F385" s="668"/>
      <c r="G385" s="668"/>
      <c r="H385" s="681">
        <v>0</v>
      </c>
      <c r="I385" s="668">
        <v>1</v>
      </c>
      <c r="J385" s="668">
        <v>118.54</v>
      </c>
      <c r="K385" s="681">
        <v>1</v>
      </c>
      <c r="L385" s="668">
        <v>1</v>
      </c>
      <c r="M385" s="669">
        <v>118.54</v>
      </c>
    </row>
    <row r="386" spans="1:13" ht="14.4" customHeight="1" x14ac:dyDescent="0.3">
      <c r="A386" s="664" t="s">
        <v>3392</v>
      </c>
      <c r="B386" s="665" t="s">
        <v>3211</v>
      </c>
      <c r="C386" s="665" t="s">
        <v>4592</v>
      </c>
      <c r="D386" s="665" t="s">
        <v>4593</v>
      </c>
      <c r="E386" s="665" t="s">
        <v>4594</v>
      </c>
      <c r="F386" s="668"/>
      <c r="G386" s="668"/>
      <c r="H386" s="681">
        <v>0</v>
      </c>
      <c r="I386" s="668">
        <v>1</v>
      </c>
      <c r="J386" s="668">
        <v>118.54</v>
      </c>
      <c r="K386" s="681">
        <v>1</v>
      </c>
      <c r="L386" s="668">
        <v>1</v>
      </c>
      <c r="M386" s="669">
        <v>118.54</v>
      </c>
    </row>
    <row r="387" spans="1:13" ht="14.4" customHeight="1" x14ac:dyDescent="0.3">
      <c r="A387" s="664" t="s">
        <v>3392</v>
      </c>
      <c r="B387" s="665" t="s">
        <v>3217</v>
      </c>
      <c r="C387" s="665" t="s">
        <v>1935</v>
      </c>
      <c r="D387" s="665" t="s">
        <v>1814</v>
      </c>
      <c r="E387" s="665" t="s">
        <v>2737</v>
      </c>
      <c r="F387" s="668"/>
      <c r="G387" s="668"/>
      <c r="H387" s="681">
        <v>0</v>
      </c>
      <c r="I387" s="668">
        <v>2</v>
      </c>
      <c r="J387" s="668">
        <v>308.72000000000003</v>
      </c>
      <c r="K387" s="681">
        <v>1</v>
      </c>
      <c r="L387" s="668">
        <v>2</v>
      </c>
      <c r="M387" s="669">
        <v>308.72000000000003</v>
      </c>
    </row>
    <row r="388" spans="1:13" ht="14.4" customHeight="1" x14ac:dyDescent="0.3">
      <c r="A388" s="664" t="s">
        <v>3392</v>
      </c>
      <c r="B388" s="665" t="s">
        <v>4934</v>
      </c>
      <c r="C388" s="665" t="s">
        <v>3982</v>
      </c>
      <c r="D388" s="665" t="s">
        <v>3980</v>
      </c>
      <c r="E388" s="665" t="s">
        <v>3814</v>
      </c>
      <c r="F388" s="668"/>
      <c r="G388" s="668"/>
      <c r="H388" s="681">
        <v>0</v>
      </c>
      <c r="I388" s="668">
        <v>3</v>
      </c>
      <c r="J388" s="668">
        <v>1476.9</v>
      </c>
      <c r="K388" s="681">
        <v>1</v>
      </c>
      <c r="L388" s="668">
        <v>3</v>
      </c>
      <c r="M388" s="669">
        <v>1476.9</v>
      </c>
    </row>
    <row r="389" spans="1:13" ht="14.4" customHeight="1" x14ac:dyDescent="0.3">
      <c r="A389" s="664" t="s">
        <v>3392</v>
      </c>
      <c r="B389" s="665" t="s">
        <v>4935</v>
      </c>
      <c r="C389" s="665" t="s">
        <v>4121</v>
      </c>
      <c r="D389" s="665" t="s">
        <v>4122</v>
      </c>
      <c r="E389" s="665" t="s">
        <v>3580</v>
      </c>
      <c r="F389" s="668"/>
      <c r="G389" s="668"/>
      <c r="H389" s="681">
        <v>0</v>
      </c>
      <c r="I389" s="668">
        <v>6</v>
      </c>
      <c r="J389" s="668">
        <v>1241.28</v>
      </c>
      <c r="K389" s="681">
        <v>1</v>
      </c>
      <c r="L389" s="668">
        <v>6</v>
      </c>
      <c r="M389" s="669">
        <v>1241.28</v>
      </c>
    </row>
    <row r="390" spans="1:13" ht="14.4" customHeight="1" x14ac:dyDescent="0.3">
      <c r="A390" s="664" t="s">
        <v>3392</v>
      </c>
      <c r="B390" s="665" t="s">
        <v>4931</v>
      </c>
      <c r="C390" s="665" t="s">
        <v>3915</v>
      </c>
      <c r="D390" s="665" t="s">
        <v>3417</v>
      </c>
      <c r="E390" s="665" t="s">
        <v>3418</v>
      </c>
      <c r="F390" s="668"/>
      <c r="G390" s="668"/>
      <c r="H390" s="681">
        <v>0</v>
      </c>
      <c r="I390" s="668">
        <v>49</v>
      </c>
      <c r="J390" s="668">
        <v>26969.11</v>
      </c>
      <c r="K390" s="681">
        <v>1</v>
      </c>
      <c r="L390" s="668">
        <v>49</v>
      </c>
      <c r="M390" s="669">
        <v>26969.11</v>
      </c>
    </row>
    <row r="391" spans="1:13" ht="14.4" customHeight="1" x14ac:dyDescent="0.3">
      <c r="A391" s="664" t="s">
        <v>3392</v>
      </c>
      <c r="B391" s="665" t="s">
        <v>3236</v>
      </c>
      <c r="C391" s="665" t="s">
        <v>1608</v>
      </c>
      <c r="D391" s="665" t="s">
        <v>1609</v>
      </c>
      <c r="E391" s="665" t="s">
        <v>1610</v>
      </c>
      <c r="F391" s="668"/>
      <c r="G391" s="668"/>
      <c r="H391" s="681">
        <v>0</v>
      </c>
      <c r="I391" s="668">
        <v>7</v>
      </c>
      <c r="J391" s="668">
        <v>255.77999999999997</v>
      </c>
      <c r="K391" s="681">
        <v>1</v>
      </c>
      <c r="L391" s="668">
        <v>7</v>
      </c>
      <c r="M391" s="669">
        <v>255.77999999999997</v>
      </c>
    </row>
    <row r="392" spans="1:13" ht="14.4" customHeight="1" x14ac:dyDescent="0.3">
      <c r="A392" s="664" t="s">
        <v>3392</v>
      </c>
      <c r="B392" s="665" t="s">
        <v>4942</v>
      </c>
      <c r="C392" s="665" t="s">
        <v>4564</v>
      </c>
      <c r="D392" s="665" t="s">
        <v>4565</v>
      </c>
      <c r="E392" s="665" t="s">
        <v>3889</v>
      </c>
      <c r="F392" s="668"/>
      <c r="G392" s="668"/>
      <c r="H392" s="681">
        <v>0</v>
      </c>
      <c r="I392" s="668">
        <v>5</v>
      </c>
      <c r="J392" s="668">
        <v>5655.2999999999993</v>
      </c>
      <c r="K392" s="681">
        <v>1</v>
      </c>
      <c r="L392" s="668">
        <v>5</v>
      </c>
      <c r="M392" s="669">
        <v>5655.2999999999993</v>
      </c>
    </row>
    <row r="393" spans="1:13" ht="14.4" customHeight="1" x14ac:dyDescent="0.3">
      <c r="A393" s="664" t="s">
        <v>3392</v>
      </c>
      <c r="B393" s="665" t="s">
        <v>3243</v>
      </c>
      <c r="C393" s="665" t="s">
        <v>4635</v>
      </c>
      <c r="D393" s="665" t="s">
        <v>4636</v>
      </c>
      <c r="E393" s="665" t="s">
        <v>4637</v>
      </c>
      <c r="F393" s="668">
        <v>2</v>
      </c>
      <c r="G393" s="668">
        <v>0</v>
      </c>
      <c r="H393" s="681"/>
      <c r="I393" s="668"/>
      <c r="J393" s="668"/>
      <c r="K393" s="681"/>
      <c r="L393" s="668">
        <v>2</v>
      </c>
      <c r="M393" s="669">
        <v>0</v>
      </c>
    </row>
    <row r="394" spans="1:13" ht="14.4" customHeight="1" x14ac:dyDescent="0.3">
      <c r="A394" s="664" t="s">
        <v>3392</v>
      </c>
      <c r="B394" s="665" t="s">
        <v>3245</v>
      </c>
      <c r="C394" s="665" t="s">
        <v>2594</v>
      </c>
      <c r="D394" s="665" t="s">
        <v>3311</v>
      </c>
      <c r="E394" s="665" t="s">
        <v>3313</v>
      </c>
      <c r="F394" s="668"/>
      <c r="G394" s="668"/>
      <c r="H394" s="681">
        <v>0</v>
      </c>
      <c r="I394" s="668">
        <v>1</v>
      </c>
      <c r="J394" s="668">
        <v>537.12</v>
      </c>
      <c r="K394" s="681">
        <v>1</v>
      </c>
      <c r="L394" s="668">
        <v>1</v>
      </c>
      <c r="M394" s="669">
        <v>537.12</v>
      </c>
    </row>
    <row r="395" spans="1:13" ht="14.4" customHeight="1" x14ac:dyDescent="0.3">
      <c r="A395" s="664" t="s">
        <v>3392</v>
      </c>
      <c r="B395" s="665" t="s">
        <v>3248</v>
      </c>
      <c r="C395" s="665" t="s">
        <v>1680</v>
      </c>
      <c r="D395" s="665" t="s">
        <v>3249</v>
      </c>
      <c r="E395" s="665" t="s">
        <v>3250</v>
      </c>
      <c r="F395" s="668"/>
      <c r="G395" s="668"/>
      <c r="H395" s="681">
        <v>0</v>
      </c>
      <c r="I395" s="668">
        <v>2</v>
      </c>
      <c r="J395" s="668">
        <v>9.4</v>
      </c>
      <c r="K395" s="681">
        <v>1</v>
      </c>
      <c r="L395" s="668">
        <v>2</v>
      </c>
      <c r="M395" s="669">
        <v>9.4</v>
      </c>
    </row>
    <row r="396" spans="1:13" ht="14.4" customHeight="1" x14ac:dyDescent="0.3">
      <c r="A396" s="664" t="s">
        <v>3392</v>
      </c>
      <c r="B396" s="665" t="s">
        <v>3248</v>
      </c>
      <c r="C396" s="665" t="s">
        <v>1760</v>
      </c>
      <c r="D396" s="665" t="s">
        <v>3251</v>
      </c>
      <c r="E396" s="665" t="s">
        <v>3252</v>
      </c>
      <c r="F396" s="668"/>
      <c r="G396" s="668"/>
      <c r="H396" s="681">
        <v>0</v>
      </c>
      <c r="I396" s="668">
        <v>2</v>
      </c>
      <c r="J396" s="668">
        <v>18.8</v>
      </c>
      <c r="K396" s="681">
        <v>1</v>
      </c>
      <c r="L396" s="668">
        <v>2</v>
      </c>
      <c r="M396" s="669">
        <v>18.8</v>
      </c>
    </row>
    <row r="397" spans="1:13" ht="14.4" customHeight="1" x14ac:dyDescent="0.3">
      <c r="A397" s="664" t="s">
        <v>3392</v>
      </c>
      <c r="B397" s="665" t="s">
        <v>3253</v>
      </c>
      <c r="C397" s="665" t="s">
        <v>3621</v>
      </c>
      <c r="D397" s="665" t="s">
        <v>3622</v>
      </c>
      <c r="E397" s="665" t="s">
        <v>3623</v>
      </c>
      <c r="F397" s="668"/>
      <c r="G397" s="668"/>
      <c r="H397" s="681"/>
      <c r="I397" s="668">
        <v>5</v>
      </c>
      <c r="J397" s="668">
        <v>0</v>
      </c>
      <c r="K397" s="681"/>
      <c r="L397" s="668">
        <v>5</v>
      </c>
      <c r="M397" s="669">
        <v>0</v>
      </c>
    </row>
    <row r="398" spans="1:13" ht="14.4" customHeight="1" x14ac:dyDescent="0.3">
      <c r="A398" s="664" t="s">
        <v>3392</v>
      </c>
      <c r="B398" s="665" t="s">
        <v>3253</v>
      </c>
      <c r="C398" s="665" t="s">
        <v>2557</v>
      </c>
      <c r="D398" s="665" t="s">
        <v>3314</v>
      </c>
      <c r="E398" s="665" t="s">
        <v>2459</v>
      </c>
      <c r="F398" s="668"/>
      <c r="G398" s="668"/>
      <c r="H398" s="681"/>
      <c r="I398" s="668">
        <v>2</v>
      </c>
      <c r="J398" s="668">
        <v>0</v>
      </c>
      <c r="K398" s="681"/>
      <c r="L398" s="668">
        <v>2</v>
      </c>
      <c r="M398" s="669">
        <v>0</v>
      </c>
    </row>
    <row r="399" spans="1:13" ht="14.4" customHeight="1" x14ac:dyDescent="0.3">
      <c r="A399" s="664" t="s">
        <v>3392</v>
      </c>
      <c r="B399" s="665" t="s">
        <v>3256</v>
      </c>
      <c r="C399" s="665" t="s">
        <v>1723</v>
      </c>
      <c r="D399" s="665" t="s">
        <v>1724</v>
      </c>
      <c r="E399" s="665" t="s">
        <v>1696</v>
      </c>
      <c r="F399" s="668"/>
      <c r="G399" s="668"/>
      <c r="H399" s="681">
        <v>0</v>
      </c>
      <c r="I399" s="668">
        <v>4</v>
      </c>
      <c r="J399" s="668">
        <v>263.95999999999998</v>
      </c>
      <c r="K399" s="681">
        <v>1</v>
      </c>
      <c r="L399" s="668">
        <v>4</v>
      </c>
      <c r="M399" s="669">
        <v>263.95999999999998</v>
      </c>
    </row>
    <row r="400" spans="1:13" ht="14.4" customHeight="1" x14ac:dyDescent="0.3">
      <c r="A400" s="664" t="s">
        <v>3392</v>
      </c>
      <c r="B400" s="665" t="s">
        <v>3315</v>
      </c>
      <c r="C400" s="665" t="s">
        <v>4632</v>
      </c>
      <c r="D400" s="665" t="s">
        <v>4633</v>
      </c>
      <c r="E400" s="665" t="s">
        <v>2709</v>
      </c>
      <c r="F400" s="668">
        <v>3</v>
      </c>
      <c r="G400" s="668">
        <v>792</v>
      </c>
      <c r="H400" s="681">
        <v>1</v>
      </c>
      <c r="I400" s="668"/>
      <c r="J400" s="668"/>
      <c r="K400" s="681">
        <v>0</v>
      </c>
      <c r="L400" s="668">
        <v>3</v>
      </c>
      <c r="M400" s="669">
        <v>792</v>
      </c>
    </row>
    <row r="401" spans="1:13" ht="14.4" customHeight="1" x14ac:dyDescent="0.3">
      <c r="A401" s="664" t="s">
        <v>3392</v>
      </c>
      <c r="B401" s="665" t="s">
        <v>4939</v>
      </c>
      <c r="C401" s="665" t="s">
        <v>3473</v>
      </c>
      <c r="D401" s="665" t="s">
        <v>3474</v>
      </c>
      <c r="E401" s="665" t="s">
        <v>1696</v>
      </c>
      <c r="F401" s="668"/>
      <c r="G401" s="668"/>
      <c r="H401" s="681">
        <v>0</v>
      </c>
      <c r="I401" s="668">
        <v>3</v>
      </c>
      <c r="J401" s="668">
        <v>396</v>
      </c>
      <c r="K401" s="681">
        <v>1</v>
      </c>
      <c r="L401" s="668">
        <v>3</v>
      </c>
      <c r="M401" s="669">
        <v>396</v>
      </c>
    </row>
    <row r="402" spans="1:13" ht="14.4" customHeight="1" x14ac:dyDescent="0.3">
      <c r="A402" s="664" t="s">
        <v>3392</v>
      </c>
      <c r="B402" s="665" t="s">
        <v>3258</v>
      </c>
      <c r="C402" s="665" t="s">
        <v>1669</v>
      </c>
      <c r="D402" s="665" t="s">
        <v>1670</v>
      </c>
      <c r="E402" s="665" t="s">
        <v>1696</v>
      </c>
      <c r="F402" s="668"/>
      <c r="G402" s="668"/>
      <c r="H402" s="681">
        <v>0</v>
      </c>
      <c r="I402" s="668">
        <v>3</v>
      </c>
      <c r="J402" s="668">
        <v>207.48</v>
      </c>
      <c r="K402" s="681">
        <v>1</v>
      </c>
      <c r="L402" s="668">
        <v>3</v>
      </c>
      <c r="M402" s="669">
        <v>207.48</v>
      </c>
    </row>
    <row r="403" spans="1:13" ht="14.4" customHeight="1" x14ac:dyDescent="0.3">
      <c r="A403" s="664" t="s">
        <v>3392</v>
      </c>
      <c r="B403" s="665" t="s">
        <v>3324</v>
      </c>
      <c r="C403" s="665" t="s">
        <v>2635</v>
      </c>
      <c r="D403" s="665" t="s">
        <v>2609</v>
      </c>
      <c r="E403" s="665" t="s">
        <v>571</v>
      </c>
      <c r="F403" s="668"/>
      <c r="G403" s="668"/>
      <c r="H403" s="681">
        <v>0</v>
      </c>
      <c r="I403" s="668">
        <v>1</v>
      </c>
      <c r="J403" s="668">
        <v>207.45</v>
      </c>
      <c r="K403" s="681">
        <v>1</v>
      </c>
      <c r="L403" s="668">
        <v>1</v>
      </c>
      <c r="M403" s="669">
        <v>207.45</v>
      </c>
    </row>
    <row r="404" spans="1:13" ht="14.4" customHeight="1" x14ac:dyDescent="0.3">
      <c r="A404" s="664" t="s">
        <v>3392</v>
      </c>
      <c r="B404" s="665" t="s">
        <v>3174</v>
      </c>
      <c r="C404" s="665" t="s">
        <v>4653</v>
      </c>
      <c r="D404" s="665" t="s">
        <v>1673</v>
      </c>
      <c r="E404" s="665" t="s">
        <v>4654</v>
      </c>
      <c r="F404" s="668"/>
      <c r="G404" s="668"/>
      <c r="H404" s="681">
        <v>0</v>
      </c>
      <c r="I404" s="668">
        <v>2</v>
      </c>
      <c r="J404" s="668">
        <v>267.88</v>
      </c>
      <c r="K404" s="681">
        <v>1</v>
      </c>
      <c r="L404" s="668">
        <v>2</v>
      </c>
      <c r="M404" s="669">
        <v>267.88</v>
      </c>
    </row>
    <row r="405" spans="1:13" ht="14.4" customHeight="1" x14ac:dyDescent="0.3">
      <c r="A405" s="664" t="s">
        <v>3393</v>
      </c>
      <c r="B405" s="665" t="s">
        <v>3175</v>
      </c>
      <c r="C405" s="665" t="s">
        <v>3681</v>
      </c>
      <c r="D405" s="665" t="s">
        <v>3682</v>
      </c>
      <c r="E405" s="665" t="s">
        <v>3683</v>
      </c>
      <c r="F405" s="668">
        <v>1</v>
      </c>
      <c r="G405" s="668">
        <v>668.54</v>
      </c>
      <c r="H405" s="681">
        <v>1</v>
      </c>
      <c r="I405" s="668"/>
      <c r="J405" s="668"/>
      <c r="K405" s="681">
        <v>0</v>
      </c>
      <c r="L405" s="668">
        <v>1</v>
      </c>
      <c r="M405" s="669">
        <v>668.54</v>
      </c>
    </row>
    <row r="406" spans="1:13" ht="14.4" customHeight="1" x14ac:dyDescent="0.3">
      <c r="A406" s="664" t="s">
        <v>3393</v>
      </c>
      <c r="B406" s="665" t="s">
        <v>3226</v>
      </c>
      <c r="C406" s="665" t="s">
        <v>1943</v>
      </c>
      <c r="D406" s="665" t="s">
        <v>1944</v>
      </c>
      <c r="E406" s="665" t="s">
        <v>1945</v>
      </c>
      <c r="F406" s="668"/>
      <c r="G406" s="668"/>
      <c r="H406" s="681">
        <v>0</v>
      </c>
      <c r="I406" s="668">
        <v>2</v>
      </c>
      <c r="J406" s="668">
        <v>141.08000000000001</v>
      </c>
      <c r="K406" s="681">
        <v>1</v>
      </c>
      <c r="L406" s="668">
        <v>2</v>
      </c>
      <c r="M406" s="669">
        <v>141.08000000000001</v>
      </c>
    </row>
    <row r="407" spans="1:13" ht="14.4" customHeight="1" x14ac:dyDescent="0.3">
      <c r="A407" s="664" t="s">
        <v>3393</v>
      </c>
      <c r="B407" s="665" t="s">
        <v>4934</v>
      </c>
      <c r="C407" s="665" t="s">
        <v>3979</v>
      </c>
      <c r="D407" s="665" t="s">
        <v>3980</v>
      </c>
      <c r="E407" s="665" t="s">
        <v>3981</v>
      </c>
      <c r="F407" s="668"/>
      <c r="G407" s="668"/>
      <c r="H407" s="681"/>
      <c r="I407" s="668">
        <v>1</v>
      </c>
      <c r="J407" s="668">
        <v>0</v>
      </c>
      <c r="K407" s="681"/>
      <c r="L407" s="668">
        <v>1</v>
      </c>
      <c r="M407" s="669">
        <v>0</v>
      </c>
    </row>
    <row r="408" spans="1:13" ht="14.4" customHeight="1" x14ac:dyDescent="0.3">
      <c r="A408" s="664" t="s">
        <v>3393</v>
      </c>
      <c r="B408" s="665" t="s">
        <v>4934</v>
      </c>
      <c r="C408" s="665" t="s">
        <v>3982</v>
      </c>
      <c r="D408" s="665" t="s">
        <v>3980</v>
      </c>
      <c r="E408" s="665" t="s">
        <v>3814</v>
      </c>
      <c r="F408" s="668"/>
      <c r="G408" s="668"/>
      <c r="H408" s="681">
        <v>0</v>
      </c>
      <c r="I408" s="668">
        <v>1</v>
      </c>
      <c r="J408" s="668">
        <v>492.3</v>
      </c>
      <c r="K408" s="681">
        <v>1</v>
      </c>
      <c r="L408" s="668">
        <v>1</v>
      </c>
      <c r="M408" s="669">
        <v>492.3</v>
      </c>
    </row>
    <row r="409" spans="1:13" ht="14.4" customHeight="1" x14ac:dyDescent="0.3">
      <c r="A409" s="664" t="s">
        <v>3393</v>
      </c>
      <c r="B409" s="665" t="s">
        <v>3316</v>
      </c>
      <c r="C409" s="665" t="s">
        <v>3800</v>
      </c>
      <c r="D409" s="665" t="s">
        <v>3801</v>
      </c>
      <c r="E409" s="665" t="s">
        <v>3802</v>
      </c>
      <c r="F409" s="668"/>
      <c r="G409" s="668"/>
      <c r="H409" s="681">
        <v>0</v>
      </c>
      <c r="I409" s="668">
        <v>1</v>
      </c>
      <c r="J409" s="668">
        <v>177.82</v>
      </c>
      <c r="K409" s="681">
        <v>1</v>
      </c>
      <c r="L409" s="668">
        <v>1</v>
      </c>
      <c r="M409" s="669">
        <v>177.82</v>
      </c>
    </row>
    <row r="410" spans="1:13" ht="14.4" customHeight="1" x14ac:dyDescent="0.3">
      <c r="A410" s="664" t="s">
        <v>3394</v>
      </c>
      <c r="B410" s="665" t="s">
        <v>3175</v>
      </c>
      <c r="C410" s="665" t="s">
        <v>3666</v>
      </c>
      <c r="D410" s="665" t="s">
        <v>3667</v>
      </c>
      <c r="E410" s="665" t="s">
        <v>3668</v>
      </c>
      <c r="F410" s="668"/>
      <c r="G410" s="668"/>
      <c r="H410" s="681">
        <v>0</v>
      </c>
      <c r="I410" s="668">
        <v>3</v>
      </c>
      <c r="J410" s="668">
        <v>2005.62</v>
      </c>
      <c r="K410" s="681">
        <v>1</v>
      </c>
      <c r="L410" s="668">
        <v>3</v>
      </c>
      <c r="M410" s="669">
        <v>2005.62</v>
      </c>
    </row>
    <row r="411" spans="1:13" ht="14.4" customHeight="1" x14ac:dyDescent="0.3">
      <c r="A411" s="664" t="s">
        <v>3395</v>
      </c>
      <c r="B411" s="665" t="s">
        <v>4941</v>
      </c>
      <c r="C411" s="665" t="s">
        <v>4677</v>
      </c>
      <c r="D411" s="665" t="s">
        <v>4678</v>
      </c>
      <c r="E411" s="665" t="s">
        <v>4679</v>
      </c>
      <c r="F411" s="668"/>
      <c r="G411" s="668"/>
      <c r="H411" s="681">
        <v>0</v>
      </c>
      <c r="I411" s="668">
        <v>2</v>
      </c>
      <c r="J411" s="668">
        <v>230.54</v>
      </c>
      <c r="K411" s="681">
        <v>1</v>
      </c>
      <c r="L411" s="668">
        <v>2</v>
      </c>
      <c r="M411" s="669">
        <v>230.54</v>
      </c>
    </row>
    <row r="412" spans="1:13" ht="14.4" customHeight="1" x14ac:dyDescent="0.3">
      <c r="A412" s="664" t="s">
        <v>3395</v>
      </c>
      <c r="B412" s="665" t="s">
        <v>3175</v>
      </c>
      <c r="C412" s="665" t="s">
        <v>3427</v>
      </c>
      <c r="D412" s="665" t="s">
        <v>3428</v>
      </c>
      <c r="E412" s="665" t="s">
        <v>3429</v>
      </c>
      <c r="F412" s="668"/>
      <c r="G412" s="668"/>
      <c r="H412" s="681">
        <v>0</v>
      </c>
      <c r="I412" s="668">
        <v>6</v>
      </c>
      <c r="J412" s="668">
        <v>4011.24</v>
      </c>
      <c r="K412" s="681">
        <v>1</v>
      </c>
      <c r="L412" s="668">
        <v>6</v>
      </c>
      <c r="M412" s="669">
        <v>4011.24</v>
      </c>
    </row>
    <row r="413" spans="1:13" ht="14.4" customHeight="1" x14ac:dyDescent="0.3">
      <c r="A413" s="664" t="s">
        <v>3395</v>
      </c>
      <c r="B413" s="665" t="s">
        <v>3179</v>
      </c>
      <c r="C413" s="665" t="s">
        <v>4526</v>
      </c>
      <c r="D413" s="665" t="s">
        <v>1732</v>
      </c>
      <c r="E413" s="665" t="s">
        <v>4527</v>
      </c>
      <c r="F413" s="668"/>
      <c r="G413" s="668"/>
      <c r="H413" s="681"/>
      <c r="I413" s="668">
        <v>1</v>
      </c>
      <c r="J413" s="668">
        <v>0</v>
      </c>
      <c r="K413" s="681"/>
      <c r="L413" s="668">
        <v>1</v>
      </c>
      <c r="M413" s="669">
        <v>0</v>
      </c>
    </row>
    <row r="414" spans="1:13" ht="14.4" customHeight="1" x14ac:dyDescent="0.3">
      <c r="A414" s="664" t="s">
        <v>3395</v>
      </c>
      <c r="B414" s="665" t="s">
        <v>3189</v>
      </c>
      <c r="C414" s="665" t="s">
        <v>3807</v>
      </c>
      <c r="D414" s="665" t="s">
        <v>3513</v>
      </c>
      <c r="E414" s="665" t="s">
        <v>3808</v>
      </c>
      <c r="F414" s="668"/>
      <c r="G414" s="668"/>
      <c r="H414" s="681">
        <v>0</v>
      </c>
      <c r="I414" s="668">
        <v>7</v>
      </c>
      <c r="J414" s="668">
        <v>3803.73</v>
      </c>
      <c r="K414" s="681">
        <v>1</v>
      </c>
      <c r="L414" s="668">
        <v>7</v>
      </c>
      <c r="M414" s="669">
        <v>3803.73</v>
      </c>
    </row>
    <row r="415" spans="1:13" ht="14.4" customHeight="1" x14ac:dyDescent="0.3">
      <c r="A415" s="664" t="s">
        <v>3395</v>
      </c>
      <c r="B415" s="665" t="s">
        <v>3189</v>
      </c>
      <c r="C415" s="665" t="s">
        <v>3809</v>
      </c>
      <c r="D415" s="665" t="s">
        <v>3513</v>
      </c>
      <c r="E415" s="665" t="s">
        <v>3810</v>
      </c>
      <c r="F415" s="668"/>
      <c r="G415" s="668"/>
      <c r="H415" s="681">
        <v>0</v>
      </c>
      <c r="I415" s="668">
        <v>1</v>
      </c>
      <c r="J415" s="668">
        <v>923.74</v>
      </c>
      <c r="K415" s="681">
        <v>1</v>
      </c>
      <c r="L415" s="668">
        <v>1</v>
      </c>
      <c r="M415" s="669">
        <v>923.74</v>
      </c>
    </row>
    <row r="416" spans="1:13" ht="14.4" customHeight="1" x14ac:dyDescent="0.3">
      <c r="A416" s="664" t="s">
        <v>3395</v>
      </c>
      <c r="B416" s="665" t="s">
        <v>3189</v>
      </c>
      <c r="C416" s="665" t="s">
        <v>3626</v>
      </c>
      <c r="D416" s="665" t="s">
        <v>1666</v>
      </c>
      <c r="E416" s="665" t="s">
        <v>3191</v>
      </c>
      <c r="F416" s="668"/>
      <c r="G416" s="668"/>
      <c r="H416" s="681">
        <v>0</v>
      </c>
      <c r="I416" s="668">
        <v>9</v>
      </c>
      <c r="J416" s="668">
        <v>12470.579999999998</v>
      </c>
      <c r="K416" s="681">
        <v>1</v>
      </c>
      <c r="L416" s="668">
        <v>9</v>
      </c>
      <c r="M416" s="669">
        <v>12470.579999999998</v>
      </c>
    </row>
    <row r="417" spans="1:13" ht="14.4" customHeight="1" x14ac:dyDescent="0.3">
      <c r="A417" s="664" t="s">
        <v>3395</v>
      </c>
      <c r="B417" s="665" t="s">
        <v>3189</v>
      </c>
      <c r="C417" s="665" t="s">
        <v>3423</v>
      </c>
      <c r="D417" s="665" t="s">
        <v>1666</v>
      </c>
      <c r="E417" s="665" t="s">
        <v>3192</v>
      </c>
      <c r="F417" s="668"/>
      <c r="G417" s="668"/>
      <c r="H417" s="681">
        <v>0</v>
      </c>
      <c r="I417" s="668">
        <v>3</v>
      </c>
      <c r="J417" s="668">
        <v>6928.08</v>
      </c>
      <c r="K417" s="681">
        <v>1</v>
      </c>
      <c r="L417" s="668">
        <v>3</v>
      </c>
      <c r="M417" s="669">
        <v>6928.08</v>
      </c>
    </row>
    <row r="418" spans="1:13" ht="14.4" customHeight="1" x14ac:dyDescent="0.3">
      <c r="A418" s="664" t="s">
        <v>3395</v>
      </c>
      <c r="B418" s="665" t="s">
        <v>3189</v>
      </c>
      <c r="C418" s="665" t="s">
        <v>4686</v>
      </c>
      <c r="D418" s="665" t="s">
        <v>3513</v>
      </c>
      <c r="E418" s="665" t="s">
        <v>3514</v>
      </c>
      <c r="F418" s="668"/>
      <c r="G418" s="668"/>
      <c r="H418" s="681">
        <v>0</v>
      </c>
      <c r="I418" s="668">
        <v>1</v>
      </c>
      <c r="J418" s="668">
        <v>407.55</v>
      </c>
      <c r="K418" s="681">
        <v>1</v>
      </c>
      <c r="L418" s="668">
        <v>1</v>
      </c>
      <c r="M418" s="669">
        <v>407.55</v>
      </c>
    </row>
    <row r="419" spans="1:13" ht="14.4" customHeight="1" x14ac:dyDescent="0.3">
      <c r="A419" s="664" t="s">
        <v>3395</v>
      </c>
      <c r="B419" s="665" t="s">
        <v>3197</v>
      </c>
      <c r="C419" s="665" t="s">
        <v>1691</v>
      </c>
      <c r="D419" s="665" t="s">
        <v>1692</v>
      </c>
      <c r="E419" s="665" t="s">
        <v>560</v>
      </c>
      <c r="F419" s="668"/>
      <c r="G419" s="668"/>
      <c r="H419" s="681">
        <v>0</v>
      </c>
      <c r="I419" s="668">
        <v>1</v>
      </c>
      <c r="J419" s="668">
        <v>48.27</v>
      </c>
      <c r="K419" s="681">
        <v>1</v>
      </c>
      <c r="L419" s="668">
        <v>1</v>
      </c>
      <c r="M419" s="669">
        <v>48.27</v>
      </c>
    </row>
    <row r="420" spans="1:13" ht="14.4" customHeight="1" x14ac:dyDescent="0.3">
      <c r="A420" s="664" t="s">
        <v>3395</v>
      </c>
      <c r="B420" s="665" t="s">
        <v>3280</v>
      </c>
      <c r="C420" s="665" t="s">
        <v>4445</v>
      </c>
      <c r="D420" s="665" t="s">
        <v>3281</v>
      </c>
      <c r="E420" s="665" t="s">
        <v>3922</v>
      </c>
      <c r="F420" s="668"/>
      <c r="G420" s="668"/>
      <c r="H420" s="681"/>
      <c r="I420" s="668">
        <v>1</v>
      </c>
      <c r="J420" s="668">
        <v>0</v>
      </c>
      <c r="K420" s="681"/>
      <c r="L420" s="668">
        <v>1</v>
      </c>
      <c r="M420" s="669">
        <v>0</v>
      </c>
    </row>
    <row r="421" spans="1:13" ht="14.4" customHeight="1" x14ac:dyDescent="0.3">
      <c r="A421" s="664" t="s">
        <v>3395</v>
      </c>
      <c r="B421" s="665" t="s">
        <v>3200</v>
      </c>
      <c r="C421" s="665" t="s">
        <v>2693</v>
      </c>
      <c r="D421" s="665" t="s">
        <v>2694</v>
      </c>
      <c r="E421" s="665" t="s">
        <v>2695</v>
      </c>
      <c r="F421" s="668"/>
      <c r="G421" s="668"/>
      <c r="H421" s="681">
        <v>0</v>
      </c>
      <c r="I421" s="668">
        <v>1</v>
      </c>
      <c r="J421" s="668">
        <v>545.82000000000005</v>
      </c>
      <c r="K421" s="681">
        <v>1</v>
      </c>
      <c r="L421" s="668">
        <v>1</v>
      </c>
      <c r="M421" s="669">
        <v>545.82000000000005</v>
      </c>
    </row>
    <row r="422" spans="1:13" ht="14.4" customHeight="1" x14ac:dyDescent="0.3">
      <c r="A422" s="664" t="s">
        <v>3395</v>
      </c>
      <c r="B422" s="665" t="s">
        <v>3201</v>
      </c>
      <c r="C422" s="665" t="s">
        <v>4680</v>
      </c>
      <c r="D422" s="665" t="s">
        <v>4681</v>
      </c>
      <c r="E422" s="665" t="s">
        <v>4682</v>
      </c>
      <c r="F422" s="668"/>
      <c r="G422" s="668"/>
      <c r="H422" s="681">
        <v>0</v>
      </c>
      <c r="I422" s="668">
        <v>2</v>
      </c>
      <c r="J422" s="668">
        <v>93.46</v>
      </c>
      <c r="K422" s="681">
        <v>1</v>
      </c>
      <c r="L422" s="668">
        <v>2</v>
      </c>
      <c r="M422" s="669">
        <v>93.46</v>
      </c>
    </row>
    <row r="423" spans="1:13" ht="14.4" customHeight="1" x14ac:dyDescent="0.3">
      <c r="A423" s="664" t="s">
        <v>3395</v>
      </c>
      <c r="B423" s="665" t="s">
        <v>3217</v>
      </c>
      <c r="C423" s="665" t="s">
        <v>1935</v>
      </c>
      <c r="D423" s="665" t="s">
        <v>1814</v>
      </c>
      <c r="E423" s="665" t="s">
        <v>2737</v>
      </c>
      <c r="F423" s="668"/>
      <c r="G423" s="668"/>
      <c r="H423" s="681">
        <v>0</v>
      </c>
      <c r="I423" s="668">
        <v>4</v>
      </c>
      <c r="J423" s="668">
        <v>617.44000000000005</v>
      </c>
      <c r="K423" s="681">
        <v>1</v>
      </c>
      <c r="L423" s="668">
        <v>4</v>
      </c>
      <c r="M423" s="669">
        <v>617.44000000000005</v>
      </c>
    </row>
    <row r="424" spans="1:13" ht="14.4" customHeight="1" x14ac:dyDescent="0.3">
      <c r="A424" s="664" t="s">
        <v>3395</v>
      </c>
      <c r="B424" s="665" t="s">
        <v>3217</v>
      </c>
      <c r="C424" s="665" t="s">
        <v>1813</v>
      </c>
      <c r="D424" s="665" t="s">
        <v>1814</v>
      </c>
      <c r="E424" s="665" t="s">
        <v>3218</v>
      </c>
      <c r="F424" s="668"/>
      <c r="G424" s="668"/>
      <c r="H424" s="681">
        <v>0</v>
      </c>
      <c r="I424" s="668">
        <v>1</v>
      </c>
      <c r="J424" s="668">
        <v>225.06</v>
      </c>
      <c r="K424" s="681">
        <v>1</v>
      </c>
      <c r="L424" s="668">
        <v>1</v>
      </c>
      <c r="M424" s="669">
        <v>225.06</v>
      </c>
    </row>
    <row r="425" spans="1:13" ht="14.4" customHeight="1" x14ac:dyDescent="0.3">
      <c r="A425" s="664" t="s">
        <v>3395</v>
      </c>
      <c r="B425" s="665" t="s">
        <v>4934</v>
      </c>
      <c r="C425" s="665" t="s">
        <v>3979</v>
      </c>
      <c r="D425" s="665" t="s">
        <v>3980</v>
      </c>
      <c r="E425" s="665" t="s">
        <v>3981</v>
      </c>
      <c r="F425" s="668"/>
      <c r="G425" s="668"/>
      <c r="H425" s="681"/>
      <c r="I425" s="668">
        <v>7</v>
      </c>
      <c r="J425" s="668">
        <v>0</v>
      </c>
      <c r="K425" s="681"/>
      <c r="L425" s="668">
        <v>7</v>
      </c>
      <c r="M425" s="669">
        <v>0</v>
      </c>
    </row>
    <row r="426" spans="1:13" ht="14.4" customHeight="1" x14ac:dyDescent="0.3">
      <c r="A426" s="664" t="s">
        <v>3395</v>
      </c>
      <c r="B426" s="665" t="s">
        <v>4934</v>
      </c>
      <c r="C426" s="665" t="s">
        <v>3982</v>
      </c>
      <c r="D426" s="665" t="s">
        <v>3980</v>
      </c>
      <c r="E426" s="665" t="s">
        <v>3814</v>
      </c>
      <c r="F426" s="668"/>
      <c r="G426" s="668"/>
      <c r="H426" s="681">
        <v>0</v>
      </c>
      <c r="I426" s="668">
        <v>6</v>
      </c>
      <c r="J426" s="668">
        <v>2953.8</v>
      </c>
      <c r="K426" s="681">
        <v>1</v>
      </c>
      <c r="L426" s="668">
        <v>6</v>
      </c>
      <c r="M426" s="669">
        <v>2953.8</v>
      </c>
    </row>
    <row r="427" spans="1:13" ht="14.4" customHeight="1" x14ac:dyDescent="0.3">
      <c r="A427" s="664" t="s">
        <v>3395</v>
      </c>
      <c r="B427" s="665" t="s">
        <v>4931</v>
      </c>
      <c r="C427" s="665" t="s">
        <v>3915</v>
      </c>
      <c r="D427" s="665" t="s">
        <v>3417</v>
      </c>
      <c r="E427" s="665" t="s">
        <v>3418</v>
      </c>
      <c r="F427" s="668"/>
      <c r="G427" s="668"/>
      <c r="H427" s="681">
        <v>0</v>
      </c>
      <c r="I427" s="668">
        <v>5</v>
      </c>
      <c r="J427" s="668">
        <v>2751.95</v>
      </c>
      <c r="K427" s="681">
        <v>1</v>
      </c>
      <c r="L427" s="668">
        <v>5</v>
      </c>
      <c r="M427" s="669">
        <v>2751.95</v>
      </c>
    </row>
    <row r="428" spans="1:13" ht="14.4" customHeight="1" x14ac:dyDescent="0.3">
      <c r="A428" s="664" t="s">
        <v>3395</v>
      </c>
      <c r="B428" s="665" t="s">
        <v>4931</v>
      </c>
      <c r="C428" s="665" t="s">
        <v>3416</v>
      </c>
      <c r="D428" s="665" t="s">
        <v>3417</v>
      </c>
      <c r="E428" s="665" t="s">
        <v>3418</v>
      </c>
      <c r="F428" s="668"/>
      <c r="G428" s="668"/>
      <c r="H428" s="681"/>
      <c r="I428" s="668">
        <v>1</v>
      </c>
      <c r="J428" s="668">
        <v>0</v>
      </c>
      <c r="K428" s="681"/>
      <c r="L428" s="668">
        <v>1</v>
      </c>
      <c r="M428" s="669">
        <v>0</v>
      </c>
    </row>
    <row r="429" spans="1:13" ht="14.4" customHeight="1" x14ac:dyDescent="0.3">
      <c r="A429" s="664" t="s">
        <v>3395</v>
      </c>
      <c r="B429" s="665" t="s">
        <v>3245</v>
      </c>
      <c r="C429" s="665" t="s">
        <v>4011</v>
      </c>
      <c r="D429" s="665" t="s">
        <v>3246</v>
      </c>
      <c r="E429" s="665" t="s">
        <v>4012</v>
      </c>
      <c r="F429" s="668"/>
      <c r="G429" s="668"/>
      <c r="H429" s="681">
        <v>0</v>
      </c>
      <c r="I429" s="668">
        <v>2</v>
      </c>
      <c r="J429" s="668">
        <v>1696.98</v>
      </c>
      <c r="K429" s="681">
        <v>1</v>
      </c>
      <c r="L429" s="668">
        <v>2</v>
      </c>
      <c r="M429" s="669">
        <v>1696.98</v>
      </c>
    </row>
    <row r="430" spans="1:13" ht="14.4" customHeight="1" x14ac:dyDescent="0.3">
      <c r="A430" s="664" t="s">
        <v>3395</v>
      </c>
      <c r="B430" s="665" t="s">
        <v>3248</v>
      </c>
      <c r="C430" s="665" t="s">
        <v>1680</v>
      </c>
      <c r="D430" s="665" t="s">
        <v>3249</v>
      </c>
      <c r="E430" s="665" t="s">
        <v>3250</v>
      </c>
      <c r="F430" s="668"/>
      <c r="G430" s="668"/>
      <c r="H430" s="681">
        <v>0</v>
      </c>
      <c r="I430" s="668">
        <v>4</v>
      </c>
      <c r="J430" s="668">
        <v>18.8</v>
      </c>
      <c r="K430" s="681">
        <v>1</v>
      </c>
      <c r="L430" s="668">
        <v>4</v>
      </c>
      <c r="M430" s="669">
        <v>18.8</v>
      </c>
    </row>
    <row r="431" spans="1:13" ht="14.4" customHeight="1" x14ac:dyDescent="0.3">
      <c r="A431" s="664" t="s">
        <v>3395</v>
      </c>
      <c r="B431" s="665" t="s">
        <v>3248</v>
      </c>
      <c r="C431" s="665" t="s">
        <v>1760</v>
      </c>
      <c r="D431" s="665" t="s">
        <v>3251</v>
      </c>
      <c r="E431" s="665" t="s">
        <v>3252</v>
      </c>
      <c r="F431" s="668"/>
      <c r="G431" s="668"/>
      <c r="H431" s="681">
        <v>0</v>
      </c>
      <c r="I431" s="668">
        <v>8</v>
      </c>
      <c r="J431" s="668">
        <v>75.2</v>
      </c>
      <c r="K431" s="681">
        <v>1</v>
      </c>
      <c r="L431" s="668">
        <v>8</v>
      </c>
      <c r="M431" s="669">
        <v>75.2</v>
      </c>
    </row>
    <row r="432" spans="1:13" ht="14.4" customHeight="1" x14ac:dyDescent="0.3">
      <c r="A432" s="664" t="s">
        <v>3395</v>
      </c>
      <c r="B432" s="665" t="s">
        <v>3174</v>
      </c>
      <c r="C432" s="665" t="s">
        <v>4653</v>
      </c>
      <c r="D432" s="665" t="s">
        <v>1673</v>
      </c>
      <c r="E432" s="665" t="s">
        <v>4654</v>
      </c>
      <c r="F432" s="668"/>
      <c r="G432" s="668"/>
      <c r="H432" s="681">
        <v>0</v>
      </c>
      <c r="I432" s="668">
        <v>1</v>
      </c>
      <c r="J432" s="668">
        <v>133.94</v>
      </c>
      <c r="K432" s="681">
        <v>1</v>
      </c>
      <c r="L432" s="668">
        <v>1</v>
      </c>
      <c r="M432" s="669">
        <v>133.94</v>
      </c>
    </row>
    <row r="433" spans="1:13" ht="14.4" customHeight="1" x14ac:dyDescent="0.3">
      <c r="A433" s="664" t="s">
        <v>3396</v>
      </c>
      <c r="B433" s="665" t="s">
        <v>3167</v>
      </c>
      <c r="C433" s="665" t="s">
        <v>1684</v>
      </c>
      <c r="D433" s="665" t="s">
        <v>3168</v>
      </c>
      <c r="E433" s="665" t="s">
        <v>3169</v>
      </c>
      <c r="F433" s="668"/>
      <c r="G433" s="668"/>
      <c r="H433" s="681">
        <v>0</v>
      </c>
      <c r="I433" s="668">
        <v>2</v>
      </c>
      <c r="J433" s="668">
        <v>83.26</v>
      </c>
      <c r="K433" s="681">
        <v>1</v>
      </c>
      <c r="L433" s="668">
        <v>2</v>
      </c>
      <c r="M433" s="669">
        <v>83.26</v>
      </c>
    </row>
    <row r="434" spans="1:13" ht="14.4" customHeight="1" x14ac:dyDescent="0.3">
      <c r="A434" s="664" t="s">
        <v>3396</v>
      </c>
      <c r="B434" s="665" t="s">
        <v>3172</v>
      </c>
      <c r="C434" s="665" t="s">
        <v>3644</v>
      </c>
      <c r="D434" s="665" t="s">
        <v>1831</v>
      </c>
      <c r="E434" s="665" t="s">
        <v>3645</v>
      </c>
      <c r="F434" s="668"/>
      <c r="G434" s="668"/>
      <c r="H434" s="681">
        <v>0</v>
      </c>
      <c r="I434" s="668">
        <v>2</v>
      </c>
      <c r="J434" s="668">
        <v>57.62</v>
      </c>
      <c r="K434" s="681">
        <v>1</v>
      </c>
      <c r="L434" s="668">
        <v>2</v>
      </c>
      <c r="M434" s="669">
        <v>57.62</v>
      </c>
    </row>
    <row r="435" spans="1:13" ht="14.4" customHeight="1" x14ac:dyDescent="0.3">
      <c r="A435" s="664" t="s">
        <v>3396</v>
      </c>
      <c r="B435" s="665" t="s">
        <v>3175</v>
      </c>
      <c r="C435" s="665" t="s">
        <v>3681</v>
      </c>
      <c r="D435" s="665" t="s">
        <v>3682</v>
      </c>
      <c r="E435" s="665" t="s">
        <v>3683</v>
      </c>
      <c r="F435" s="668">
        <v>1</v>
      </c>
      <c r="G435" s="668">
        <v>668.54</v>
      </c>
      <c r="H435" s="681">
        <v>1</v>
      </c>
      <c r="I435" s="668"/>
      <c r="J435" s="668"/>
      <c r="K435" s="681">
        <v>0</v>
      </c>
      <c r="L435" s="668">
        <v>1</v>
      </c>
      <c r="M435" s="669">
        <v>668.54</v>
      </c>
    </row>
    <row r="436" spans="1:13" ht="14.4" customHeight="1" x14ac:dyDescent="0.3">
      <c r="A436" s="664" t="s">
        <v>3396</v>
      </c>
      <c r="B436" s="665" t="s">
        <v>3175</v>
      </c>
      <c r="C436" s="665" t="s">
        <v>3666</v>
      </c>
      <c r="D436" s="665" t="s">
        <v>3667</v>
      </c>
      <c r="E436" s="665" t="s">
        <v>3668</v>
      </c>
      <c r="F436" s="668"/>
      <c r="G436" s="668"/>
      <c r="H436" s="681">
        <v>0</v>
      </c>
      <c r="I436" s="668">
        <v>2</v>
      </c>
      <c r="J436" s="668">
        <v>1337.08</v>
      </c>
      <c r="K436" s="681">
        <v>1</v>
      </c>
      <c r="L436" s="668">
        <v>2</v>
      </c>
      <c r="M436" s="669">
        <v>1337.08</v>
      </c>
    </row>
    <row r="437" spans="1:13" ht="14.4" customHeight="1" x14ac:dyDescent="0.3">
      <c r="A437" s="664" t="s">
        <v>3396</v>
      </c>
      <c r="B437" s="665" t="s">
        <v>3175</v>
      </c>
      <c r="C437" s="665" t="s">
        <v>3427</v>
      </c>
      <c r="D437" s="665" t="s">
        <v>3428</v>
      </c>
      <c r="E437" s="665" t="s">
        <v>3429</v>
      </c>
      <c r="F437" s="668"/>
      <c r="G437" s="668"/>
      <c r="H437" s="681">
        <v>0</v>
      </c>
      <c r="I437" s="668">
        <v>3</v>
      </c>
      <c r="J437" s="668">
        <v>2005.62</v>
      </c>
      <c r="K437" s="681">
        <v>1</v>
      </c>
      <c r="L437" s="668">
        <v>3</v>
      </c>
      <c r="M437" s="669">
        <v>2005.62</v>
      </c>
    </row>
    <row r="438" spans="1:13" ht="14.4" customHeight="1" x14ac:dyDescent="0.3">
      <c r="A438" s="664" t="s">
        <v>3396</v>
      </c>
      <c r="B438" s="665" t="s">
        <v>3175</v>
      </c>
      <c r="C438" s="665" t="s">
        <v>3684</v>
      </c>
      <c r="D438" s="665" t="s">
        <v>3428</v>
      </c>
      <c r="E438" s="665" t="s">
        <v>3429</v>
      </c>
      <c r="F438" s="668"/>
      <c r="G438" s="668"/>
      <c r="H438" s="681">
        <v>0</v>
      </c>
      <c r="I438" s="668">
        <v>3</v>
      </c>
      <c r="J438" s="668">
        <v>2005.62</v>
      </c>
      <c r="K438" s="681">
        <v>1</v>
      </c>
      <c r="L438" s="668">
        <v>3</v>
      </c>
      <c r="M438" s="669">
        <v>2005.62</v>
      </c>
    </row>
    <row r="439" spans="1:13" ht="14.4" customHeight="1" x14ac:dyDescent="0.3">
      <c r="A439" s="664" t="s">
        <v>3396</v>
      </c>
      <c r="B439" s="665" t="s">
        <v>3177</v>
      </c>
      <c r="C439" s="665" t="s">
        <v>4711</v>
      </c>
      <c r="D439" s="665" t="s">
        <v>4712</v>
      </c>
      <c r="E439" s="665" t="s">
        <v>4713</v>
      </c>
      <c r="F439" s="668">
        <v>4</v>
      </c>
      <c r="G439" s="668">
        <v>2674.16</v>
      </c>
      <c r="H439" s="681">
        <v>1</v>
      </c>
      <c r="I439" s="668"/>
      <c r="J439" s="668"/>
      <c r="K439" s="681">
        <v>0</v>
      </c>
      <c r="L439" s="668">
        <v>4</v>
      </c>
      <c r="M439" s="669">
        <v>2674.16</v>
      </c>
    </row>
    <row r="440" spans="1:13" ht="14.4" customHeight="1" x14ac:dyDescent="0.3">
      <c r="A440" s="664" t="s">
        <v>3396</v>
      </c>
      <c r="B440" s="665" t="s">
        <v>3177</v>
      </c>
      <c r="C440" s="665" t="s">
        <v>4714</v>
      </c>
      <c r="D440" s="665" t="s">
        <v>4715</v>
      </c>
      <c r="E440" s="665" t="s">
        <v>4713</v>
      </c>
      <c r="F440" s="668"/>
      <c r="G440" s="668"/>
      <c r="H440" s="681">
        <v>0</v>
      </c>
      <c r="I440" s="668">
        <v>2</v>
      </c>
      <c r="J440" s="668">
        <v>1337.08</v>
      </c>
      <c r="K440" s="681">
        <v>1</v>
      </c>
      <c r="L440" s="668">
        <v>2</v>
      </c>
      <c r="M440" s="669">
        <v>1337.08</v>
      </c>
    </row>
    <row r="441" spans="1:13" ht="14.4" customHeight="1" x14ac:dyDescent="0.3">
      <c r="A441" s="664" t="s">
        <v>3396</v>
      </c>
      <c r="B441" s="665" t="s">
        <v>3189</v>
      </c>
      <c r="C441" s="665" t="s">
        <v>1665</v>
      </c>
      <c r="D441" s="665" t="s">
        <v>1666</v>
      </c>
      <c r="E441" s="665" t="s">
        <v>3193</v>
      </c>
      <c r="F441" s="668"/>
      <c r="G441" s="668"/>
      <c r="H441" s="681">
        <v>0</v>
      </c>
      <c r="I441" s="668">
        <v>4</v>
      </c>
      <c r="J441" s="668">
        <v>7389.96</v>
      </c>
      <c r="K441" s="681">
        <v>1</v>
      </c>
      <c r="L441" s="668">
        <v>4</v>
      </c>
      <c r="M441" s="669">
        <v>7389.96</v>
      </c>
    </row>
    <row r="442" spans="1:13" ht="14.4" customHeight="1" x14ac:dyDescent="0.3">
      <c r="A442" s="664" t="s">
        <v>3396</v>
      </c>
      <c r="B442" s="665" t="s">
        <v>3189</v>
      </c>
      <c r="C442" s="665" t="s">
        <v>3423</v>
      </c>
      <c r="D442" s="665" t="s">
        <v>1666</v>
      </c>
      <c r="E442" s="665" t="s">
        <v>3192</v>
      </c>
      <c r="F442" s="668"/>
      <c r="G442" s="668"/>
      <c r="H442" s="681">
        <v>0</v>
      </c>
      <c r="I442" s="668">
        <v>1</v>
      </c>
      <c r="J442" s="668">
        <v>2309.36</v>
      </c>
      <c r="K442" s="681">
        <v>1</v>
      </c>
      <c r="L442" s="668">
        <v>1</v>
      </c>
      <c r="M442" s="669">
        <v>2309.36</v>
      </c>
    </row>
    <row r="443" spans="1:13" ht="14.4" customHeight="1" x14ac:dyDescent="0.3">
      <c r="A443" s="664" t="s">
        <v>3396</v>
      </c>
      <c r="B443" s="665" t="s">
        <v>3195</v>
      </c>
      <c r="C443" s="665" t="s">
        <v>1639</v>
      </c>
      <c r="D443" s="665" t="s">
        <v>1640</v>
      </c>
      <c r="E443" s="665" t="s">
        <v>560</v>
      </c>
      <c r="F443" s="668"/>
      <c r="G443" s="668"/>
      <c r="H443" s="681">
        <v>0</v>
      </c>
      <c r="I443" s="668">
        <v>1</v>
      </c>
      <c r="J443" s="668">
        <v>35.11</v>
      </c>
      <c r="K443" s="681">
        <v>1</v>
      </c>
      <c r="L443" s="668">
        <v>1</v>
      </c>
      <c r="M443" s="669">
        <v>35.11</v>
      </c>
    </row>
    <row r="444" spans="1:13" ht="14.4" customHeight="1" x14ac:dyDescent="0.3">
      <c r="A444" s="664" t="s">
        <v>3396</v>
      </c>
      <c r="B444" s="665" t="s">
        <v>3197</v>
      </c>
      <c r="C444" s="665" t="s">
        <v>1691</v>
      </c>
      <c r="D444" s="665" t="s">
        <v>1692</v>
      </c>
      <c r="E444" s="665" t="s">
        <v>560</v>
      </c>
      <c r="F444" s="668"/>
      <c r="G444" s="668"/>
      <c r="H444" s="681">
        <v>0</v>
      </c>
      <c r="I444" s="668">
        <v>3</v>
      </c>
      <c r="J444" s="668">
        <v>144.81</v>
      </c>
      <c r="K444" s="681">
        <v>1</v>
      </c>
      <c r="L444" s="668">
        <v>3</v>
      </c>
      <c r="M444" s="669">
        <v>144.81</v>
      </c>
    </row>
    <row r="445" spans="1:13" ht="14.4" customHeight="1" x14ac:dyDescent="0.3">
      <c r="A445" s="664" t="s">
        <v>3396</v>
      </c>
      <c r="B445" s="665" t="s">
        <v>3197</v>
      </c>
      <c r="C445" s="665" t="s">
        <v>1713</v>
      </c>
      <c r="D445" s="665" t="s">
        <v>1714</v>
      </c>
      <c r="E445" s="665" t="s">
        <v>1715</v>
      </c>
      <c r="F445" s="668"/>
      <c r="G445" s="668"/>
      <c r="H445" s="681">
        <v>0</v>
      </c>
      <c r="I445" s="668">
        <v>1</v>
      </c>
      <c r="J445" s="668">
        <v>48.27</v>
      </c>
      <c r="K445" s="681">
        <v>1</v>
      </c>
      <c r="L445" s="668">
        <v>1</v>
      </c>
      <c r="M445" s="669">
        <v>48.27</v>
      </c>
    </row>
    <row r="446" spans="1:13" ht="14.4" customHeight="1" x14ac:dyDescent="0.3">
      <c r="A446" s="664" t="s">
        <v>3396</v>
      </c>
      <c r="B446" s="665" t="s">
        <v>3217</v>
      </c>
      <c r="C446" s="665" t="s">
        <v>1939</v>
      </c>
      <c r="D446" s="665" t="s">
        <v>3221</v>
      </c>
      <c r="E446" s="665" t="s">
        <v>3218</v>
      </c>
      <c r="F446" s="668"/>
      <c r="G446" s="668"/>
      <c r="H446" s="681">
        <v>0</v>
      </c>
      <c r="I446" s="668">
        <v>1</v>
      </c>
      <c r="J446" s="668">
        <v>149.52000000000001</v>
      </c>
      <c r="K446" s="681">
        <v>1</v>
      </c>
      <c r="L446" s="668">
        <v>1</v>
      </c>
      <c r="M446" s="669">
        <v>149.52000000000001</v>
      </c>
    </row>
    <row r="447" spans="1:13" ht="14.4" customHeight="1" x14ac:dyDescent="0.3">
      <c r="A447" s="664" t="s">
        <v>3396</v>
      </c>
      <c r="B447" s="665" t="s">
        <v>4937</v>
      </c>
      <c r="C447" s="665" t="s">
        <v>4720</v>
      </c>
      <c r="D447" s="665" t="s">
        <v>4721</v>
      </c>
      <c r="E447" s="665" t="s">
        <v>4722</v>
      </c>
      <c r="F447" s="668"/>
      <c r="G447" s="668"/>
      <c r="H447" s="681">
        <v>0</v>
      </c>
      <c r="I447" s="668">
        <v>7</v>
      </c>
      <c r="J447" s="668">
        <v>177674.69999999998</v>
      </c>
      <c r="K447" s="681">
        <v>1</v>
      </c>
      <c r="L447" s="668">
        <v>7</v>
      </c>
      <c r="M447" s="669">
        <v>177674.69999999998</v>
      </c>
    </row>
    <row r="448" spans="1:13" ht="14.4" customHeight="1" x14ac:dyDescent="0.3">
      <c r="A448" s="664" t="s">
        <v>3396</v>
      </c>
      <c r="B448" s="665" t="s">
        <v>4937</v>
      </c>
      <c r="C448" s="665" t="s">
        <v>4723</v>
      </c>
      <c r="D448" s="665" t="s">
        <v>4724</v>
      </c>
      <c r="E448" s="665" t="s">
        <v>4725</v>
      </c>
      <c r="F448" s="668"/>
      <c r="G448" s="668"/>
      <c r="H448" s="681">
        <v>0</v>
      </c>
      <c r="I448" s="668">
        <v>1</v>
      </c>
      <c r="J448" s="668">
        <v>14213.98</v>
      </c>
      <c r="K448" s="681">
        <v>1</v>
      </c>
      <c r="L448" s="668">
        <v>1</v>
      </c>
      <c r="M448" s="669">
        <v>14213.98</v>
      </c>
    </row>
    <row r="449" spans="1:13" ht="14.4" customHeight="1" x14ac:dyDescent="0.3">
      <c r="A449" s="664" t="s">
        <v>3396</v>
      </c>
      <c r="B449" s="665" t="s">
        <v>4937</v>
      </c>
      <c r="C449" s="665" t="s">
        <v>4726</v>
      </c>
      <c r="D449" s="665" t="s">
        <v>4727</v>
      </c>
      <c r="E449" s="665" t="s">
        <v>4728</v>
      </c>
      <c r="F449" s="668"/>
      <c r="G449" s="668"/>
      <c r="H449" s="681">
        <v>0</v>
      </c>
      <c r="I449" s="668">
        <v>2</v>
      </c>
      <c r="J449" s="668">
        <v>20305.68</v>
      </c>
      <c r="K449" s="681">
        <v>1</v>
      </c>
      <c r="L449" s="668">
        <v>2</v>
      </c>
      <c r="M449" s="669">
        <v>20305.68</v>
      </c>
    </row>
    <row r="450" spans="1:13" ht="14.4" customHeight="1" x14ac:dyDescent="0.3">
      <c r="A450" s="664" t="s">
        <v>3396</v>
      </c>
      <c r="B450" s="665" t="s">
        <v>4937</v>
      </c>
      <c r="C450" s="665" t="s">
        <v>4730</v>
      </c>
      <c r="D450" s="665" t="s">
        <v>4731</v>
      </c>
      <c r="E450" s="665" t="s">
        <v>4728</v>
      </c>
      <c r="F450" s="668">
        <v>1</v>
      </c>
      <c r="G450" s="668">
        <v>10152.84</v>
      </c>
      <c r="H450" s="681">
        <v>1</v>
      </c>
      <c r="I450" s="668"/>
      <c r="J450" s="668"/>
      <c r="K450" s="681">
        <v>0</v>
      </c>
      <c r="L450" s="668">
        <v>1</v>
      </c>
      <c r="M450" s="669">
        <v>10152.84</v>
      </c>
    </row>
    <row r="451" spans="1:13" ht="14.4" customHeight="1" x14ac:dyDescent="0.3">
      <c r="A451" s="664" t="s">
        <v>3396</v>
      </c>
      <c r="B451" s="665" t="s">
        <v>4937</v>
      </c>
      <c r="C451" s="665" t="s">
        <v>4732</v>
      </c>
      <c r="D451" s="665" t="s">
        <v>4733</v>
      </c>
      <c r="E451" s="665" t="s">
        <v>4722</v>
      </c>
      <c r="F451" s="668">
        <v>1</v>
      </c>
      <c r="G451" s="668">
        <v>25382.1</v>
      </c>
      <c r="H451" s="681">
        <v>1</v>
      </c>
      <c r="I451" s="668"/>
      <c r="J451" s="668"/>
      <c r="K451" s="681">
        <v>0</v>
      </c>
      <c r="L451" s="668">
        <v>1</v>
      </c>
      <c r="M451" s="669">
        <v>25382.1</v>
      </c>
    </row>
    <row r="452" spans="1:13" ht="14.4" customHeight="1" x14ac:dyDescent="0.3">
      <c r="A452" s="664" t="s">
        <v>3396</v>
      </c>
      <c r="B452" s="665" t="s">
        <v>4937</v>
      </c>
      <c r="C452" s="665" t="s">
        <v>4729</v>
      </c>
      <c r="D452" s="665" t="s">
        <v>4727</v>
      </c>
      <c r="E452" s="665" t="s">
        <v>4728</v>
      </c>
      <c r="F452" s="668"/>
      <c r="G452" s="668"/>
      <c r="H452" s="681"/>
      <c r="I452" s="668">
        <v>1</v>
      </c>
      <c r="J452" s="668">
        <v>0</v>
      </c>
      <c r="K452" s="681"/>
      <c r="L452" s="668">
        <v>1</v>
      </c>
      <c r="M452" s="669">
        <v>0</v>
      </c>
    </row>
    <row r="453" spans="1:13" ht="14.4" customHeight="1" x14ac:dyDescent="0.3">
      <c r="A453" s="664" t="s">
        <v>3396</v>
      </c>
      <c r="B453" s="665" t="s">
        <v>3238</v>
      </c>
      <c r="C453" s="665" t="s">
        <v>1623</v>
      </c>
      <c r="D453" s="665" t="s">
        <v>1624</v>
      </c>
      <c r="E453" s="665" t="s">
        <v>1625</v>
      </c>
      <c r="F453" s="668"/>
      <c r="G453" s="668"/>
      <c r="H453" s="681">
        <v>0</v>
      </c>
      <c r="I453" s="668">
        <v>1</v>
      </c>
      <c r="J453" s="668">
        <v>31.32</v>
      </c>
      <c r="K453" s="681">
        <v>1</v>
      </c>
      <c r="L453" s="668">
        <v>1</v>
      </c>
      <c r="M453" s="669">
        <v>31.32</v>
      </c>
    </row>
    <row r="454" spans="1:13" ht="14.4" customHeight="1" x14ac:dyDescent="0.3">
      <c r="A454" s="664" t="s">
        <v>3396</v>
      </c>
      <c r="B454" s="665" t="s">
        <v>3238</v>
      </c>
      <c r="C454" s="665" t="s">
        <v>1786</v>
      </c>
      <c r="D454" s="665" t="s">
        <v>1787</v>
      </c>
      <c r="E454" s="665" t="s">
        <v>3241</v>
      </c>
      <c r="F454" s="668"/>
      <c r="G454" s="668"/>
      <c r="H454" s="681">
        <v>0</v>
      </c>
      <c r="I454" s="668">
        <v>2</v>
      </c>
      <c r="J454" s="668">
        <v>375.84</v>
      </c>
      <c r="K454" s="681">
        <v>1</v>
      </c>
      <c r="L454" s="668">
        <v>2</v>
      </c>
      <c r="M454" s="669">
        <v>375.84</v>
      </c>
    </row>
    <row r="455" spans="1:13" ht="14.4" customHeight="1" x14ac:dyDescent="0.3">
      <c r="A455" s="664" t="s">
        <v>3396</v>
      </c>
      <c r="B455" s="665" t="s">
        <v>3238</v>
      </c>
      <c r="C455" s="665" t="s">
        <v>1661</v>
      </c>
      <c r="D455" s="665" t="s">
        <v>1662</v>
      </c>
      <c r="E455" s="665" t="s">
        <v>3242</v>
      </c>
      <c r="F455" s="668"/>
      <c r="G455" s="668"/>
      <c r="H455" s="681">
        <v>0</v>
      </c>
      <c r="I455" s="668">
        <v>2</v>
      </c>
      <c r="J455" s="668">
        <v>187.92</v>
      </c>
      <c r="K455" s="681">
        <v>1</v>
      </c>
      <c r="L455" s="668">
        <v>2</v>
      </c>
      <c r="M455" s="669">
        <v>187.92</v>
      </c>
    </row>
    <row r="456" spans="1:13" ht="14.4" customHeight="1" x14ac:dyDescent="0.3">
      <c r="A456" s="664" t="s">
        <v>3396</v>
      </c>
      <c r="B456" s="665" t="s">
        <v>4932</v>
      </c>
      <c r="C456" s="665" t="s">
        <v>4716</v>
      </c>
      <c r="D456" s="665" t="s">
        <v>4717</v>
      </c>
      <c r="E456" s="665" t="s">
        <v>4718</v>
      </c>
      <c r="F456" s="668"/>
      <c r="G456" s="668"/>
      <c r="H456" s="681">
        <v>0</v>
      </c>
      <c r="I456" s="668">
        <v>1</v>
      </c>
      <c r="J456" s="668">
        <v>366.31</v>
      </c>
      <c r="K456" s="681">
        <v>1</v>
      </c>
      <c r="L456" s="668">
        <v>1</v>
      </c>
      <c r="M456" s="669">
        <v>366.31</v>
      </c>
    </row>
    <row r="457" spans="1:13" ht="14.4" customHeight="1" x14ac:dyDescent="0.3">
      <c r="A457" s="664" t="s">
        <v>3396</v>
      </c>
      <c r="B457" s="665" t="s">
        <v>4932</v>
      </c>
      <c r="C457" s="665" t="s">
        <v>1770</v>
      </c>
      <c r="D457" s="665" t="s">
        <v>3413</v>
      </c>
      <c r="E457" s="665" t="s">
        <v>3414</v>
      </c>
      <c r="F457" s="668"/>
      <c r="G457" s="668"/>
      <c r="H457" s="681">
        <v>0</v>
      </c>
      <c r="I457" s="668">
        <v>1</v>
      </c>
      <c r="J457" s="668">
        <v>219.78</v>
      </c>
      <c r="K457" s="681">
        <v>1</v>
      </c>
      <c r="L457" s="668">
        <v>1</v>
      </c>
      <c r="M457" s="669">
        <v>219.78</v>
      </c>
    </row>
    <row r="458" spans="1:13" ht="14.4" customHeight="1" x14ac:dyDescent="0.3">
      <c r="A458" s="664" t="s">
        <v>3396</v>
      </c>
      <c r="B458" s="665" t="s">
        <v>3248</v>
      </c>
      <c r="C458" s="665" t="s">
        <v>1680</v>
      </c>
      <c r="D458" s="665" t="s">
        <v>3249</v>
      </c>
      <c r="E458" s="665" t="s">
        <v>3250</v>
      </c>
      <c r="F458" s="668"/>
      <c r="G458" s="668"/>
      <c r="H458" s="681">
        <v>0</v>
      </c>
      <c r="I458" s="668">
        <v>1</v>
      </c>
      <c r="J458" s="668">
        <v>4.7</v>
      </c>
      <c r="K458" s="681">
        <v>1</v>
      </c>
      <c r="L458" s="668">
        <v>1</v>
      </c>
      <c r="M458" s="669">
        <v>4.7</v>
      </c>
    </row>
    <row r="459" spans="1:13" ht="14.4" customHeight="1" x14ac:dyDescent="0.3">
      <c r="A459" s="664" t="s">
        <v>3396</v>
      </c>
      <c r="B459" s="665" t="s">
        <v>3256</v>
      </c>
      <c r="C459" s="665" t="s">
        <v>1723</v>
      </c>
      <c r="D459" s="665" t="s">
        <v>1724</v>
      </c>
      <c r="E459" s="665" t="s">
        <v>1696</v>
      </c>
      <c r="F459" s="668"/>
      <c r="G459" s="668"/>
      <c r="H459" s="681">
        <v>0</v>
      </c>
      <c r="I459" s="668">
        <v>1</v>
      </c>
      <c r="J459" s="668">
        <v>65.989999999999995</v>
      </c>
      <c r="K459" s="681">
        <v>1</v>
      </c>
      <c r="L459" s="668">
        <v>1</v>
      </c>
      <c r="M459" s="669">
        <v>65.989999999999995</v>
      </c>
    </row>
    <row r="460" spans="1:13" ht="14.4" customHeight="1" thickBot="1" x14ac:dyDescent="0.35">
      <c r="A460" s="670" t="s">
        <v>3396</v>
      </c>
      <c r="B460" s="671" t="s">
        <v>3174</v>
      </c>
      <c r="C460" s="671" t="s">
        <v>1672</v>
      </c>
      <c r="D460" s="671" t="s">
        <v>1673</v>
      </c>
      <c r="E460" s="671" t="s">
        <v>1674</v>
      </c>
      <c r="F460" s="674"/>
      <c r="G460" s="674"/>
      <c r="H460" s="682">
        <v>0</v>
      </c>
      <c r="I460" s="674">
        <v>1</v>
      </c>
      <c r="J460" s="674">
        <v>53.57</v>
      </c>
      <c r="K460" s="682">
        <v>1</v>
      </c>
      <c r="L460" s="674">
        <v>1</v>
      </c>
      <c r="M460" s="675">
        <v>53.57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527</v>
      </c>
      <c r="B5" s="649" t="s">
        <v>528</v>
      </c>
      <c r="C5" s="650" t="s">
        <v>529</v>
      </c>
      <c r="D5" s="650" t="s">
        <v>529</v>
      </c>
      <c r="E5" s="650"/>
      <c r="F5" s="650" t="s">
        <v>529</v>
      </c>
      <c r="G5" s="650" t="s">
        <v>529</v>
      </c>
      <c r="H5" s="650" t="s">
        <v>529</v>
      </c>
      <c r="I5" s="651" t="s">
        <v>529</v>
      </c>
      <c r="J5" s="652" t="s">
        <v>74</v>
      </c>
    </row>
    <row r="6" spans="1:10" ht="14.4" customHeight="1" x14ac:dyDescent="0.3">
      <c r="A6" s="648" t="s">
        <v>527</v>
      </c>
      <c r="B6" s="649" t="s">
        <v>4950</v>
      </c>
      <c r="C6" s="650">
        <v>0</v>
      </c>
      <c r="D6" s="650" t="s">
        <v>529</v>
      </c>
      <c r="E6" s="650"/>
      <c r="F6" s="650" t="s">
        <v>529</v>
      </c>
      <c r="G6" s="650" t="s">
        <v>529</v>
      </c>
      <c r="H6" s="650" t="s">
        <v>529</v>
      </c>
      <c r="I6" s="651" t="s">
        <v>529</v>
      </c>
      <c r="J6" s="652" t="s">
        <v>1</v>
      </c>
    </row>
    <row r="7" spans="1:10" ht="14.4" customHeight="1" x14ac:dyDescent="0.3">
      <c r="A7" s="648" t="s">
        <v>527</v>
      </c>
      <c r="B7" s="649" t="s">
        <v>337</v>
      </c>
      <c r="C7" s="650">
        <v>41.305419999999998</v>
      </c>
      <c r="D7" s="650">
        <v>3.37242</v>
      </c>
      <c r="E7" s="650"/>
      <c r="F7" s="650">
        <v>5.4748799999999997</v>
      </c>
      <c r="G7" s="650">
        <v>20.000005513113003</v>
      </c>
      <c r="H7" s="650">
        <v>-14.525125513113004</v>
      </c>
      <c r="I7" s="651">
        <v>0.27374392454094049</v>
      </c>
      <c r="J7" s="652" t="s">
        <v>1</v>
      </c>
    </row>
    <row r="8" spans="1:10" ht="14.4" customHeight="1" x14ac:dyDescent="0.3">
      <c r="A8" s="648" t="s">
        <v>527</v>
      </c>
      <c r="B8" s="649" t="s">
        <v>338</v>
      </c>
      <c r="C8" s="650">
        <v>0</v>
      </c>
      <c r="D8" s="650">
        <v>0</v>
      </c>
      <c r="E8" s="650"/>
      <c r="F8" s="650">
        <v>0</v>
      </c>
      <c r="G8" s="650">
        <v>5.0820014008500003E-2</v>
      </c>
      <c r="H8" s="650">
        <v>-5.0820014008500003E-2</v>
      </c>
      <c r="I8" s="651">
        <v>0</v>
      </c>
      <c r="J8" s="652" t="s">
        <v>1</v>
      </c>
    </row>
    <row r="9" spans="1:10" ht="14.4" customHeight="1" x14ac:dyDescent="0.3">
      <c r="A9" s="648" t="s">
        <v>527</v>
      </c>
      <c r="B9" s="649" t="s">
        <v>340</v>
      </c>
      <c r="C9" s="650">
        <v>36.362850000000002</v>
      </c>
      <c r="D9" s="650">
        <v>42.795529999999999</v>
      </c>
      <c r="E9" s="650"/>
      <c r="F9" s="650">
        <v>60.612990000000003</v>
      </c>
      <c r="G9" s="650">
        <v>95.180495812527013</v>
      </c>
      <c r="H9" s="650">
        <v>-34.56750581252701</v>
      </c>
      <c r="I9" s="651">
        <v>0.63682154082688158</v>
      </c>
      <c r="J9" s="652" t="s">
        <v>1</v>
      </c>
    </row>
    <row r="10" spans="1:10" ht="14.4" customHeight="1" x14ac:dyDescent="0.3">
      <c r="A10" s="648" t="s">
        <v>527</v>
      </c>
      <c r="B10" s="649" t="s">
        <v>341</v>
      </c>
      <c r="C10" s="650">
        <v>210.91082000000003</v>
      </c>
      <c r="D10" s="650">
        <v>222.26466000000002</v>
      </c>
      <c r="E10" s="650"/>
      <c r="F10" s="650">
        <v>212.42879000000002</v>
      </c>
      <c r="G10" s="650">
        <v>224.00006174687024</v>
      </c>
      <c r="H10" s="650">
        <v>-11.571271746870224</v>
      </c>
      <c r="I10" s="651">
        <v>0.94834255108399812</v>
      </c>
      <c r="J10" s="652" t="s">
        <v>1</v>
      </c>
    </row>
    <row r="11" spans="1:10" ht="14.4" customHeight="1" x14ac:dyDescent="0.3">
      <c r="A11" s="648" t="s">
        <v>527</v>
      </c>
      <c r="B11" s="649" t="s">
        <v>342</v>
      </c>
      <c r="C11" s="650">
        <v>31.409299999999998</v>
      </c>
      <c r="D11" s="650">
        <v>43.2241</v>
      </c>
      <c r="E11" s="650"/>
      <c r="F11" s="650">
        <v>37.075299999999999</v>
      </c>
      <c r="G11" s="650">
        <v>42.500011715365758</v>
      </c>
      <c r="H11" s="650">
        <v>-5.4247117153657598</v>
      </c>
      <c r="I11" s="651">
        <v>0.87235975952909039</v>
      </c>
      <c r="J11" s="652" t="s">
        <v>1</v>
      </c>
    </row>
    <row r="12" spans="1:10" ht="14.4" customHeight="1" x14ac:dyDescent="0.3">
      <c r="A12" s="648" t="s">
        <v>527</v>
      </c>
      <c r="B12" s="649" t="s">
        <v>343</v>
      </c>
      <c r="C12" s="650">
        <v>0</v>
      </c>
      <c r="D12" s="650">
        <v>0</v>
      </c>
      <c r="E12" s="650"/>
      <c r="F12" s="650" t="s">
        <v>529</v>
      </c>
      <c r="G12" s="650" t="s">
        <v>529</v>
      </c>
      <c r="H12" s="650" t="s">
        <v>529</v>
      </c>
      <c r="I12" s="651" t="s">
        <v>529</v>
      </c>
      <c r="J12" s="652" t="s">
        <v>1</v>
      </c>
    </row>
    <row r="13" spans="1:10" ht="14.4" customHeight="1" x14ac:dyDescent="0.3">
      <c r="A13" s="648" t="s">
        <v>527</v>
      </c>
      <c r="B13" s="649" t="s">
        <v>344</v>
      </c>
      <c r="C13" s="650">
        <v>30.730000000000004</v>
      </c>
      <c r="D13" s="650">
        <v>51.908000000000001</v>
      </c>
      <c r="E13" s="650"/>
      <c r="F13" s="650">
        <v>34.64096</v>
      </c>
      <c r="G13" s="650">
        <v>45.000012404504758</v>
      </c>
      <c r="H13" s="650">
        <v>-10.359052404504759</v>
      </c>
      <c r="I13" s="651">
        <v>0.76979889891168651</v>
      </c>
      <c r="J13" s="652" t="s">
        <v>1</v>
      </c>
    </row>
    <row r="14" spans="1:10" ht="14.4" customHeight="1" x14ac:dyDescent="0.3">
      <c r="A14" s="648" t="s">
        <v>527</v>
      </c>
      <c r="B14" s="649" t="s">
        <v>345</v>
      </c>
      <c r="C14" s="650">
        <v>14.116020000000001</v>
      </c>
      <c r="D14" s="650">
        <v>23.484649999999998</v>
      </c>
      <c r="E14" s="650"/>
      <c r="F14" s="650">
        <v>27.936199999999996</v>
      </c>
      <c r="G14" s="650">
        <v>20.000005513112999</v>
      </c>
      <c r="H14" s="650">
        <v>7.9361944868869969</v>
      </c>
      <c r="I14" s="651">
        <v>1.3968096149615374</v>
      </c>
      <c r="J14" s="652" t="s">
        <v>1</v>
      </c>
    </row>
    <row r="15" spans="1:10" ht="14.4" customHeight="1" x14ac:dyDescent="0.3">
      <c r="A15" s="648" t="s">
        <v>527</v>
      </c>
      <c r="B15" s="649" t="s">
        <v>346</v>
      </c>
      <c r="C15" s="650" t="s">
        <v>529</v>
      </c>
      <c r="D15" s="650">
        <v>0</v>
      </c>
      <c r="E15" s="650"/>
      <c r="F15" s="650">
        <v>76.669210000000007</v>
      </c>
      <c r="G15" s="650">
        <v>102.50002825470625</v>
      </c>
      <c r="H15" s="650">
        <v>-25.830818254706244</v>
      </c>
      <c r="I15" s="651">
        <v>0.74799208649466653</v>
      </c>
      <c r="J15" s="652" t="s">
        <v>1</v>
      </c>
    </row>
    <row r="16" spans="1:10" ht="14.4" customHeight="1" x14ac:dyDescent="0.3">
      <c r="A16" s="648" t="s">
        <v>527</v>
      </c>
      <c r="B16" s="649" t="s">
        <v>347</v>
      </c>
      <c r="C16" s="650">
        <v>50.145110000000003</v>
      </c>
      <c r="D16" s="650">
        <v>0</v>
      </c>
      <c r="E16" s="650"/>
      <c r="F16" s="650">
        <v>1.07114</v>
      </c>
      <c r="G16" s="650">
        <v>0.50000013782750008</v>
      </c>
      <c r="H16" s="650">
        <v>0.5711398621724999</v>
      </c>
      <c r="I16" s="651">
        <v>2.1422794094699689</v>
      </c>
      <c r="J16" s="652" t="s">
        <v>1</v>
      </c>
    </row>
    <row r="17" spans="1:10" ht="14.4" customHeight="1" x14ac:dyDescent="0.3">
      <c r="A17" s="648" t="s">
        <v>527</v>
      </c>
      <c r="B17" s="649" t="s">
        <v>348</v>
      </c>
      <c r="C17" s="650" t="s">
        <v>529</v>
      </c>
      <c r="D17" s="650">
        <v>0.11133</v>
      </c>
      <c r="E17" s="650"/>
      <c r="F17" s="650">
        <v>0.76483999999999996</v>
      </c>
      <c r="G17" s="650">
        <v>10.000002756555999</v>
      </c>
      <c r="H17" s="650">
        <v>-9.2351627565559991</v>
      </c>
      <c r="I17" s="651">
        <v>7.648397891676291E-2</v>
      </c>
      <c r="J17" s="652" t="s">
        <v>1</v>
      </c>
    </row>
    <row r="18" spans="1:10" ht="14.4" customHeight="1" x14ac:dyDescent="0.3">
      <c r="A18" s="648" t="s">
        <v>527</v>
      </c>
      <c r="B18" s="649" t="s">
        <v>530</v>
      </c>
      <c r="C18" s="650">
        <v>414.97952000000004</v>
      </c>
      <c r="D18" s="650">
        <v>387.16069000000005</v>
      </c>
      <c r="E18" s="650"/>
      <c r="F18" s="650">
        <v>456.67430999999999</v>
      </c>
      <c r="G18" s="650">
        <v>559.73144386859201</v>
      </c>
      <c r="H18" s="650">
        <v>-103.05713386859202</v>
      </c>
      <c r="I18" s="651">
        <v>0.81588110691743321</v>
      </c>
      <c r="J18" s="652" t="s">
        <v>531</v>
      </c>
    </row>
    <row r="20" spans="1:10" ht="14.4" customHeight="1" x14ac:dyDescent="0.3">
      <c r="A20" s="648" t="s">
        <v>527</v>
      </c>
      <c r="B20" s="649" t="s">
        <v>528</v>
      </c>
      <c r="C20" s="650" t="s">
        <v>529</v>
      </c>
      <c r="D20" s="650" t="s">
        <v>529</v>
      </c>
      <c r="E20" s="650"/>
      <c r="F20" s="650" t="s">
        <v>529</v>
      </c>
      <c r="G20" s="650" t="s">
        <v>529</v>
      </c>
      <c r="H20" s="650" t="s">
        <v>529</v>
      </c>
      <c r="I20" s="651" t="s">
        <v>529</v>
      </c>
      <c r="J20" s="652" t="s">
        <v>74</v>
      </c>
    </row>
    <row r="21" spans="1:10" ht="14.4" customHeight="1" x14ac:dyDescent="0.3">
      <c r="A21" s="648" t="s">
        <v>532</v>
      </c>
      <c r="B21" s="649" t="s">
        <v>533</v>
      </c>
      <c r="C21" s="650" t="s">
        <v>529</v>
      </c>
      <c r="D21" s="650" t="s">
        <v>529</v>
      </c>
      <c r="E21" s="650"/>
      <c r="F21" s="650" t="s">
        <v>529</v>
      </c>
      <c r="G21" s="650" t="s">
        <v>529</v>
      </c>
      <c r="H21" s="650" t="s">
        <v>529</v>
      </c>
      <c r="I21" s="651" t="s">
        <v>529</v>
      </c>
      <c r="J21" s="652" t="s">
        <v>0</v>
      </c>
    </row>
    <row r="22" spans="1:10" ht="14.4" customHeight="1" x14ac:dyDescent="0.3">
      <c r="A22" s="648" t="s">
        <v>532</v>
      </c>
      <c r="B22" s="649" t="s">
        <v>337</v>
      </c>
      <c r="C22" s="650">
        <v>17.6783</v>
      </c>
      <c r="D22" s="650">
        <v>2.0002800000000001</v>
      </c>
      <c r="E22" s="650"/>
      <c r="F22" s="650">
        <v>3.2238199999999999</v>
      </c>
      <c r="G22" s="650">
        <v>6.9835051662945009</v>
      </c>
      <c r="H22" s="650">
        <v>-3.759685166294501</v>
      </c>
      <c r="I22" s="651">
        <v>0.46163350971079503</v>
      </c>
      <c r="J22" s="652" t="s">
        <v>1</v>
      </c>
    </row>
    <row r="23" spans="1:10" ht="14.4" customHeight="1" x14ac:dyDescent="0.3">
      <c r="A23" s="648" t="s">
        <v>532</v>
      </c>
      <c r="B23" s="649" t="s">
        <v>338</v>
      </c>
      <c r="C23" s="650">
        <v>0</v>
      </c>
      <c r="D23" s="650">
        <v>0</v>
      </c>
      <c r="E23" s="650"/>
      <c r="F23" s="650">
        <v>0</v>
      </c>
      <c r="G23" s="650">
        <v>3.4485009505750001E-2</v>
      </c>
      <c r="H23" s="650">
        <v>-3.4485009505750001E-2</v>
      </c>
      <c r="I23" s="651">
        <v>0</v>
      </c>
      <c r="J23" s="652" t="s">
        <v>1</v>
      </c>
    </row>
    <row r="24" spans="1:10" ht="14.4" customHeight="1" x14ac:dyDescent="0.3">
      <c r="A24" s="648" t="s">
        <v>532</v>
      </c>
      <c r="B24" s="649" t="s">
        <v>340</v>
      </c>
      <c r="C24" s="650">
        <v>12.792310000000001</v>
      </c>
      <c r="D24" s="650">
        <v>16.470140000000001</v>
      </c>
      <c r="E24" s="650"/>
      <c r="F24" s="650">
        <v>20.52234</v>
      </c>
      <c r="G24" s="650">
        <v>35.257748493942998</v>
      </c>
      <c r="H24" s="650">
        <v>-14.735408493942998</v>
      </c>
      <c r="I24" s="651">
        <v>0.58206609544354693</v>
      </c>
      <c r="J24" s="652" t="s">
        <v>1</v>
      </c>
    </row>
    <row r="25" spans="1:10" ht="14.4" customHeight="1" x14ac:dyDescent="0.3">
      <c r="A25" s="648" t="s">
        <v>532</v>
      </c>
      <c r="B25" s="649" t="s">
        <v>341</v>
      </c>
      <c r="C25" s="650">
        <v>37.347099999999998</v>
      </c>
      <c r="D25" s="650">
        <v>37.736530000000002</v>
      </c>
      <c r="E25" s="650"/>
      <c r="F25" s="650">
        <v>38.337479999999999</v>
      </c>
      <c r="G25" s="650">
        <v>42.3869670521415</v>
      </c>
      <c r="H25" s="650">
        <v>-4.049487052141501</v>
      </c>
      <c r="I25" s="651">
        <v>0.90446386392401934</v>
      </c>
      <c r="J25" s="652" t="s">
        <v>1</v>
      </c>
    </row>
    <row r="26" spans="1:10" ht="14.4" customHeight="1" x14ac:dyDescent="0.3">
      <c r="A26" s="648" t="s">
        <v>532</v>
      </c>
      <c r="B26" s="649" t="s">
        <v>342</v>
      </c>
      <c r="C26" s="650">
        <v>10.616</v>
      </c>
      <c r="D26" s="650">
        <v>10.492049999999999</v>
      </c>
      <c r="E26" s="650"/>
      <c r="F26" s="650">
        <v>9.5743000000000009</v>
      </c>
      <c r="G26" s="650">
        <v>9.5152390133697509</v>
      </c>
      <c r="H26" s="650">
        <v>5.9060986630250056E-2</v>
      </c>
      <c r="I26" s="651">
        <v>1.006206989288158</v>
      </c>
      <c r="J26" s="652" t="s">
        <v>1</v>
      </c>
    </row>
    <row r="27" spans="1:10" ht="14.4" customHeight="1" x14ac:dyDescent="0.3">
      <c r="A27" s="648" t="s">
        <v>532</v>
      </c>
      <c r="B27" s="649" t="s">
        <v>343</v>
      </c>
      <c r="C27" s="650">
        <v>0</v>
      </c>
      <c r="D27" s="650">
        <v>0</v>
      </c>
      <c r="E27" s="650"/>
      <c r="F27" s="650" t="s">
        <v>529</v>
      </c>
      <c r="G27" s="650" t="s">
        <v>529</v>
      </c>
      <c r="H27" s="650" t="s">
        <v>529</v>
      </c>
      <c r="I27" s="651" t="s">
        <v>529</v>
      </c>
      <c r="J27" s="652" t="s">
        <v>1</v>
      </c>
    </row>
    <row r="28" spans="1:10" ht="14.4" customHeight="1" x14ac:dyDescent="0.3">
      <c r="A28" s="648" t="s">
        <v>532</v>
      </c>
      <c r="B28" s="649" t="s">
        <v>344</v>
      </c>
      <c r="C28" s="650">
        <v>2.3149999999999999</v>
      </c>
      <c r="D28" s="650">
        <v>14.383000000000001</v>
      </c>
      <c r="E28" s="650"/>
      <c r="F28" s="650">
        <v>2.0840000000000001</v>
      </c>
      <c r="G28" s="650">
        <v>5.8889620992972498</v>
      </c>
      <c r="H28" s="650">
        <v>-3.8049620992972497</v>
      </c>
      <c r="I28" s="651">
        <v>0.35388239300244284</v>
      </c>
      <c r="J28" s="652" t="s">
        <v>1</v>
      </c>
    </row>
    <row r="29" spans="1:10" ht="14.4" customHeight="1" x14ac:dyDescent="0.3">
      <c r="A29" s="648" t="s">
        <v>532</v>
      </c>
      <c r="B29" s="649" t="s">
        <v>345</v>
      </c>
      <c r="C29" s="650">
        <v>5.8870199999999997</v>
      </c>
      <c r="D29" s="650">
        <v>8.1395</v>
      </c>
      <c r="E29" s="650"/>
      <c r="F29" s="650">
        <v>8.08</v>
      </c>
      <c r="G29" s="650">
        <v>6.9346207450002488</v>
      </c>
      <c r="H29" s="650">
        <v>1.1453792549997512</v>
      </c>
      <c r="I29" s="651">
        <v>1.1651682618441033</v>
      </c>
      <c r="J29" s="652" t="s">
        <v>1</v>
      </c>
    </row>
    <row r="30" spans="1:10" ht="14.4" customHeight="1" x14ac:dyDescent="0.3">
      <c r="A30" s="648" t="s">
        <v>532</v>
      </c>
      <c r="B30" s="649" t="s">
        <v>346</v>
      </c>
      <c r="C30" s="650" t="s">
        <v>529</v>
      </c>
      <c r="D30" s="650">
        <v>0</v>
      </c>
      <c r="E30" s="650"/>
      <c r="F30" s="650">
        <v>76.669210000000007</v>
      </c>
      <c r="G30" s="650">
        <v>80.00002110603775</v>
      </c>
      <c r="H30" s="650">
        <v>-3.3308111060377428</v>
      </c>
      <c r="I30" s="651">
        <v>0.95836487215893551</v>
      </c>
      <c r="J30" s="652" t="s">
        <v>1</v>
      </c>
    </row>
    <row r="31" spans="1:10" ht="14.4" customHeight="1" x14ac:dyDescent="0.3">
      <c r="A31" s="648" t="s">
        <v>532</v>
      </c>
      <c r="B31" s="649" t="s">
        <v>347</v>
      </c>
      <c r="C31" s="650">
        <v>23.085380000000004</v>
      </c>
      <c r="D31" s="650">
        <v>0</v>
      </c>
      <c r="E31" s="650"/>
      <c r="F31" s="650">
        <v>1.07114</v>
      </c>
      <c r="G31" s="650">
        <v>8.3333356304500006E-2</v>
      </c>
      <c r="H31" s="650">
        <v>0.98780664369549998</v>
      </c>
      <c r="I31" s="651">
        <v>12.85367645683267</v>
      </c>
      <c r="J31" s="652" t="s">
        <v>1</v>
      </c>
    </row>
    <row r="32" spans="1:10" ht="14.4" customHeight="1" x14ac:dyDescent="0.3">
      <c r="A32" s="648" t="s">
        <v>532</v>
      </c>
      <c r="B32" s="649" t="s">
        <v>348</v>
      </c>
      <c r="C32" s="650" t="s">
        <v>529</v>
      </c>
      <c r="D32" s="650">
        <v>4.1730000000000003E-2</v>
      </c>
      <c r="E32" s="650"/>
      <c r="F32" s="650">
        <v>7.8E-2</v>
      </c>
      <c r="G32" s="650">
        <v>6.4019014315749995E-2</v>
      </c>
      <c r="H32" s="650">
        <v>1.3980985684250005E-2</v>
      </c>
      <c r="I32" s="651">
        <v>1.2183880185235902</v>
      </c>
      <c r="J32" s="652" t="s">
        <v>1</v>
      </c>
    </row>
    <row r="33" spans="1:10" ht="14.4" customHeight="1" x14ac:dyDescent="0.3">
      <c r="A33" s="648" t="s">
        <v>532</v>
      </c>
      <c r="B33" s="649" t="s">
        <v>534</v>
      </c>
      <c r="C33" s="650">
        <v>109.72111</v>
      </c>
      <c r="D33" s="650">
        <v>89.263230000000007</v>
      </c>
      <c r="E33" s="650"/>
      <c r="F33" s="650">
        <v>159.64029000000002</v>
      </c>
      <c r="G33" s="650">
        <v>187.14890105621001</v>
      </c>
      <c r="H33" s="650">
        <v>-27.508611056209986</v>
      </c>
      <c r="I33" s="651">
        <v>0.85301216891491227</v>
      </c>
      <c r="J33" s="652" t="s">
        <v>535</v>
      </c>
    </row>
    <row r="34" spans="1:10" ht="14.4" customHeight="1" x14ac:dyDescent="0.3">
      <c r="A34" s="648" t="s">
        <v>529</v>
      </c>
      <c r="B34" s="649" t="s">
        <v>529</v>
      </c>
      <c r="C34" s="650" t="s">
        <v>529</v>
      </c>
      <c r="D34" s="650" t="s">
        <v>529</v>
      </c>
      <c r="E34" s="650"/>
      <c r="F34" s="650" t="s">
        <v>529</v>
      </c>
      <c r="G34" s="650" t="s">
        <v>529</v>
      </c>
      <c r="H34" s="650" t="s">
        <v>529</v>
      </c>
      <c r="I34" s="651" t="s">
        <v>529</v>
      </c>
      <c r="J34" s="652" t="s">
        <v>536</v>
      </c>
    </row>
    <row r="35" spans="1:10" ht="14.4" customHeight="1" x14ac:dyDescent="0.3">
      <c r="A35" s="648" t="s">
        <v>537</v>
      </c>
      <c r="B35" s="649" t="s">
        <v>538</v>
      </c>
      <c r="C35" s="650" t="s">
        <v>529</v>
      </c>
      <c r="D35" s="650" t="s">
        <v>529</v>
      </c>
      <c r="E35" s="650"/>
      <c r="F35" s="650" t="s">
        <v>529</v>
      </c>
      <c r="G35" s="650" t="s">
        <v>529</v>
      </c>
      <c r="H35" s="650" t="s">
        <v>529</v>
      </c>
      <c r="I35" s="651" t="s">
        <v>529</v>
      </c>
      <c r="J35" s="652" t="s">
        <v>0</v>
      </c>
    </row>
    <row r="36" spans="1:10" ht="14.4" customHeight="1" x14ac:dyDescent="0.3">
      <c r="A36" s="648" t="s">
        <v>537</v>
      </c>
      <c r="B36" s="649" t="s">
        <v>337</v>
      </c>
      <c r="C36" s="650">
        <v>23.627119999999998</v>
      </c>
      <c r="D36" s="650">
        <v>1.3721399999999999</v>
      </c>
      <c r="E36" s="650"/>
      <c r="F36" s="650">
        <v>2.2510599999999998</v>
      </c>
      <c r="G36" s="650">
        <v>13.0165003468185</v>
      </c>
      <c r="H36" s="650">
        <v>-10.765440346818501</v>
      </c>
      <c r="I36" s="651">
        <v>0.1729389574787055</v>
      </c>
      <c r="J36" s="652" t="s">
        <v>1</v>
      </c>
    </row>
    <row r="37" spans="1:10" ht="14.4" customHeight="1" x14ac:dyDescent="0.3">
      <c r="A37" s="648" t="s">
        <v>537</v>
      </c>
      <c r="B37" s="649" t="s">
        <v>338</v>
      </c>
      <c r="C37" s="650">
        <v>0</v>
      </c>
      <c r="D37" s="650" t="s">
        <v>529</v>
      </c>
      <c r="E37" s="650"/>
      <c r="F37" s="650" t="s">
        <v>529</v>
      </c>
      <c r="G37" s="650" t="s">
        <v>529</v>
      </c>
      <c r="H37" s="650" t="s">
        <v>529</v>
      </c>
      <c r="I37" s="651" t="s">
        <v>529</v>
      </c>
      <c r="J37" s="652" t="s">
        <v>1</v>
      </c>
    </row>
    <row r="38" spans="1:10" ht="14.4" customHeight="1" x14ac:dyDescent="0.3">
      <c r="A38" s="648" t="s">
        <v>537</v>
      </c>
      <c r="B38" s="649" t="s">
        <v>340</v>
      </c>
      <c r="C38" s="650">
        <v>11.73377</v>
      </c>
      <c r="D38" s="650">
        <v>12.62293</v>
      </c>
      <c r="E38" s="650"/>
      <c r="F38" s="650">
        <v>27.398580000000003</v>
      </c>
      <c r="G38" s="650">
        <v>31.305010366262252</v>
      </c>
      <c r="H38" s="650">
        <v>-3.9064303662622493</v>
      </c>
      <c r="I38" s="651">
        <v>0.87521389322163423</v>
      </c>
      <c r="J38" s="652" t="s">
        <v>1</v>
      </c>
    </row>
    <row r="39" spans="1:10" ht="14.4" customHeight="1" x14ac:dyDescent="0.3">
      <c r="A39" s="648" t="s">
        <v>537</v>
      </c>
      <c r="B39" s="649" t="s">
        <v>341</v>
      </c>
      <c r="C39" s="650">
        <v>42.165930000000003</v>
      </c>
      <c r="D39" s="650">
        <v>43.926180000000002</v>
      </c>
      <c r="E39" s="650"/>
      <c r="F39" s="650">
        <v>59.954860000000004</v>
      </c>
      <c r="G39" s="650">
        <v>49.189598422947256</v>
      </c>
      <c r="H39" s="650">
        <v>10.765261577052748</v>
      </c>
      <c r="I39" s="651">
        <v>1.2188523981124979</v>
      </c>
      <c r="J39" s="652" t="s">
        <v>1</v>
      </c>
    </row>
    <row r="40" spans="1:10" ht="14.4" customHeight="1" x14ac:dyDescent="0.3">
      <c r="A40" s="648" t="s">
        <v>537</v>
      </c>
      <c r="B40" s="649" t="s">
        <v>342</v>
      </c>
      <c r="C40" s="650">
        <v>10.997299999999999</v>
      </c>
      <c r="D40" s="650">
        <v>21.149100000000001</v>
      </c>
      <c r="E40" s="650"/>
      <c r="F40" s="650">
        <v>13.625999999999999</v>
      </c>
      <c r="G40" s="650">
        <v>18.405403785694752</v>
      </c>
      <c r="H40" s="650">
        <v>-4.7794037856947522</v>
      </c>
      <c r="I40" s="651">
        <v>0.74032605633952719</v>
      </c>
      <c r="J40" s="652" t="s">
        <v>1</v>
      </c>
    </row>
    <row r="41" spans="1:10" ht="14.4" customHeight="1" x14ac:dyDescent="0.3">
      <c r="A41" s="648" t="s">
        <v>537</v>
      </c>
      <c r="B41" s="649" t="s">
        <v>344</v>
      </c>
      <c r="C41" s="650">
        <v>3.6599999999999997</v>
      </c>
      <c r="D41" s="650">
        <v>3.1959999999999997</v>
      </c>
      <c r="E41" s="650"/>
      <c r="F41" s="650">
        <v>1.82</v>
      </c>
      <c r="G41" s="650">
        <v>4.5689004691892503</v>
      </c>
      <c r="H41" s="650">
        <v>-2.74890046918925</v>
      </c>
      <c r="I41" s="651">
        <v>0.39834529385643597</v>
      </c>
      <c r="J41" s="652" t="s">
        <v>1</v>
      </c>
    </row>
    <row r="42" spans="1:10" ht="14.4" customHeight="1" x14ac:dyDescent="0.3">
      <c r="A42" s="648" t="s">
        <v>537</v>
      </c>
      <c r="B42" s="649" t="s">
        <v>345</v>
      </c>
      <c r="C42" s="650">
        <v>5.0250000000000004</v>
      </c>
      <c r="D42" s="650">
        <v>7.9751500000000002</v>
      </c>
      <c r="E42" s="650"/>
      <c r="F42" s="650">
        <v>9.6559999999999988</v>
      </c>
      <c r="G42" s="650">
        <v>6.6994924112427503</v>
      </c>
      <c r="H42" s="650">
        <v>2.9565075887572485</v>
      </c>
      <c r="I42" s="651">
        <v>1.4413032222852864</v>
      </c>
      <c r="J42" s="652" t="s">
        <v>1</v>
      </c>
    </row>
    <row r="43" spans="1:10" ht="14.4" customHeight="1" x14ac:dyDescent="0.3">
      <c r="A43" s="648" t="s">
        <v>537</v>
      </c>
      <c r="B43" s="649" t="s">
        <v>346</v>
      </c>
      <c r="C43" s="650" t="s">
        <v>529</v>
      </c>
      <c r="D43" s="650">
        <v>0</v>
      </c>
      <c r="E43" s="650"/>
      <c r="F43" s="650">
        <v>0</v>
      </c>
      <c r="G43" s="650">
        <v>11.25001188927475</v>
      </c>
      <c r="H43" s="650">
        <v>-11.25001188927475</v>
      </c>
      <c r="I43" s="651">
        <v>0</v>
      </c>
      <c r="J43" s="652" t="s">
        <v>1</v>
      </c>
    </row>
    <row r="44" spans="1:10" ht="14.4" customHeight="1" x14ac:dyDescent="0.3">
      <c r="A44" s="648" t="s">
        <v>537</v>
      </c>
      <c r="B44" s="649" t="s">
        <v>347</v>
      </c>
      <c r="C44" s="650">
        <v>13.52985</v>
      </c>
      <c r="D44" s="650">
        <v>0</v>
      </c>
      <c r="E44" s="650"/>
      <c r="F44" s="650">
        <v>0</v>
      </c>
      <c r="G44" s="650">
        <v>0.41666678152300007</v>
      </c>
      <c r="H44" s="650">
        <v>-0.41666678152300007</v>
      </c>
      <c r="I44" s="651">
        <v>0</v>
      </c>
      <c r="J44" s="652" t="s">
        <v>1</v>
      </c>
    </row>
    <row r="45" spans="1:10" ht="14.4" customHeight="1" x14ac:dyDescent="0.3">
      <c r="A45" s="648" t="s">
        <v>537</v>
      </c>
      <c r="B45" s="649" t="s">
        <v>348</v>
      </c>
      <c r="C45" s="650" t="s">
        <v>529</v>
      </c>
      <c r="D45" s="650">
        <v>6.9599999999999995E-2</v>
      </c>
      <c r="E45" s="650"/>
      <c r="F45" s="650">
        <v>0.15609999999999999</v>
      </c>
      <c r="G45" s="650">
        <v>5.2420155024999998E-2</v>
      </c>
      <c r="H45" s="650">
        <v>0.10367984497499999</v>
      </c>
      <c r="I45" s="651">
        <v>2.9778622349657957</v>
      </c>
      <c r="J45" s="652" t="s">
        <v>1</v>
      </c>
    </row>
    <row r="46" spans="1:10" ht="14.4" customHeight="1" x14ac:dyDescent="0.3">
      <c r="A46" s="648" t="s">
        <v>537</v>
      </c>
      <c r="B46" s="649" t="s">
        <v>539</v>
      </c>
      <c r="C46" s="650">
        <v>110.73896999999999</v>
      </c>
      <c r="D46" s="650">
        <v>90.311099999999996</v>
      </c>
      <c r="E46" s="650"/>
      <c r="F46" s="650">
        <v>114.8626</v>
      </c>
      <c r="G46" s="650">
        <v>134.90400462797749</v>
      </c>
      <c r="H46" s="650">
        <v>-20.041404627977485</v>
      </c>
      <c r="I46" s="651">
        <v>0.85143951298373</v>
      </c>
      <c r="J46" s="652" t="s">
        <v>535</v>
      </c>
    </row>
    <row r="47" spans="1:10" ht="14.4" customHeight="1" x14ac:dyDescent="0.3">
      <c r="A47" s="648" t="s">
        <v>529</v>
      </c>
      <c r="B47" s="649" t="s">
        <v>529</v>
      </c>
      <c r="C47" s="650" t="s">
        <v>529</v>
      </c>
      <c r="D47" s="650" t="s">
        <v>529</v>
      </c>
      <c r="E47" s="650"/>
      <c r="F47" s="650" t="s">
        <v>529</v>
      </c>
      <c r="G47" s="650" t="s">
        <v>529</v>
      </c>
      <c r="H47" s="650" t="s">
        <v>529</v>
      </c>
      <c r="I47" s="651" t="s">
        <v>529</v>
      </c>
      <c r="J47" s="652" t="s">
        <v>536</v>
      </c>
    </row>
    <row r="48" spans="1:10" ht="14.4" customHeight="1" x14ac:dyDescent="0.3">
      <c r="A48" s="648" t="s">
        <v>540</v>
      </c>
      <c r="B48" s="649" t="s">
        <v>541</v>
      </c>
      <c r="C48" s="650" t="s">
        <v>529</v>
      </c>
      <c r="D48" s="650" t="s">
        <v>529</v>
      </c>
      <c r="E48" s="650"/>
      <c r="F48" s="650" t="s">
        <v>529</v>
      </c>
      <c r="G48" s="650" t="s">
        <v>529</v>
      </c>
      <c r="H48" s="650" t="s">
        <v>529</v>
      </c>
      <c r="I48" s="651" t="s">
        <v>529</v>
      </c>
      <c r="J48" s="652" t="s">
        <v>0</v>
      </c>
    </row>
    <row r="49" spans="1:10" ht="14.4" customHeight="1" x14ac:dyDescent="0.3">
      <c r="A49" s="648" t="s">
        <v>540</v>
      </c>
      <c r="B49" s="649" t="s">
        <v>337</v>
      </c>
      <c r="C49" s="650">
        <v>0</v>
      </c>
      <c r="D49" s="650" t="s">
        <v>529</v>
      </c>
      <c r="E49" s="650"/>
      <c r="F49" s="650" t="s">
        <v>529</v>
      </c>
      <c r="G49" s="650" t="s">
        <v>529</v>
      </c>
      <c r="H49" s="650" t="s">
        <v>529</v>
      </c>
      <c r="I49" s="651" t="s">
        <v>529</v>
      </c>
      <c r="J49" s="652" t="s">
        <v>1</v>
      </c>
    </row>
    <row r="50" spans="1:10" ht="14.4" customHeight="1" x14ac:dyDescent="0.3">
      <c r="A50" s="648" t="s">
        <v>540</v>
      </c>
      <c r="B50" s="649" t="s">
        <v>340</v>
      </c>
      <c r="C50" s="650">
        <v>8.2860200000000006</v>
      </c>
      <c r="D50" s="650">
        <v>6.1226099999999999</v>
      </c>
      <c r="E50" s="650"/>
      <c r="F50" s="650">
        <v>3.9121000000000001</v>
      </c>
      <c r="G50" s="650">
        <v>23.735466602424999</v>
      </c>
      <c r="H50" s="650">
        <v>-19.823366602425001</v>
      </c>
      <c r="I50" s="651">
        <v>0.16482085924530801</v>
      </c>
      <c r="J50" s="652" t="s">
        <v>1</v>
      </c>
    </row>
    <row r="51" spans="1:10" ht="14.4" customHeight="1" x14ac:dyDescent="0.3">
      <c r="A51" s="648" t="s">
        <v>540</v>
      </c>
      <c r="B51" s="649" t="s">
        <v>341</v>
      </c>
      <c r="C51" s="650">
        <v>109.06369000000001</v>
      </c>
      <c r="D51" s="650">
        <v>117.56944000000001</v>
      </c>
      <c r="E51" s="650"/>
      <c r="F51" s="650">
        <v>111.5913</v>
      </c>
      <c r="G51" s="650">
        <v>115.43999263247875</v>
      </c>
      <c r="H51" s="650">
        <v>-3.8486926324787447</v>
      </c>
      <c r="I51" s="651">
        <v>0.96666066460406264</v>
      </c>
      <c r="J51" s="652" t="s">
        <v>1</v>
      </c>
    </row>
    <row r="52" spans="1:10" ht="14.4" customHeight="1" x14ac:dyDescent="0.3">
      <c r="A52" s="648" t="s">
        <v>540</v>
      </c>
      <c r="B52" s="649" t="s">
        <v>342</v>
      </c>
      <c r="C52" s="650">
        <v>9.7959999999999994</v>
      </c>
      <c r="D52" s="650">
        <v>11.58295</v>
      </c>
      <c r="E52" s="650"/>
      <c r="F52" s="650">
        <v>13.875</v>
      </c>
      <c r="G52" s="650">
        <v>14.579368916301252</v>
      </c>
      <c r="H52" s="650">
        <v>-0.70436891630125231</v>
      </c>
      <c r="I52" s="651">
        <v>0.95168728356179433</v>
      </c>
      <c r="J52" s="652" t="s">
        <v>1</v>
      </c>
    </row>
    <row r="53" spans="1:10" ht="14.4" customHeight="1" x14ac:dyDescent="0.3">
      <c r="A53" s="648" t="s">
        <v>540</v>
      </c>
      <c r="B53" s="649" t="s">
        <v>343</v>
      </c>
      <c r="C53" s="650" t="s">
        <v>529</v>
      </c>
      <c r="D53" s="650">
        <v>0</v>
      </c>
      <c r="E53" s="650"/>
      <c r="F53" s="650" t="s">
        <v>529</v>
      </c>
      <c r="G53" s="650" t="s">
        <v>529</v>
      </c>
      <c r="H53" s="650" t="s">
        <v>529</v>
      </c>
      <c r="I53" s="651" t="s">
        <v>529</v>
      </c>
      <c r="J53" s="652" t="s">
        <v>1</v>
      </c>
    </row>
    <row r="54" spans="1:10" ht="14.4" customHeight="1" x14ac:dyDescent="0.3">
      <c r="A54" s="648" t="s">
        <v>540</v>
      </c>
      <c r="B54" s="649" t="s">
        <v>344</v>
      </c>
      <c r="C54" s="650">
        <v>24.755000000000003</v>
      </c>
      <c r="D54" s="650">
        <v>34.329000000000001</v>
      </c>
      <c r="E54" s="650"/>
      <c r="F54" s="650">
        <v>30.73696</v>
      </c>
      <c r="G54" s="650">
        <v>34.530128990568002</v>
      </c>
      <c r="H54" s="650">
        <v>-3.7931689905680024</v>
      </c>
      <c r="I54" s="651">
        <v>0.89014900605774983</v>
      </c>
      <c r="J54" s="652" t="s">
        <v>1</v>
      </c>
    </row>
    <row r="55" spans="1:10" ht="14.4" customHeight="1" x14ac:dyDescent="0.3">
      <c r="A55" s="648" t="s">
        <v>540</v>
      </c>
      <c r="B55" s="649" t="s">
        <v>345</v>
      </c>
      <c r="C55" s="650">
        <v>2.746</v>
      </c>
      <c r="D55" s="650">
        <v>4.4930000000000003</v>
      </c>
      <c r="E55" s="650"/>
      <c r="F55" s="650">
        <v>3.9090000000000003</v>
      </c>
      <c r="G55" s="650">
        <v>4.2125986219660003</v>
      </c>
      <c r="H55" s="650">
        <v>-0.30359862196600007</v>
      </c>
      <c r="I55" s="651">
        <v>0.92793079777813914</v>
      </c>
      <c r="J55" s="652" t="s">
        <v>1</v>
      </c>
    </row>
    <row r="56" spans="1:10" ht="14.4" customHeight="1" x14ac:dyDescent="0.3">
      <c r="A56" s="648" t="s">
        <v>540</v>
      </c>
      <c r="B56" s="649" t="s">
        <v>346</v>
      </c>
      <c r="C56" s="650" t="s">
        <v>529</v>
      </c>
      <c r="D56" s="650">
        <v>0</v>
      </c>
      <c r="E56" s="650"/>
      <c r="F56" s="650">
        <v>0</v>
      </c>
      <c r="G56" s="650">
        <v>11.249995259393749</v>
      </c>
      <c r="H56" s="650">
        <v>-11.249995259393749</v>
      </c>
      <c r="I56" s="651">
        <v>0</v>
      </c>
      <c r="J56" s="652" t="s">
        <v>1</v>
      </c>
    </row>
    <row r="57" spans="1:10" ht="14.4" customHeight="1" x14ac:dyDescent="0.3">
      <c r="A57" s="648" t="s">
        <v>540</v>
      </c>
      <c r="B57" s="649" t="s">
        <v>347</v>
      </c>
      <c r="C57" s="650">
        <v>13.529879999999999</v>
      </c>
      <c r="D57" s="650" t="s">
        <v>529</v>
      </c>
      <c r="E57" s="650"/>
      <c r="F57" s="650" t="s">
        <v>529</v>
      </c>
      <c r="G57" s="650" t="s">
        <v>529</v>
      </c>
      <c r="H57" s="650" t="s">
        <v>529</v>
      </c>
      <c r="I57" s="651" t="s">
        <v>529</v>
      </c>
      <c r="J57" s="652" t="s">
        <v>1</v>
      </c>
    </row>
    <row r="58" spans="1:10" ht="14.4" customHeight="1" x14ac:dyDescent="0.3">
      <c r="A58" s="648" t="s">
        <v>540</v>
      </c>
      <c r="B58" s="649" t="s">
        <v>348</v>
      </c>
      <c r="C58" s="650" t="s">
        <v>529</v>
      </c>
      <c r="D58" s="650" t="s">
        <v>529</v>
      </c>
      <c r="E58" s="650"/>
      <c r="F58" s="650">
        <v>6.2440000000000002E-2</v>
      </c>
      <c r="G58" s="650">
        <v>0</v>
      </c>
      <c r="H58" s="650">
        <v>6.2440000000000002E-2</v>
      </c>
      <c r="I58" s="651" t="s">
        <v>529</v>
      </c>
      <c r="J58" s="652" t="s">
        <v>1</v>
      </c>
    </row>
    <row r="59" spans="1:10" ht="14.4" customHeight="1" x14ac:dyDescent="0.3">
      <c r="A59" s="648" t="s">
        <v>540</v>
      </c>
      <c r="B59" s="649" t="s">
        <v>542</v>
      </c>
      <c r="C59" s="650">
        <v>168.17659</v>
      </c>
      <c r="D59" s="650">
        <v>174.09700000000001</v>
      </c>
      <c r="E59" s="650"/>
      <c r="F59" s="650">
        <v>164.08680000000001</v>
      </c>
      <c r="G59" s="650">
        <v>203.74755102313279</v>
      </c>
      <c r="H59" s="650">
        <v>-39.660751023132775</v>
      </c>
      <c r="I59" s="651">
        <v>0.8053436675730653</v>
      </c>
      <c r="J59" s="652" t="s">
        <v>535</v>
      </c>
    </row>
    <row r="60" spans="1:10" ht="14.4" customHeight="1" x14ac:dyDescent="0.3">
      <c r="A60" s="648" t="s">
        <v>529</v>
      </c>
      <c r="B60" s="649" t="s">
        <v>529</v>
      </c>
      <c r="C60" s="650" t="s">
        <v>529</v>
      </c>
      <c r="D60" s="650" t="s">
        <v>529</v>
      </c>
      <c r="E60" s="650"/>
      <c r="F60" s="650" t="s">
        <v>529</v>
      </c>
      <c r="G60" s="650" t="s">
        <v>529</v>
      </c>
      <c r="H60" s="650" t="s">
        <v>529</v>
      </c>
      <c r="I60" s="651" t="s">
        <v>529</v>
      </c>
      <c r="J60" s="652" t="s">
        <v>536</v>
      </c>
    </row>
    <row r="61" spans="1:10" ht="14.4" customHeight="1" x14ac:dyDescent="0.3">
      <c r="A61" s="648" t="s">
        <v>543</v>
      </c>
      <c r="B61" s="649" t="s">
        <v>544</v>
      </c>
      <c r="C61" s="650" t="s">
        <v>529</v>
      </c>
      <c r="D61" s="650" t="s">
        <v>529</v>
      </c>
      <c r="E61" s="650"/>
      <c r="F61" s="650" t="s">
        <v>529</v>
      </c>
      <c r="G61" s="650" t="s">
        <v>529</v>
      </c>
      <c r="H61" s="650" t="s">
        <v>529</v>
      </c>
      <c r="I61" s="651" t="s">
        <v>529</v>
      </c>
      <c r="J61" s="652" t="s">
        <v>0</v>
      </c>
    </row>
    <row r="62" spans="1:10" ht="14.4" customHeight="1" x14ac:dyDescent="0.3">
      <c r="A62" s="648" t="s">
        <v>543</v>
      </c>
      <c r="B62" s="649" t="s">
        <v>4950</v>
      </c>
      <c r="C62" s="650">
        <v>0</v>
      </c>
      <c r="D62" s="650" t="s">
        <v>529</v>
      </c>
      <c r="E62" s="650"/>
      <c r="F62" s="650" t="s">
        <v>529</v>
      </c>
      <c r="G62" s="650" t="s">
        <v>529</v>
      </c>
      <c r="H62" s="650" t="s">
        <v>529</v>
      </c>
      <c r="I62" s="651" t="s">
        <v>529</v>
      </c>
      <c r="J62" s="652" t="s">
        <v>1</v>
      </c>
    </row>
    <row r="63" spans="1:10" ht="14.4" customHeight="1" x14ac:dyDescent="0.3">
      <c r="A63" s="648" t="s">
        <v>543</v>
      </c>
      <c r="B63" s="649" t="s">
        <v>340</v>
      </c>
      <c r="C63" s="650">
        <v>0.58177999999999996</v>
      </c>
      <c r="D63" s="650">
        <v>0.1502</v>
      </c>
      <c r="E63" s="650"/>
      <c r="F63" s="650">
        <v>0</v>
      </c>
      <c r="G63" s="650">
        <v>0.627065495611</v>
      </c>
      <c r="H63" s="650">
        <v>-0.627065495611</v>
      </c>
      <c r="I63" s="651">
        <v>0</v>
      </c>
      <c r="J63" s="652" t="s">
        <v>1</v>
      </c>
    </row>
    <row r="64" spans="1:10" ht="14.4" customHeight="1" x14ac:dyDescent="0.3">
      <c r="A64" s="648" t="s">
        <v>543</v>
      </c>
      <c r="B64" s="649" t="s">
        <v>341</v>
      </c>
      <c r="C64" s="650">
        <v>21.395099999999999</v>
      </c>
      <c r="D64" s="650">
        <v>21.871000000000002</v>
      </c>
      <c r="E64" s="650"/>
      <c r="F64" s="650">
        <v>0</v>
      </c>
      <c r="G64" s="650">
        <v>15.858750130454499</v>
      </c>
      <c r="H64" s="650">
        <v>-15.858750130454499</v>
      </c>
      <c r="I64" s="651">
        <v>0</v>
      </c>
      <c r="J64" s="652" t="s">
        <v>1</v>
      </c>
    </row>
    <row r="65" spans="1:10" ht="14.4" customHeight="1" x14ac:dyDescent="0.3">
      <c r="A65" s="648" t="s">
        <v>543</v>
      </c>
      <c r="B65" s="649" t="s">
        <v>345</v>
      </c>
      <c r="C65" s="650" t="s">
        <v>529</v>
      </c>
      <c r="D65" s="650">
        <v>0</v>
      </c>
      <c r="E65" s="650"/>
      <c r="F65" s="650">
        <v>0</v>
      </c>
      <c r="G65" s="650">
        <v>0.13652170092025001</v>
      </c>
      <c r="H65" s="650">
        <v>-0.13652170092025001</v>
      </c>
      <c r="I65" s="651">
        <v>0</v>
      </c>
      <c r="J65" s="652" t="s">
        <v>1</v>
      </c>
    </row>
    <row r="66" spans="1:10" ht="14.4" customHeight="1" x14ac:dyDescent="0.3">
      <c r="A66" s="648" t="s">
        <v>543</v>
      </c>
      <c r="B66" s="649" t="s">
        <v>348</v>
      </c>
      <c r="C66" s="650" t="s">
        <v>529</v>
      </c>
      <c r="D66" s="650">
        <v>0</v>
      </c>
      <c r="E66" s="650"/>
      <c r="F66" s="650">
        <v>0</v>
      </c>
      <c r="G66" s="650">
        <v>9.8726870437514993</v>
      </c>
      <c r="H66" s="650">
        <v>-9.8726870437514993</v>
      </c>
      <c r="I66" s="651">
        <v>0</v>
      </c>
      <c r="J66" s="652" t="s">
        <v>1</v>
      </c>
    </row>
    <row r="67" spans="1:10" ht="14.4" customHeight="1" x14ac:dyDescent="0.3">
      <c r="A67" s="648" t="s">
        <v>543</v>
      </c>
      <c r="B67" s="649" t="s">
        <v>545</v>
      </c>
      <c r="C67" s="650">
        <v>21.976879999999998</v>
      </c>
      <c r="D67" s="650">
        <v>22.021200000000004</v>
      </c>
      <c r="E67" s="650"/>
      <c r="F67" s="650">
        <v>0</v>
      </c>
      <c r="G67" s="650">
        <v>26.495024370737248</v>
      </c>
      <c r="H67" s="650">
        <v>-26.495024370737248</v>
      </c>
      <c r="I67" s="651">
        <v>0</v>
      </c>
      <c r="J67" s="652" t="s">
        <v>535</v>
      </c>
    </row>
    <row r="68" spans="1:10" ht="14.4" customHeight="1" x14ac:dyDescent="0.3">
      <c r="A68" s="648" t="s">
        <v>529</v>
      </c>
      <c r="B68" s="649" t="s">
        <v>529</v>
      </c>
      <c r="C68" s="650" t="s">
        <v>529</v>
      </c>
      <c r="D68" s="650" t="s">
        <v>529</v>
      </c>
      <c r="E68" s="650"/>
      <c r="F68" s="650" t="s">
        <v>529</v>
      </c>
      <c r="G68" s="650" t="s">
        <v>529</v>
      </c>
      <c r="H68" s="650" t="s">
        <v>529</v>
      </c>
      <c r="I68" s="651" t="s">
        <v>529</v>
      </c>
      <c r="J68" s="652" t="s">
        <v>536</v>
      </c>
    </row>
    <row r="69" spans="1:10" ht="14.4" customHeight="1" x14ac:dyDescent="0.3">
      <c r="A69" s="648" t="s">
        <v>546</v>
      </c>
      <c r="B69" s="649" t="s">
        <v>547</v>
      </c>
      <c r="C69" s="650" t="s">
        <v>529</v>
      </c>
      <c r="D69" s="650" t="s">
        <v>529</v>
      </c>
      <c r="E69" s="650"/>
      <c r="F69" s="650" t="s">
        <v>529</v>
      </c>
      <c r="G69" s="650" t="s">
        <v>529</v>
      </c>
      <c r="H69" s="650" t="s">
        <v>529</v>
      </c>
      <c r="I69" s="651" t="s">
        <v>529</v>
      </c>
      <c r="J69" s="652" t="s">
        <v>0</v>
      </c>
    </row>
    <row r="70" spans="1:10" ht="14.4" customHeight="1" x14ac:dyDescent="0.3">
      <c r="A70" s="648" t="s">
        <v>546</v>
      </c>
      <c r="B70" s="649" t="s">
        <v>338</v>
      </c>
      <c r="C70" s="650" t="s">
        <v>529</v>
      </c>
      <c r="D70" s="650">
        <v>0</v>
      </c>
      <c r="E70" s="650"/>
      <c r="F70" s="650">
        <v>0</v>
      </c>
      <c r="G70" s="650">
        <v>1.6335004502750002E-2</v>
      </c>
      <c r="H70" s="650">
        <v>-1.6335004502750002E-2</v>
      </c>
      <c r="I70" s="651">
        <v>0</v>
      </c>
      <c r="J70" s="652" t="s">
        <v>1</v>
      </c>
    </row>
    <row r="71" spans="1:10" ht="14.4" customHeight="1" x14ac:dyDescent="0.3">
      <c r="A71" s="648" t="s">
        <v>546</v>
      </c>
      <c r="B71" s="649" t="s">
        <v>340</v>
      </c>
      <c r="C71" s="650">
        <v>2.9689699999999997</v>
      </c>
      <c r="D71" s="650">
        <v>7.4296500000000005</v>
      </c>
      <c r="E71" s="650"/>
      <c r="F71" s="650">
        <v>8.7799699999999987</v>
      </c>
      <c r="G71" s="650">
        <v>4.2552048542857497</v>
      </c>
      <c r="H71" s="650">
        <v>4.524765145714249</v>
      </c>
      <c r="I71" s="651">
        <v>2.0633483699749506</v>
      </c>
      <c r="J71" s="652" t="s">
        <v>1</v>
      </c>
    </row>
    <row r="72" spans="1:10" ht="14.4" customHeight="1" x14ac:dyDescent="0.3">
      <c r="A72" s="648" t="s">
        <v>546</v>
      </c>
      <c r="B72" s="649" t="s">
        <v>341</v>
      </c>
      <c r="C72" s="650">
        <v>0.93899999999999995</v>
      </c>
      <c r="D72" s="650">
        <v>1.16151</v>
      </c>
      <c r="E72" s="650"/>
      <c r="F72" s="650">
        <v>2.54515</v>
      </c>
      <c r="G72" s="650">
        <v>1.1247535088482501</v>
      </c>
      <c r="H72" s="650">
        <v>1.4203964911517499</v>
      </c>
      <c r="I72" s="651">
        <v>2.2628513536323518</v>
      </c>
      <c r="J72" s="652" t="s">
        <v>1</v>
      </c>
    </row>
    <row r="73" spans="1:10" ht="14.4" customHeight="1" x14ac:dyDescent="0.3">
      <c r="A73" s="648" t="s">
        <v>546</v>
      </c>
      <c r="B73" s="649" t="s">
        <v>342</v>
      </c>
      <c r="C73" s="650">
        <v>0</v>
      </c>
      <c r="D73" s="650" t="s">
        <v>529</v>
      </c>
      <c r="E73" s="650"/>
      <c r="F73" s="650" t="s">
        <v>529</v>
      </c>
      <c r="G73" s="650" t="s">
        <v>529</v>
      </c>
      <c r="H73" s="650" t="s">
        <v>529</v>
      </c>
      <c r="I73" s="651" t="s">
        <v>529</v>
      </c>
      <c r="J73" s="652" t="s">
        <v>1</v>
      </c>
    </row>
    <row r="74" spans="1:10" ht="14.4" customHeight="1" x14ac:dyDescent="0.3">
      <c r="A74" s="648" t="s">
        <v>546</v>
      </c>
      <c r="B74" s="649" t="s">
        <v>344</v>
      </c>
      <c r="C74" s="650">
        <v>0</v>
      </c>
      <c r="D74" s="650">
        <v>0</v>
      </c>
      <c r="E74" s="650"/>
      <c r="F74" s="650">
        <v>0</v>
      </c>
      <c r="G74" s="650">
        <v>1.2020845450249999E-2</v>
      </c>
      <c r="H74" s="650">
        <v>-1.2020845450249999E-2</v>
      </c>
      <c r="I74" s="651">
        <v>0</v>
      </c>
      <c r="J74" s="652" t="s">
        <v>1</v>
      </c>
    </row>
    <row r="75" spans="1:10" ht="14.4" customHeight="1" x14ac:dyDescent="0.3">
      <c r="A75" s="648" t="s">
        <v>546</v>
      </c>
      <c r="B75" s="649" t="s">
        <v>345</v>
      </c>
      <c r="C75" s="650">
        <v>0.45800000000000002</v>
      </c>
      <c r="D75" s="650">
        <v>2.8769999999999998</v>
      </c>
      <c r="E75" s="650"/>
      <c r="F75" s="650">
        <v>6.2911999999999999</v>
      </c>
      <c r="G75" s="650">
        <v>2.01677203398375</v>
      </c>
      <c r="H75" s="650">
        <v>4.2744279660162494</v>
      </c>
      <c r="I75" s="651">
        <v>3.1194403204674201</v>
      </c>
      <c r="J75" s="652" t="s">
        <v>1</v>
      </c>
    </row>
    <row r="76" spans="1:10" ht="14.4" customHeight="1" x14ac:dyDescent="0.3">
      <c r="A76" s="648" t="s">
        <v>546</v>
      </c>
      <c r="B76" s="649" t="s">
        <v>348</v>
      </c>
      <c r="C76" s="650" t="s">
        <v>529</v>
      </c>
      <c r="D76" s="650">
        <v>0</v>
      </c>
      <c r="E76" s="650"/>
      <c r="F76" s="650">
        <v>0.46829999999999999</v>
      </c>
      <c r="G76" s="650">
        <v>1.0876543463749999E-2</v>
      </c>
      <c r="H76" s="650">
        <v>0.45742345653624999</v>
      </c>
      <c r="I76" s="651">
        <v>43.055958132358732</v>
      </c>
      <c r="J76" s="652" t="s">
        <v>1</v>
      </c>
    </row>
    <row r="77" spans="1:10" ht="14.4" customHeight="1" x14ac:dyDescent="0.3">
      <c r="A77" s="648" t="s">
        <v>546</v>
      </c>
      <c r="B77" s="649" t="s">
        <v>548</v>
      </c>
      <c r="C77" s="650">
        <v>4.3659699999999999</v>
      </c>
      <c r="D77" s="650">
        <v>11.468160000000001</v>
      </c>
      <c r="E77" s="650"/>
      <c r="F77" s="650">
        <v>18.084619999999997</v>
      </c>
      <c r="G77" s="650">
        <v>7.4359627905345</v>
      </c>
      <c r="H77" s="650">
        <v>10.648657209465497</v>
      </c>
      <c r="I77" s="651">
        <v>2.4320482107603536</v>
      </c>
      <c r="J77" s="652" t="s">
        <v>535</v>
      </c>
    </row>
    <row r="78" spans="1:10" ht="14.4" customHeight="1" x14ac:dyDescent="0.3">
      <c r="A78" s="648" t="s">
        <v>529</v>
      </c>
      <c r="B78" s="649" t="s">
        <v>529</v>
      </c>
      <c r="C78" s="650" t="s">
        <v>529</v>
      </c>
      <c r="D78" s="650" t="s">
        <v>529</v>
      </c>
      <c r="E78" s="650"/>
      <c r="F78" s="650" t="s">
        <v>529</v>
      </c>
      <c r="G78" s="650" t="s">
        <v>529</v>
      </c>
      <c r="H78" s="650" t="s">
        <v>529</v>
      </c>
      <c r="I78" s="651" t="s">
        <v>529</v>
      </c>
      <c r="J78" s="652" t="s">
        <v>536</v>
      </c>
    </row>
    <row r="79" spans="1:10" ht="14.4" customHeight="1" x14ac:dyDescent="0.3">
      <c r="A79" s="648" t="s">
        <v>4951</v>
      </c>
      <c r="B79" s="649" t="s">
        <v>4952</v>
      </c>
      <c r="C79" s="650" t="s">
        <v>529</v>
      </c>
      <c r="D79" s="650" t="s">
        <v>529</v>
      </c>
      <c r="E79" s="650"/>
      <c r="F79" s="650" t="s">
        <v>529</v>
      </c>
      <c r="G79" s="650" t="s">
        <v>529</v>
      </c>
      <c r="H79" s="650" t="s">
        <v>529</v>
      </c>
      <c r="I79" s="651" t="s">
        <v>529</v>
      </c>
      <c r="J79" s="652" t="s">
        <v>0</v>
      </c>
    </row>
    <row r="80" spans="1:10" ht="14.4" customHeight="1" x14ac:dyDescent="0.3">
      <c r="A80" s="648" t="s">
        <v>4951</v>
      </c>
      <c r="B80" s="649" t="s">
        <v>337</v>
      </c>
      <c r="C80" s="650">
        <v>0</v>
      </c>
      <c r="D80" s="650">
        <v>0</v>
      </c>
      <c r="E80" s="650"/>
      <c r="F80" s="650" t="s">
        <v>529</v>
      </c>
      <c r="G80" s="650" t="s">
        <v>529</v>
      </c>
      <c r="H80" s="650" t="s">
        <v>529</v>
      </c>
      <c r="I80" s="651" t="s">
        <v>529</v>
      </c>
      <c r="J80" s="652" t="s">
        <v>1</v>
      </c>
    </row>
    <row r="81" spans="1:10" ht="14.4" customHeight="1" x14ac:dyDescent="0.3">
      <c r="A81" s="648" t="s">
        <v>4951</v>
      </c>
      <c r="B81" s="649" t="s">
        <v>4953</v>
      </c>
      <c r="C81" s="650">
        <v>0</v>
      </c>
      <c r="D81" s="650">
        <v>0</v>
      </c>
      <c r="E81" s="650"/>
      <c r="F81" s="650" t="s">
        <v>529</v>
      </c>
      <c r="G81" s="650" t="s">
        <v>529</v>
      </c>
      <c r="H81" s="650" t="s">
        <v>529</v>
      </c>
      <c r="I81" s="651" t="s">
        <v>529</v>
      </c>
      <c r="J81" s="652" t="s">
        <v>535</v>
      </c>
    </row>
    <row r="82" spans="1:10" ht="14.4" customHeight="1" x14ac:dyDescent="0.3">
      <c r="A82" s="648" t="s">
        <v>529</v>
      </c>
      <c r="B82" s="649" t="s">
        <v>529</v>
      </c>
      <c r="C82" s="650" t="s">
        <v>529</v>
      </c>
      <c r="D82" s="650" t="s">
        <v>529</v>
      </c>
      <c r="E82" s="650"/>
      <c r="F82" s="650" t="s">
        <v>529</v>
      </c>
      <c r="G82" s="650" t="s">
        <v>529</v>
      </c>
      <c r="H82" s="650" t="s">
        <v>529</v>
      </c>
      <c r="I82" s="651" t="s">
        <v>529</v>
      </c>
      <c r="J82" s="652" t="s">
        <v>536</v>
      </c>
    </row>
    <row r="83" spans="1:10" ht="14.4" customHeight="1" x14ac:dyDescent="0.3">
      <c r="A83" s="648" t="s">
        <v>527</v>
      </c>
      <c r="B83" s="649" t="s">
        <v>530</v>
      </c>
      <c r="C83" s="650">
        <v>414.97952000000004</v>
      </c>
      <c r="D83" s="650">
        <v>387.16068999999999</v>
      </c>
      <c r="E83" s="650"/>
      <c r="F83" s="650">
        <v>456.67430999999993</v>
      </c>
      <c r="G83" s="650">
        <v>559.7314438685919</v>
      </c>
      <c r="H83" s="650">
        <v>-103.05713386859196</v>
      </c>
      <c r="I83" s="651">
        <v>0.81588110691743332</v>
      </c>
      <c r="J83" s="652" t="s">
        <v>531</v>
      </c>
    </row>
  </sheetData>
  <mergeCells count="3">
    <mergeCell ref="A1:I1"/>
    <mergeCell ref="F3:I3"/>
    <mergeCell ref="C4:D4"/>
  </mergeCells>
  <conditionalFormatting sqref="F19 F84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3">
    <cfRule type="expression" dxfId="33" priority="5">
      <formula>$H20&gt;0</formula>
    </cfRule>
  </conditionalFormatting>
  <conditionalFormatting sqref="A20:A83">
    <cfRule type="expression" dxfId="32" priority="2">
      <formula>AND($J20&lt;&gt;"mezeraKL",$J20&lt;&gt;"")</formula>
    </cfRule>
  </conditionalFormatting>
  <conditionalFormatting sqref="I20:I83">
    <cfRule type="expression" dxfId="31" priority="6">
      <formula>$I20&gt;1</formula>
    </cfRule>
  </conditionalFormatting>
  <conditionalFormatting sqref="B20:B83">
    <cfRule type="expression" dxfId="30" priority="1">
      <formula>OR($J20="NS",$J20="SumaNS",$J20="Účet")</formula>
    </cfRule>
  </conditionalFormatting>
  <conditionalFormatting sqref="A20:D83 F20:I83">
    <cfRule type="expression" dxfId="29" priority="8">
      <formula>AND($J20&lt;&gt;"",$J20&lt;&gt;"mezeraKL")</formula>
    </cfRule>
  </conditionalFormatting>
  <conditionalFormatting sqref="B20:D83 F20:I83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3 F20:I83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5264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3.3384821369826958</v>
      </c>
      <c r="J3" s="207">
        <f>SUBTOTAL(9,J5:J1048576)</f>
        <v>136791</v>
      </c>
      <c r="K3" s="208">
        <f>SUBTOTAL(9,K5:K1048576)</f>
        <v>456674.30999999994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527</v>
      </c>
      <c r="B5" s="740" t="s">
        <v>528</v>
      </c>
      <c r="C5" s="743" t="s">
        <v>532</v>
      </c>
      <c r="D5" s="758" t="s">
        <v>3069</v>
      </c>
      <c r="E5" s="743" t="s">
        <v>5246</v>
      </c>
      <c r="F5" s="758" t="s">
        <v>5247</v>
      </c>
      <c r="G5" s="743" t="s">
        <v>4954</v>
      </c>
      <c r="H5" s="743" t="s">
        <v>4955</v>
      </c>
      <c r="I5" s="229">
        <v>0.47</v>
      </c>
      <c r="J5" s="229">
        <v>400</v>
      </c>
      <c r="K5" s="753">
        <v>188</v>
      </c>
    </row>
    <row r="6" spans="1:11" ht="14.4" customHeight="1" x14ac:dyDescent="0.3">
      <c r="A6" s="664" t="s">
        <v>527</v>
      </c>
      <c r="B6" s="665" t="s">
        <v>528</v>
      </c>
      <c r="C6" s="666" t="s">
        <v>532</v>
      </c>
      <c r="D6" s="667" t="s">
        <v>3069</v>
      </c>
      <c r="E6" s="666" t="s">
        <v>5246</v>
      </c>
      <c r="F6" s="667" t="s">
        <v>5247</v>
      </c>
      <c r="G6" s="666" t="s">
        <v>4956</v>
      </c>
      <c r="H6" s="666" t="s">
        <v>4957</v>
      </c>
      <c r="I6" s="668">
        <v>0.14500000000000002</v>
      </c>
      <c r="J6" s="668">
        <v>300</v>
      </c>
      <c r="K6" s="669">
        <v>43</v>
      </c>
    </row>
    <row r="7" spans="1:11" ht="14.4" customHeight="1" x14ac:dyDescent="0.3">
      <c r="A7" s="664" t="s">
        <v>527</v>
      </c>
      <c r="B7" s="665" t="s">
        <v>528</v>
      </c>
      <c r="C7" s="666" t="s">
        <v>532</v>
      </c>
      <c r="D7" s="667" t="s">
        <v>3069</v>
      </c>
      <c r="E7" s="666" t="s">
        <v>5246</v>
      </c>
      <c r="F7" s="667" t="s">
        <v>5247</v>
      </c>
      <c r="G7" s="666" t="s">
        <v>4958</v>
      </c>
      <c r="H7" s="666" t="s">
        <v>4959</v>
      </c>
      <c r="I7" s="668">
        <v>3.9649999999999999</v>
      </c>
      <c r="J7" s="668">
        <v>40</v>
      </c>
      <c r="K7" s="669">
        <v>158.60000000000002</v>
      </c>
    </row>
    <row r="8" spans="1:11" ht="14.4" customHeight="1" x14ac:dyDescent="0.3">
      <c r="A8" s="664" t="s">
        <v>527</v>
      </c>
      <c r="B8" s="665" t="s">
        <v>528</v>
      </c>
      <c r="C8" s="666" t="s">
        <v>532</v>
      </c>
      <c r="D8" s="667" t="s">
        <v>3069</v>
      </c>
      <c r="E8" s="666" t="s">
        <v>5246</v>
      </c>
      <c r="F8" s="667" t="s">
        <v>5247</v>
      </c>
      <c r="G8" s="666" t="s">
        <v>4960</v>
      </c>
      <c r="H8" s="666" t="s">
        <v>4961</v>
      </c>
      <c r="I8" s="668">
        <v>0.51</v>
      </c>
      <c r="J8" s="668">
        <v>600</v>
      </c>
      <c r="K8" s="669">
        <v>306</v>
      </c>
    </row>
    <row r="9" spans="1:11" ht="14.4" customHeight="1" x14ac:dyDescent="0.3">
      <c r="A9" s="664" t="s">
        <v>527</v>
      </c>
      <c r="B9" s="665" t="s">
        <v>528</v>
      </c>
      <c r="C9" s="666" t="s">
        <v>532</v>
      </c>
      <c r="D9" s="667" t="s">
        <v>3069</v>
      </c>
      <c r="E9" s="666" t="s">
        <v>5246</v>
      </c>
      <c r="F9" s="667" t="s">
        <v>5247</v>
      </c>
      <c r="G9" s="666" t="s">
        <v>4962</v>
      </c>
      <c r="H9" s="666" t="s">
        <v>4963</v>
      </c>
      <c r="I9" s="668">
        <v>28.73</v>
      </c>
      <c r="J9" s="668">
        <v>48</v>
      </c>
      <c r="K9" s="669">
        <v>1379.04</v>
      </c>
    </row>
    <row r="10" spans="1:11" ht="14.4" customHeight="1" x14ac:dyDescent="0.3">
      <c r="A10" s="664" t="s">
        <v>527</v>
      </c>
      <c r="B10" s="665" t="s">
        <v>528</v>
      </c>
      <c r="C10" s="666" t="s">
        <v>532</v>
      </c>
      <c r="D10" s="667" t="s">
        <v>3069</v>
      </c>
      <c r="E10" s="666" t="s">
        <v>5246</v>
      </c>
      <c r="F10" s="667" t="s">
        <v>5247</v>
      </c>
      <c r="G10" s="666" t="s">
        <v>4964</v>
      </c>
      <c r="H10" s="666" t="s">
        <v>4965</v>
      </c>
      <c r="I10" s="668">
        <v>2.0499999999999998</v>
      </c>
      <c r="J10" s="668">
        <v>75</v>
      </c>
      <c r="K10" s="669">
        <v>153.85</v>
      </c>
    </row>
    <row r="11" spans="1:11" ht="14.4" customHeight="1" x14ac:dyDescent="0.3">
      <c r="A11" s="664" t="s">
        <v>527</v>
      </c>
      <c r="B11" s="665" t="s">
        <v>528</v>
      </c>
      <c r="C11" s="666" t="s">
        <v>532</v>
      </c>
      <c r="D11" s="667" t="s">
        <v>3069</v>
      </c>
      <c r="E11" s="666" t="s">
        <v>5246</v>
      </c>
      <c r="F11" s="667" t="s">
        <v>5247</v>
      </c>
      <c r="G11" s="666" t="s">
        <v>4966</v>
      </c>
      <c r="H11" s="666" t="s">
        <v>4967</v>
      </c>
      <c r="I11" s="668">
        <v>0.88</v>
      </c>
      <c r="J11" s="668">
        <v>300</v>
      </c>
      <c r="K11" s="669">
        <v>264</v>
      </c>
    </row>
    <row r="12" spans="1:11" ht="14.4" customHeight="1" x14ac:dyDescent="0.3">
      <c r="A12" s="664" t="s">
        <v>527</v>
      </c>
      <c r="B12" s="665" t="s">
        <v>528</v>
      </c>
      <c r="C12" s="666" t="s">
        <v>532</v>
      </c>
      <c r="D12" s="667" t="s">
        <v>3069</v>
      </c>
      <c r="E12" s="666" t="s">
        <v>5246</v>
      </c>
      <c r="F12" s="667" t="s">
        <v>5247</v>
      </c>
      <c r="G12" s="666" t="s">
        <v>4968</v>
      </c>
      <c r="H12" s="666" t="s">
        <v>4969</v>
      </c>
      <c r="I12" s="668">
        <v>2.74</v>
      </c>
      <c r="J12" s="668">
        <v>25</v>
      </c>
      <c r="K12" s="669">
        <v>68.400000000000006</v>
      </c>
    </row>
    <row r="13" spans="1:11" ht="14.4" customHeight="1" x14ac:dyDescent="0.3">
      <c r="A13" s="664" t="s">
        <v>527</v>
      </c>
      <c r="B13" s="665" t="s">
        <v>528</v>
      </c>
      <c r="C13" s="666" t="s">
        <v>532</v>
      </c>
      <c r="D13" s="667" t="s">
        <v>3069</v>
      </c>
      <c r="E13" s="666" t="s">
        <v>5246</v>
      </c>
      <c r="F13" s="667" t="s">
        <v>5247</v>
      </c>
      <c r="G13" s="666" t="s">
        <v>4970</v>
      </c>
      <c r="H13" s="666" t="s">
        <v>4971</v>
      </c>
      <c r="I13" s="668">
        <v>1.38</v>
      </c>
      <c r="J13" s="668">
        <v>300</v>
      </c>
      <c r="K13" s="669">
        <v>414</v>
      </c>
    </row>
    <row r="14" spans="1:11" ht="14.4" customHeight="1" x14ac:dyDescent="0.3">
      <c r="A14" s="664" t="s">
        <v>527</v>
      </c>
      <c r="B14" s="665" t="s">
        <v>528</v>
      </c>
      <c r="C14" s="666" t="s">
        <v>532</v>
      </c>
      <c r="D14" s="667" t="s">
        <v>3069</v>
      </c>
      <c r="E14" s="666" t="s">
        <v>5246</v>
      </c>
      <c r="F14" s="667" t="s">
        <v>5247</v>
      </c>
      <c r="G14" s="666" t="s">
        <v>4972</v>
      </c>
      <c r="H14" s="666" t="s">
        <v>4973</v>
      </c>
      <c r="I14" s="668">
        <v>79.86</v>
      </c>
      <c r="J14" s="668">
        <v>7</v>
      </c>
      <c r="K14" s="669">
        <v>559.01</v>
      </c>
    </row>
    <row r="15" spans="1:11" ht="14.4" customHeight="1" x14ac:dyDescent="0.3">
      <c r="A15" s="664" t="s">
        <v>527</v>
      </c>
      <c r="B15" s="665" t="s">
        <v>528</v>
      </c>
      <c r="C15" s="666" t="s">
        <v>532</v>
      </c>
      <c r="D15" s="667" t="s">
        <v>3069</v>
      </c>
      <c r="E15" s="666" t="s">
        <v>5246</v>
      </c>
      <c r="F15" s="667" t="s">
        <v>5247</v>
      </c>
      <c r="G15" s="666" t="s">
        <v>4974</v>
      </c>
      <c r="H15" s="666" t="s">
        <v>4975</v>
      </c>
      <c r="I15" s="668">
        <v>0.66</v>
      </c>
      <c r="J15" s="668">
        <v>500</v>
      </c>
      <c r="K15" s="669">
        <v>330</v>
      </c>
    </row>
    <row r="16" spans="1:11" ht="14.4" customHeight="1" x14ac:dyDescent="0.3">
      <c r="A16" s="664" t="s">
        <v>527</v>
      </c>
      <c r="B16" s="665" t="s">
        <v>528</v>
      </c>
      <c r="C16" s="666" t="s">
        <v>532</v>
      </c>
      <c r="D16" s="667" t="s">
        <v>3069</v>
      </c>
      <c r="E16" s="666" t="s">
        <v>5246</v>
      </c>
      <c r="F16" s="667" t="s">
        <v>5247</v>
      </c>
      <c r="G16" s="666" t="s">
        <v>4976</v>
      </c>
      <c r="H16" s="666" t="s">
        <v>4977</v>
      </c>
      <c r="I16" s="668">
        <v>0.44</v>
      </c>
      <c r="J16" s="668">
        <v>1000</v>
      </c>
      <c r="K16" s="669">
        <v>440</v>
      </c>
    </row>
    <row r="17" spans="1:11" ht="14.4" customHeight="1" x14ac:dyDescent="0.3">
      <c r="A17" s="664" t="s">
        <v>527</v>
      </c>
      <c r="B17" s="665" t="s">
        <v>528</v>
      </c>
      <c r="C17" s="666" t="s">
        <v>532</v>
      </c>
      <c r="D17" s="667" t="s">
        <v>3069</v>
      </c>
      <c r="E17" s="666" t="s">
        <v>5246</v>
      </c>
      <c r="F17" s="667" t="s">
        <v>5247</v>
      </c>
      <c r="G17" s="666" t="s">
        <v>4978</v>
      </c>
      <c r="H17" s="666" t="s">
        <v>4979</v>
      </c>
      <c r="I17" s="668">
        <v>8.58</v>
      </c>
      <c r="J17" s="668">
        <v>72</v>
      </c>
      <c r="K17" s="669">
        <v>617.76</v>
      </c>
    </row>
    <row r="18" spans="1:11" ht="14.4" customHeight="1" x14ac:dyDescent="0.3">
      <c r="A18" s="664" t="s">
        <v>527</v>
      </c>
      <c r="B18" s="665" t="s">
        <v>528</v>
      </c>
      <c r="C18" s="666" t="s">
        <v>532</v>
      </c>
      <c r="D18" s="667" t="s">
        <v>3069</v>
      </c>
      <c r="E18" s="666" t="s">
        <v>5246</v>
      </c>
      <c r="F18" s="667" t="s">
        <v>5247</v>
      </c>
      <c r="G18" s="666" t="s">
        <v>4980</v>
      </c>
      <c r="H18" s="666" t="s">
        <v>4981</v>
      </c>
      <c r="I18" s="668">
        <v>27.873333333333335</v>
      </c>
      <c r="J18" s="668">
        <v>18</v>
      </c>
      <c r="K18" s="669">
        <v>501.72</v>
      </c>
    </row>
    <row r="19" spans="1:11" ht="14.4" customHeight="1" x14ac:dyDescent="0.3">
      <c r="A19" s="664" t="s">
        <v>527</v>
      </c>
      <c r="B19" s="665" t="s">
        <v>528</v>
      </c>
      <c r="C19" s="666" t="s">
        <v>532</v>
      </c>
      <c r="D19" s="667" t="s">
        <v>3069</v>
      </c>
      <c r="E19" s="666" t="s">
        <v>5246</v>
      </c>
      <c r="F19" s="667" t="s">
        <v>5247</v>
      </c>
      <c r="G19" s="666" t="s">
        <v>4982</v>
      </c>
      <c r="H19" s="666" t="s">
        <v>4983</v>
      </c>
      <c r="I19" s="668">
        <v>159.55000000000001</v>
      </c>
      <c r="J19" s="668">
        <v>5</v>
      </c>
      <c r="K19" s="669">
        <v>797.76</v>
      </c>
    </row>
    <row r="20" spans="1:11" ht="14.4" customHeight="1" x14ac:dyDescent="0.3">
      <c r="A20" s="664" t="s">
        <v>527</v>
      </c>
      <c r="B20" s="665" t="s">
        <v>528</v>
      </c>
      <c r="C20" s="666" t="s">
        <v>532</v>
      </c>
      <c r="D20" s="667" t="s">
        <v>3069</v>
      </c>
      <c r="E20" s="666" t="s">
        <v>5246</v>
      </c>
      <c r="F20" s="667" t="s">
        <v>5247</v>
      </c>
      <c r="G20" s="666" t="s">
        <v>4984</v>
      </c>
      <c r="H20" s="666" t="s">
        <v>4985</v>
      </c>
      <c r="I20" s="668">
        <v>26.16</v>
      </c>
      <c r="J20" s="668">
        <v>2</v>
      </c>
      <c r="K20" s="669">
        <v>52.32</v>
      </c>
    </row>
    <row r="21" spans="1:11" ht="14.4" customHeight="1" x14ac:dyDescent="0.3">
      <c r="A21" s="664" t="s">
        <v>527</v>
      </c>
      <c r="B21" s="665" t="s">
        <v>528</v>
      </c>
      <c r="C21" s="666" t="s">
        <v>532</v>
      </c>
      <c r="D21" s="667" t="s">
        <v>3069</v>
      </c>
      <c r="E21" s="666" t="s">
        <v>5246</v>
      </c>
      <c r="F21" s="667" t="s">
        <v>5247</v>
      </c>
      <c r="G21" s="666" t="s">
        <v>4986</v>
      </c>
      <c r="H21" s="666" t="s">
        <v>4987</v>
      </c>
      <c r="I21" s="668">
        <v>7.51</v>
      </c>
      <c r="J21" s="668">
        <v>32</v>
      </c>
      <c r="K21" s="669">
        <v>240.32</v>
      </c>
    </row>
    <row r="22" spans="1:11" ht="14.4" customHeight="1" x14ac:dyDescent="0.3">
      <c r="A22" s="664" t="s">
        <v>527</v>
      </c>
      <c r="B22" s="665" t="s">
        <v>528</v>
      </c>
      <c r="C22" s="666" t="s">
        <v>532</v>
      </c>
      <c r="D22" s="667" t="s">
        <v>3069</v>
      </c>
      <c r="E22" s="666" t="s">
        <v>5246</v>
      </c>
      <c r="F22" s="667" t="s">
        <v>5247</v>
      </c>
      <c r="G22" s="666" t="s">
        <v>4988</v>
      </c>
      <c r="H22" s="666" t="s">
        <v>4989</v>
      </c>
      <c r="I22" s="668">
        <v>1.5150000000000001</v>
      </c>
      <c r="J22" s="668">
        <v>100</v>
      </c>
      <c r="K22" s="669">
        <v>151.5</v>
      </c>
    </row>
    <row r="23" spans="1:11" ht="14.4" customHeight="1" x14ac:dyDescent="0.3">
      <c r="A23" s="664" t="s">
        <v>527</v>
      </c>
      <c r="B23" s="665" t="s">
        <v>528</v>
      </c>
      <c r="C23" s="666" t="s">
        <v>532</v>
      </c>
      <c r="D23" s="667" t="s">
        <v>3069</v>
      </c>
      <c r="E23" s="666" t="s">
        <v>5246</v>
      </c>
      <c r="F23" s="667" t="s">
        <v>5247</v>
      </c>
      <c r="G23" s="666" t="s">
        <v>4990</v>
      </c>
      <c r="H23" s="666" t="s">
        <v>4991</v>
      </c>
      <c r="I23" s="668">
        <v>66.72</v>
      </c>
      <c r="J23" s="668">
        <v>10</v>
      </c>
      <c r="K23" s="669">
        <v>667.24</v>
      </c>
    </row>
    <row r="24" spans="1:11" ht="14.4" customHeight="1" x14ac:dyDescent="0.3">
      <c r="A24" s="664" t="s">
        <v>527</v>
      </c>
      <c r="B24" s="665" t="s">
        <v>528</v>
      </c>
      <c r="C24" s="666" t="s">
        <v>532</v>
      </c>
      <c r="D24" s="667" t="s">
        <v>3069</v>
      </c>
      <c r="E24" s="666" t="s">
        <v>5246</v>
      </c>
      <c r="F24" s="667" t="s">
        <v>5247</v>
      </c>
      <c r="G24" s="666" t="s">
        <v>4992</v>
      </c>
      <c r="H24" s="666" t="s">
        <v>4993</v>
      </c>
      <c r="I24" s="668">
        <v>9.41</v>
      </c>
      <c r="J24" s="668">
        <v>1</v>
      </c>
      <c r="K24" s="669">
        <v>9.41</v>
      </c>
    </row>
    <row r="25" spans="1:11" ht="14.4" customHeight="1" x14ac:dyDescent="0.3">
      <c r="A25" s="664" t="s">
        <v>527</v>
      </c>
      <c r="B25" s="665" t="s">
        <v>528</v>
      </c>
      <c r="C25" s="666" t="s">
        <v>532</v>
      </c>
      <c r="D25" s="667" t="s">
        <v>3069</v>
      </c>
      <c r="E25" s="666" t="s">
        <v>5246</v>
      </c>
      <c r="F25" s="667" t="s">
        <v>5247</v>
      </c>
      <c r="G25" s="666" t="s">
        <v>4994</v>
      </c>
      <c r="H25" s="666" t="s">
        <v>4995</v>
      </c>
      <c r="I25" s="668">
        <v>153</v>
      </c>
      <c r="J25" s="668">
        <v>50</v>
      </c>
      <c r="K25" s="669">
        <v>7649.76</v>
      </c>
    </row>
    <row r="26" spans="1:11" ht="14.4" customHeight="1" x14ac:dyDescent="0.3">
      <c r="A26" s="664" t="s">
        <v>527</v>
      </c>
      <c r="B26" s="665" t="s">
        <v>528</v>
      </c>
      <c r="C26" s="666" t="s">
        <v>532</v>
      </c>
      <c r="D26" s="667" t="s">
        <v>3069</v>
      </c>
      <c r="E26" s="666" t="s">
        <v>5246</v>
      </c>
      <c r="F26" s="667" t="s">
        <v>5247</v>
      </c>
      <c r="G26" s="666" t="s">
        <v>4996</v>
      </c>
      <c r="H26" s="666" t="s">
        <v>4997</v>
      </c>
      <c r="I26" s="668">
        <v>1.18</v>
      </c>
      <c r="J26" s="668">
        <v>150</v>
      </c>
      <c r="K26" s="669">
        <v>177</v>
      </c>
    </row>
    <row r="27" spans="1:11" ht="14.4" customHeight="1" x14ac:dyDescent="0.3">
      <c r="A27" s="664" t="s">
        <v>527</v>
      </c>
      <c r="B27" s="665" t="s">
        <v>528</v>
      </c>
      <c r="C27" s="666" t="s">
        <v>532</v>
      </c>
      <c r="D27" s="667" t="s">
        <v>3069</v>
      </c>
      <c r="E27" s="666" t="s">
        <v>5246</v>
      </c>
      <c r="F27" s="667" t="s">
        <v>5247</v>
      </c>
      <c r="G27" s="666" t="s">
        <v>4998</v>
      </c>
      <c r="H27" s="666" t="s">
        <v>4999</v>
      </c>
      <c r="I27" s="668">
        <v>85.282499999999999</v>
      </c>
      <c r="J27" s="668">
        <v>7</v>
      </c>
      <c r="K27" s="669">
        <v>596.99</v>
      </c>
    </row>
    <row r="28" spans="1:11" ht="14.4" customHeight="1" x14ac:dyDescent="0.3">
      <c r="A28" s="664" t="s">
        <v>527</v>
      </c>
      <c r="B28" s="665" t="s">
        <v>528</v>
      </c>
      <c r="C28" s="666" t="s">
        <v>532</v>
      </c>
      <c r="D28" s="667" t="s">
        <v>3069</v>
      </c>
      <c r="E28" s="666" t="s">
        <v>5246</v>
      </c>
      <c r="F28" s="667" t="s">
        <v>5247</v>
      </c>
      <c r="G28" s="666" t="s">
        <v>5000</v>
      </c>
      <c r="H28" s="666" t="s">
        <v>5001</v>
      </c>
      <c r="I28" s="668">
        <v>120.01</v>
      </c>
      <c r="J28" s="668">
        <v>4</v>
      </c>
      <c r="K28" s="669">
        <v>480.04</v>
      </c>
    </row>
    <row r="29" spans="1:11" ht="14.4" customHeight="1" x14ac:dyDescent="0.3">
      <c r="A29" s="664" t="s">
        <v>527</v>
      </c>
      <c r="B29" s="665" t="s">
        <v>528</v>
      </c>
      <c r="C29" s="666" t="s">
        <v>532</v>
      </c>
      <c r="D29" s="667" t="s">
        <v>3069</v>
      </c>
      <c r="E29" s="666" t="s">
        <v>5246</v>
      </c>
      <c r="F29" s="667" t="s">
        <v>5247</v>
      </c>
      <c r="G29" s="666" t="s">
        <v>5002</v>
      </c>
      <c r="H29" s="666" t="s">
        <v>5003</v>
      </c>
      <c r="I29" s="668">
        <v>10.53</v>
      </c>
      <c r="J29" s="668">
        <v>10</v>
      </c>
      <c r="K29" s="669">
        <v>105.3</v>
      </c>
    </row>
    <row r="30" spans="1:11" ht="14.4" customHeight="1" x14ac:dyDescent="0.3">
      <c r="A30" s="664" t="s">
        <v>527</v>
      </c>
      <c r="B30" s="665" t="s">
        <v>528</v>
      </c>
      <c r="C30" s="666" t="s">
        <v>532</v>
      </c>
      <c r="D30" s="667" t="s">
        <v>3069</v>
      </c>
      <c r="E30" s="666" t="s">
        <v>5246</v>
      </c>
      <c r="F30" s="667" t="s">
        <v>5247</v>
      </c>
      <c r="G30" s="666" t="s">
        <v>5004</v>
      </c>
      <c r="H30" s="666" t="s">
        <v>5005</v>
      </c>
      <c r="I30" s="668">
        <v>706.80500000000006</v>
      </c>
      <c r="J30" s="668">
        <v>121</v>
      </c>
      <c r="K30" s="669">
        <v>4171.32</v>
      </c>
    </row>
    <row r="31" spans="1:11" ht="14.4" customHeight="1" x14ac:dyDescent="0.3">
      <c r="A31" s="664" t="s">
        <v>527</v>
      </c>
      <c r="B31" s="665" t="s">
        <v>528</v>
      </c>
      <c r="C31" s="666" t="s">
        <v>532</v>
      </c>
      <c r="D31" s="667" t="s">
        <v>3069</v>
      </c>
      <c r="E31" s="666" t="s">
        <v>5248</v>
      </c>
      <c r="F31" s="667" t="s">
        <v>5249</v>
      </c>
      <c r="G31" s="666" t="s">
        <v>5006</v>
      </c>
      <c r="H31" s="666" t="s">
        <v>5007</v>
      </c>
      <c r="I31" s="668">
        <v>2.7450000000000001</v>
      </c>
      <c r="J31" s="668">
        <v>20</v>
      </c>
      <c r="K31" s="669">
        <v>54.9</v>
      </c>
    </row>
    <row r="32" spans="1:11" ht="14.4" customHeight="1" x14ac:dyDescent="0.3">
      <c r="A32" s="664" t="s">
        <v>527</v>
      </c>
      <c r="B32" s="665" t="s">
        <v>528</v>
      </c>
      <c r="C32" s="666" t="s">
        <v>532</v>
      </c>
      <c r="D32" s="667" t="s">
        <v>3069</v>
      </c>
      <c r="E32" s="666" t="s">
        <v>5248</v>
      </c>
      <c r="F32" s="667" t="s">
        <v>5249</v>
      </c>
      <c r="G32" s="666" t="s">
        <v>5008</v>
      </c>
      <c r="H32" s="666" t="s">
        <v>5009</v>
      </c>
      <c r="I32" s="668">
        <v>0.25</v>
      </c>
      <c r="J32" s="668">
        <v>100</v>
      </c>
      <c r="K32" s="669">
        <v>25</v>
      </c>
    </row>
    <row r="33" spans="1:11" ht="14.4" customHeight="1" x14ac:dyDescent="0.3">
      <c r="A33" s="664" t="s">
        <v>527</v>
      </c>
      <c r="B33" s="665" t="s">
        <v>528</v>
      </c>
      <c r="C33" s="666" t="s">
        <v>532</v>
      </c>
      <c r="D33" s="667" t="s">
        <v>3069</v>
      </c>
      <c r="E33" s="666" t="s">
        <v>5248</v>
      </c>
      <c r="F33" s="667" t="s">
        <v>5249</v>
      </c>
      <c r="G33" s="666" t="s">
        <v>5010</v>
      </c>
      <c r="H33" s="666" t="s">
        <v>5011</v>
      </c>
      <c r="I33" s="668">
        <v>15.92</v>
      </c>
      <c r="J33" s="668">
        <v>100</v>
      </c>
      <c r="K33" s="669">
        <v>1592</v>
      </c>
    </row>
    <row r="34" spans="1:11" ht="14.4" customHeight="1" x14ac:dyDescent="0.3">
      <c r="A34" s="664" t="s">
        <v>527</v>
      </c>
      <c r="B34" s="665" t="s">
        <v>528</v>
      </c>
      <c r="C34" s="666" t="s">
        <v>532</v>
      </c>
      <c r="D34" s="667" t="s">
        <v>3069</v>
      </c>
      <c r="E34" s="666" t="s">
        <v>5248</v>
      </c>
      <c r="F34" s="667" t="s">
        <v>5249</v>
      </c>
      <c r="G34" s="666" t="s">
        <v>5012</v>
      </c>
      <c r="H34" s="666" t="s">
        <v>5013</v>
      </c>
      <c r="I34" s="668">
        <v>1.0900000000000001</v>
      </c>
      <c r="J34" s="668">
        <v>2400</v>
      </c>
      <c r="K34" s="669">
        <v>2616</v>
      </c>
    </row>
    <row r="35" spans="1:11" ht="14.4" customHeight="1" x14ac:dyDescent="0.3">
      <c r="A35" s="664" t="s">
        <v>527</v>
      </c>
      <c r="B35" s="665" t="s">
        <v>528</v>
      </c>
      <c r="C35" s="666" t="s">
        <v>532</v>
      </c>
      <c r="D35" s="667" t="s">
        <v>3069</v>
      </c>
      <c r="E35" s="666" t="s">
        <v>5248</v>
      </c>
      <c r="F35" s="667" t="s">
        <v>5249</v>
      </c>
      <c r="G35" s="666" t="s">
        <v>5014</v>
      </c>
      <c r="H35" s="666" t="s">
        <v>5015</v>
      </c>
      <c r="I35" s="668">
        <v>1.6733333333333331</v>
      </c>
      <c r="J35" s="668">
        <v>400</v>
      </c>
      <c r="K35" s="669">
        <v>669</v>
      </c>
    </row>
    <row r="36" spans="1:11" ht="14.4" customHeight="1" x14ac:dyDescent="0.3">
      <c r="A36" s="664" t="s">
        <v>527</v>
      </c>
      <c r="B36" s="665" t="s">
        <v>528</v>
      </c>
      <c r="C36" s="666" t="s">
        <v>532</v>
      </c>
      <c r="D36" s="667" t="s">
        <v>3069</v>
      </c>
      <c r="E36" s="666" t="s">
        <v>5248</v>
      </c>
      <c r="F36" s="667" t="s">
        <v>5249</v>
      </c>
      <c r="G36" s="666" t="s">
        <v>5016</v>
      </c>
      <c r="H36" s="666" t="s">
        <v>5017</v>
      </c>
      <c r="I36" s="668">
        <v>0.47333333333333333</v>
      </c>
      <c r="J36" s="668">
        <v>700</v>
      </c>
      <c r="K36" s="669">
        <v>331</v>
      </c>
    </row>
    <row r="37" spans="1:11" ht="14.4" customHeight="1" x14ac:dyDescent="0.3">
      <c r="A37" s="664" t="s">
        <v>527</v>
      </c>
      <c r="B37" s="665" t="s">
        <v>528</v>
      </c>
      <c r="C37" s="666" t="s">
        <v>532</v>
      </c>
      <c r="D37" s="667" t="s">
        <v>3069</v>
      </c>
      <c r="E37" s="666" t="s">
        <v>5248</v>
      </c>
      <c r="F37" s="667" t="s">
        <v>5249</v>
      </c>
      <c r="G37" s="666" t="s">
        <v>5018</v>
      </c>
      <c r="H37" s="666" t="s">
        <v>5019</v>
      </c>
      <c r="I37" s="668">
        <v>0.67</v>
      </c>
      <c r="J37" s="668">
        <v>1800</v>
      </c>
      <c r="K37" s="669">
        <v>1206</v>
      </c>
    </row>
    <row r="38" spans="1:11" ht="14.4" customHeight="1" x14ac:dyDescent="0.3">
      <c r="A38" s="664" t="s">
        <v>527</v>
      </c>
      <c r="B38" s="665" t="s">
        <v>528</v>
      </c>
      <c r="C38" s="666" t="s">
        <v>532</v>
      </c>
      <c r="D38" s="667" t="s">
        <v>3069</v>
      </c>
      <c r="E38" s="666" t="s">
        <v>5248</v>
      </c>
      <c r="F38" s="667" t="s">
        <v>5249</v>
      </c>
      <c r="G38" s="666" t="s">
        <v>5020</v>
      </c>
      <c r="H38" s="666" t="s">
        <v>5021</v>
      </c>
      <c r="I38" s="668">
        <v>22.53</v>
      </c>
      <c r="J38" s="668">
        <v>5</v>
      </c>
      <c r="K38" s="669">
        <v>112.65</v>
      </c>
    </row>
    <row r="39" spans="1:11" ht="14.4" customHeight="1" x14ac:dyDescent="0.3">
      <c r="A39" s="664" t="s">
        <v>527</v>
      </c>
      <c r="B39" s="665" t="s">
        <v>528</v>
      </c>
      <c r="C39" s="666" t="s">
        <v>532</v>
      </c>
      <c r="D39" s="667" t="s">
        <v>3069</v>
      </c>
      <c r="E39" s="666" t="s">
        <v>5248</v>
      </c>
      <c r="F39" s="667" t="s">
        <v>5249</v>
      </c>
      <c r="G39" s="666" t="s">
        <v>5022</v>
      </c>
      <c r="H39" s="666" t="s">
        <v>5023</v>
      </c>
      <c r="I39" s="668">
        <v>3.13</v>
      </c>
      <c r="J39" s="668">
        <v>50</v>
      </c>
      <c r="K39" s="669">
        <v>156.5</v>
      </c>
    </row>
    <row r="40" spans="1:11" ht="14.4" customHeight="1" x14ac:dyDescent="0.3">
      <c r="A40" s="664" t="s">
        <v>527</v>
      </c>
      <c r="B40" s="665" t="s">
        <v>528</v>
      </c>
      <c r="C40" s="666" t="s">
        <v>532</v>
      </c>
      <c r="D40" s="667" t="s">
        <v>3069</v>
      </c>
      <c r="E40" s="666" t="s">
        <v>5248</v>
      </c>
      <c r="F40" s="667" t="s">
        <v>5249</v>
      </c>
      <c r="G40" s="666" t="s">
        <v>5024</v>
      </c>
      <c r="H40" s="666" t="s">
        <v>5025</v>
      </c>
      <c r="I40" s="668">
        <v>5.32</v>
      </c>
      <c r="J40" s="668">
        <v>100</v>
      </c>
      <c r="K40" s="669">
        <v>532.4</v>
      </c>
    </row>
    <row r="41" spans="1:11" ht="14.4" customHeight="1" x14ac:dyDescent="0.3">
      <c r="A41" s="664" t="s">
        <v>527</v>
      </c>
      <c r="B41" s="665" t="s">
        <v>528</v>
      </c>
      <c r="C41" s="666" t="s">
        <v>532</v>
      </c>
      <c r="D41" s="667" t="s">
        <v>3069</v>
      </c>
      <c r="E41" s="666" t="s">
        <v>5248</v>
      </c>
      <c r="F41" s="667" t="s">
        <v>5249</v>
      </c>
      <c r="G41" s="666" t="s">
        <v>5026</v>
      </c>
      <c r="H41" s="666" t="s">
        <v>5027</v>
      </c>
      <c r="I41" s="668">
        <v>6.23</v>
      </c>
      <c r="J41" s="668">
        <v>30</v>
      </c>
      <c r="K41" s="669">
        <v>186.89999999999998</v>
      </c>
    </row>
    <row r="42" spans="1:11" ht="14.4" customHeight="1" x14ac:dyDescent="0.3">
      <c r="A42" s="664" t="s">
        <v>527</v>
      </c>
      <c r="B42" s="665" t="s">
        <v>528</v>
      </c>
      <c r="C42" s="666" t="s">
        <v>532</v>
      </c>
      <c r="D42" s="667" t="s">
        <v>3069</v>
      </c>
      <c r="E42" s="666" t="s">
        <v>5248</v>
      </c>
      <c r="F42" s="667" t="s">
        <v>5249</v>
      </c>
      <c r="G42" s="666" t="s">
        <v>5028</v>
      </c>
      <c r="H42" s="666" t="s">
        <v>5029</v>
      </c>
      <c r="I42" s="668">
        <v>80.574999999999989</v>
      </c>
      <c r="J42" s="668">
        <v>4</v>
      </c>
      <c r="K42" s="669">
        <v>322.29999999999995</v>
      </c>
    </row>
    <row r="43" spans="1:11" ht="14.4" customHeight="1" x14ac:dyDescent="0.3">
      <c r="A43" s="664" t="s">
        <v>527</v>
      </c>
      <c r="B43" s="665" t="s">
        <v>528</v>
      </c>
      <c r="C43" s="666" t="s">
        <v>532</v>
      </c>
      <c r="D43" s="667" t="s">
        <v>3069</v>
      </c>
      <c r="E43" s="666" t="s">
        <v>5248</v>
      </c>
      <c r="F43" s="667" t="s">
        <v>5249</v>
      </c>
      <c r="G43" s="666" t="s">
        <v>5030</v>
      </c>
      <c r="H43" s="666" t="s">
        <v>5031</v>
      </c>
      <c r="I43" s="668">
        <v>2.46</v>
      </c>
      <c r="J43" s="668">
        <v>200</v>
      </c>
      <c r="K43" s="669">
        <v>492</v>
      </c>
    </row>
    <row r="44" spans="1:11" ht="14.4" customHeight="1" x14ac:dyDescent="0.3">
      <c r="A44" s="664" t="s">
        <v>527</v>
      </c>
      <c r="B44" s="665" t="s">
        <v>528</v>
      </c>
      <c r="C44" s="666" t="s">
        <v>532</v>
      </c>
      <c r="D44" s="667" t="s">
        <v>3069</v>
      </c>
      <c r="E44" s="666" t="s">
        <v>5248</v>
      </c>
      <c r="F44" s="667" t="s">
        <v>5249</v>
      </c>
      <c r="G44" s="666" t="s">
        <v>5032</v>
      </c>
      <c r="H44" s="666" t="s">
        <v>5033</v>
      </c>
      <c r="I44" s="668">
        <v>6.169999999999999</v>
      </c>
      <c r="J44" s="668">
        <v>130</v>
      </c>
      <c r="K44" s="669">
        <v>802.1</v>
      </c>
    </row>
    <row r="45" spans="1:11" ht="14.4" customHeight="1" x14ac:dyDescent="0.3">
      <c r="A45" s="664" t="s">
        <v>527</v>
      </c>
      <c r="B45" s="665" t="s">
        <v>528</v>
      </c>
      <c r="C45" s="666" t="s">
        <v>532</v>
      </c>
      <c r="D45" s="667" t="s">
        <v>3069</v>
      </c>
      <c r="E45" s="666" t="s">
        <v>5248</v>
      </c>
      <c r="F45" s="667" t="s">
        <v>5249</v>
      </c>
      <c r="G45" s="666" t="s">
        <v>5034</v>
      </c>
      <c r="H45" s="666" t="s">
        <v>5035</v>
      </c>
      <c r="I45" s="668">
        <v>17.91</v>
      </c>
      <c r="J45" s="668">
        <v>1</v>
      </c>
      <c r="K45" s="669">
        <v>17.91</v>
      </c>
    </row>
    <row r="46" spans="1:11" ht="14.4" customHeight="1" x14ac:dyDescent="0.3">
      <c r="A46" s="664" t="s">
        <v>527</v>
      </c>
      <c r="B46" s="665" t="s">
        <v>528</v>
      </c>
      <c r="C46" s="666" t="s">
        <v>532</v>
      </c>
      <c r="D46" s="667" t="s">
        <v>3069</v>
      </c>
      <c r="E46" s="666" t="s">
        <v>5248</v>
      </c>
      <c r="F46" s="667" t="s">
        <v>5249</v>
      </c>
      <c r="G46" s="666" t="s">
        <v>5036</v>
      </c>
      <c r="H46" s="666" t="s">
        <v>5037</v>
      </c>
      <c r="I46" s="668">
        <v>2.37</v>
      </c>
      <c r="J46" s="668">
        <v>200</v>
      </c>
      <c r="K46" s="669">
        <v>474</v>
      </c>
    </row>
    <row r="47" spans="1:11" ht="14.4" customHeight="1" x14ac:dyDescent="0.3">
      <c r="A47" s="664" t="s">
        <v>527</v>
      </c>
      <c r="B47" s="665" t="s">
        <v>528</v>
      </c>
      <c r="C47" s="666" t="s">
        <v>532</v>
      </c>
      <c r="D47" s="667" t="s">
        <v>3069</v>
      </c>
      <c r="E47" s="666" t="s">
        <v>5248</v>
      </c>
      <c r="F47" s="667" t="s">
        <v>5249</v>
      </c>
      <c r="G47" s="666" t="s">
        <v>5038</v>
      </c>
      <c r="H47" s="666" t="s">
        <v>5039</v>
      </c>
      <c r="I47" s="668">
        <v>1.9833333333333332</v>
      </c>
      <c r="J47" s="668">
        <v>300</v>
      </c>
      <c r="K47" s="669">
        <v>595</v>
      </c>
    </row>
    <row r="48" spans="1:11" ht="14.4" customHeight="1" x14ac:dyDescent="0.3">
      <c r="A48" s="664" t="s">
        <v>527</v>
      </c>
      <c r="B48" s="665" t="s">
        <v>528</v>
      </c>
      <c r="C48" s="666" t="s">
        <v>532</v>
      </c>
      <c r="D48" s="667" t="s">
        <v>3069</v>
      </c>
      <c r="E48" s="666" t="s">
        <v>5248</v>
      </c>
      <c r="F48" s="667" t="s">
        <v>5249</v>
      </c>
      <c r="G48" s="666" t="s">
        <v>5040</v>
      </c>
      <c r="H48" s="666" t="s">
        <v>5041</v>
      </c>
      <c r="I48" s="668">
        <v>2.0449999999999999</v>
      </c>
      <c r="J48" s="668">
        <v>100</v>
      </c>
      <c r="K48" s="669">
        <v>204.5</v>
      </c>
    </row>
    <row r="49" spans="1:11" ht="14.4" customHeight="1" x14ac:dyDescent="0.3">
      <c r="A49" s="664" t="s">
        <v>527</v>
      </c>
      <c r="B49" s="665" t="s">
        <v>528</v>
      </c>
      <c r="C49" s="666" t="s">
        <v>532</v>
      </c>
      <c r="D49" s="667" t="s">
        <v>3069</v>
      </c>
      <c r="E49" s="666" t="s">
        <v>5248</v>
      </c>
      <c r="F49" s="667" t="s">
        <v>5249</v>
      </c>
      <c r="G49" s="666" t="s">
        <v>5042</v>
      </c>
      <c r="H49" s="666" t="s">
        <v>5043</v>
      </c>
      <c r="I49" s="668">
        <v>3.1</v>
      </c>
      <c r="J49" s="668">
        <v>150</v>
      </c>
      <c r="K49" s="669">
        <v>465</v>
      </c>
    </row>
    <row r="50" spans="1:11" ht="14.4" customHeight="1" x14ac:dyDescent="0.3">
      <c r="A50" s="664" t="s">
        <v>527</v>
      </c>
      <c r="B50" s="665" t="s">
        <v>528</v>
      </c>
      <c r="C50" s="666" t="s">
        <v>532</v>
      </c>
      <c r="D50" s="667" t="s">
        <v>3069</v>
      </c>
      <c r="E50" s="666" t="s">
        <v>5248</v>
      </c>
      <c r="F50" s="667" t="s">
        <v>5249</v>
      </c>
      <c r="G50" s="666" t="s">
        <v>5044</v>
      </c>
      <c r="H50" s="666" t="s">
        <v>5045</v>
      </c>
      <c r="I50" s="668">
        <v>1.93</v>
      </c>
      <c r="J50" s="668">
        <v>50</v>
      </c>
      <c r="K50" s="669">
        <v>96.5</v>
      </c>
    </row>
    <row r="51" spans="1:11" ht="14.4" customHeight="1" x14ac:dyDescent="0.3">
      <c r="A51" s="664" t="s">
        <v>527</v>
      </c>
      <c r="B51" s="665" t="s">
        <v>528</v>
      </c>
      <c r="C51" s="666" t="s">
        <v>532</v>
      </c>
      <c r="D51" s="667" t="s">
        <v>3069</v>
      </c>
      <c r="E51" s="666" t="s">
        <v>5248</v>
      </c>
      <c r="F51" s="667" t="s">
        <v>5249</v>
      </c>
      <c r="G51" s="666" t="s">
        <v>5046</v>
      </c>
      <c r="H51" s="666" t="s">
        <v>5047</v>
      </c>
      <c r="I51" s="668">
        <v>4.82</v>
      </c>
      <c r="J51" s="668">
        <v>150</v>
      </c>
      <c r="K51" s="669">
        <v>723</v>
      </c>
    </row>
    <row r="52" spans="1:11" ht="14.4" customHeight="1" x14ac:dyDescent="0.3">
      <c r="A52" s="664" t="s">
        <v>527</v>
      </c>
      <c r="B52" s="665" t="s">
        <v>528</v>
      </c>
      <c r="C52" s="666" t="s">
        <v>532</v>
      </c>
      <c r="D52" s="667" t="s">
        <v>3069</v>
      </c>
      <c r="E52" s="666" t="s">
        <v>5248</v>
      </c>
      <c r="F52" s="667" t="s">
        <v>5249</v>
      </c>
      <c r="G52" s="666" t="s">
        <v>5048</v>
      </c>
      <c r="H52" s="666" t="s">
        <v>5049</v>
      </c>
      <c r="I52" s="668">
        <v>0.01</v>
      </c>
      <c r="J52" s="668">
        <v>700</v>
      </c>
      <c r="K52" s="669">
        <v>7</v>
      </c>
    </row>
    <row r="53" spans="1:11" ht="14.4" customHeight="1" x14ac:dyDescent="0.3">
      <c r="A53" s="664" t="s">
        <v>527</v>
      </c>
      <c r="B53" s="665" t="s">
        <v>528</v>
      </c>
      <c r="C53" s="666" t="s">
        <v>532</v>
      </c>
      <c r="D53" s="667" t="s">
        <v>3069</v>
      </c>
      <c r="E53" s="666" t="s">
        <v>5248</v>
      </c>
      <c r="F53" s="667" t="s">
        <v>5249</v>
      </c>
      <c r="G53" s="666" t="s">
        <v>5050</v>
      </c>
      <c r="H53" s="666" t="s">
        <v>5051</v>
      </c>
      <c r="I53" s="668">
        <v>3.0700000000000003</v>
      </c>
      <c r="J53" s="668">
        <v>450</v>
      </c>
      <c r="K53" s="669">
        <v>1382.5</v>
      </c>
    </row>
    <row r="54" spans="1:11" ht="14.4" customHeight="1" x14ac:dyDescent="0.3">
      <c r="A54" s="664" t="s">
        <v>527</v>
      </c>
      <c r="B54" s="665" t="s">
        <v>528</v>
      </c>
      <c r="C54" s="666" t="s">
        <v>532</v>
      </c>
      <c r="D54" s="667" t="s">
        <v>3069</v>
      </c>
      <c r="E54" s="666" t="s">
        <v>5248</v>
      </c>
      <c r="F54" s="667" t="s">
        <v>5249</v>
      </c>
      <c r="G54" s="666" t="s">
        <v>5052</v>
      </c>
      <c r="H54" s="666" t="s">
        <v>5053</v>
      </c>
      <c r="I54" s="668">
        <v>35.090000000000003</v>
      </c>
      <c r="J54" s="668">
        <v>12</v>
      </c>
      <c r="K54" s="669">
        <v>421.08</v>
      </c>
    </row>
    <row r="55" spans="1:11" ht="14.4" customHeight="1" x14ac:dyDescent="0.3">
      <c r="A55" s="664" t="s">
        <v>527</v>
      </c>
      <c r="B55" s="665" t="s">
        <v>528</v>
      </c>
      <c r="C55" s="666" t="s">
        <v>532</v>
      </c>
      <c r="D55" s="667" t="s">
        <v>3069</v>
      </c>
      <c r="E55" s="666" t="s">
        <v>5248</v>
      </c>
      <c r="F55" s="667" t="s">
        <v>5249</v>
      </c>
      <c r="G55" s="666" t="s">
        <v>5054</v>
      </c>
      <c r="H55" s="666" t="s">
        <v>5055</v>
      </c>
      <c r="I55" s="668">
        <v>2.17</v>
      </c>
      <c r="J55" s="668">
        <v>100</v>
      </c>
      <c r="K55" s="669">
        <v>217</v>
      </c>
    </row>
    <row r="56" spans="1:11" ht="14.4" customHeight="1" x14ac:dyDescent="0.3">
      <c r="A56" s="664" t="s">
        <v>527</v>
      </c>
      <c r="B56" s="665" t="s">
        <v>528</v>
      </c>
      <c r="C56" s="666" t="s">
        <v>532</v>
      </c>
      <c r="D56" s="667" t="s">
        <v>3069</v>
      </c>
      <c r="E56" s="666" t="s">
        <v>5248</v>
      </c>
      <c r="F56" s="667" t="s">
        <v>5249</v>
      </c>
      <c r="G56" s="666" t="s">
        <v>5056</v>
      </c>
      <c r="H56" s="666" t="s">
        <v>5057</v>
      </c>
      <c r="I56" s="668">
        <v>29.9</v>
      </c>
      <c r="J56" s="668">
        <v>5</v>
      </c>
      <c r="K56" s="669">
        <v>149.5</v>
      </c>
    </row>
    <row r="57" spans="1:11" ht="14.4" customHeight="1" x14ac:dyDescent="0.3">
      <c r="A57" s="664" t="s">
        <v>527</v>
      </c>
      <c r="B57" s="665" t="s">
        <v>528</v>
      </c>
      <c r="C57" s="666" t="s">
        <v>532</v>
      </c>
      <c r="D57" s="667" t="s">
        <v>3069</v>
      </c>
      <c r="E57" s="666" t="s">
        <v>5248</v>
      </c>
      <c r="F57" s="667" t="s">
        <v>5249</v>
      </c>
      <c r="G57" s="666" t="s">
        <v>5058</v>
      </c>
      <c r="H57" s="666" t="s">
        <v>5059</v>
      </c>
      <c r="I57" s="668">
        <v>6.05</v>
      </c>
      <c r="J57" s="668">
        <v>30</v>
      </c>
      <c r="K57" s="669">
        <v>181.5</v>
      </c>
    </row>
    <row r="58" spans="1:11" ht="14.4" customHeight="1" x14ac:dyDescent="0.3">
      <c r="A58" s="664" t="s">
        <v>527</v>
      </c>
      <c r="B58" s="665" t="s">
        <v>528</v>
      </c>
      <c r="C58" s="666" t="s">
        <v>532</v>
      </c>
      <c r="D58" s="667" t="s">
        <v>3069</v>
      </c>
      <c r="E58" s="666" t="s">
        <v>5248</v>
      </c>
      <c r="F58" s="667" t="s">
        <v>5249</v>
      </c>
      <c r="G58" s="666" t="s">
        <v>5060</v>
      </c>
      <c r="H58" s="666" t="s">
        <v>5061</v>
      </c>
      <c r="I58" s="668">
        <v>23.47</v>
      </c>
      <c r="J58" s="668">
        <v>12</v>
      </c>
      <c r="K58" s="669">
        <v>281.68</v>
      </c>
    </row>
    <row r="59" spans="1:11" ht="14.4" customHeight="1" x14ac:dyDescent="0.3">
      <c r="A59" s="664" t="s">
        <v>527</v>
      </c>
      <c r="B59" s="665" t="s">
        <v>528</v>
      </c>
      <c r="C59" s="666" t="s">
        <v>532</v>
      </c>
      <c r="D59" s="667" t="s">
        <v>3069</v>
      </c>
      <c r="E59" s="666" t="s">
        <v>5248</v>
      </c>
      <c r="F59" s="667" t="s">
        <v>5249</v>
      </c>
      <c r="G59" s="666" t="s">
        <v>5062</v>
      </c>
      <c r="H59" s="666" t="s">
        <v>5063</v>
      </c>
      <c r="I59" s="668">
        <v>23.48</v>
      </c>
      <c r="J59" s="668">
        <v>12</v>
      </c>
      <c r="K59" s="669">
        <v>281.76</v>
      </c>
    </row>
    <row r="60" spans="1:11" ht="14.4" customHeight="1" x14ac:dyDescent="0.3">
      <c r="A60" s="664" t="s">
        <v>527</v>
      </c>
      <c r="B60" s="665" t="s">
        <v>528</v>
      </c>
      <c r="C60" s="666" t="s">
        <v>532</v>
      </c>
      <c r="D60" s="667" t="s">
        <v>3069</v>
      </c>
      <c r="E60" s="666" t="s">
        <v>5248</v>
      </c>
      <c r="F60" s="667" t="s">
        <v>5249</v>
      </c>
      <c r="G60" s="666" t="s">
        <v>5064</v>
      </c>
      <c r="H60" s="666" t="s">
        <v>5065</v>
      </c>
      <c r="I60" s="668">
        <v>434.47</v>
      </c>
      <c r="J60" s="668">
        <v>2</v>
      </c>
      <c r="K60" s="669">
        <v>868.94</v>
      </c>
    </row>
    <row r="61" spans="1:11" ht="14.4" customHeight="1" x14ac:dyDescent="0.3">
      <c r="A61" s="664" t="s">
        <v>527</v>
      </c>
      <c r="B61" s="665" t="s">
        <v>528</v>
      </c>
      <c r="C61" s="666" t="s">
        <v>532</v>
      </c>
      <c r="D61" s="667" t="s">
        <v>3069</v>
      </c>
      <c r="E61" s="666" t="s">
        <v>5248</v>
      </c>
      <c r="F61" s="667" t="s">
        <v>5249</v>
      </c>
      <c r="G61" s="666" t="s">
        <v>5066</v>
      </c>
      <c r="H61" s="666" t="s">
        <v>5067</v>
      </c>
      <c r="I61" s="668">
        <v>47.19</v>
      </c>
      <c r="J61" s="668">
        <v>20</v>
      </c>
      <c r="K61" s="669">
        <v>943.8</v>
      </c>
    </row>
    <row r="62" spans="1:11" ht="14.4" customHeight="1" x14ac:dyDescent="0.3">
      <c r="A62" s="664" t="s">
        <v>527</v>
      </c>
      <c r="B62" s="665" t="s">
        <v>528</v>
      </c>
      <c r="C62" s="666" t="s">
        <v>532</v>
      </c>
      <c r="D62" s="667" t="s">
        <v>3069</v>
      </c>
      <c r="E62" s="666" t="s">
        <v>5248</v>
      </c>
      <c r="F62" s="667" t="s">
        <v>5249</v>
      </c>
      <c r="G62" s="666" t="s">
        <v>5068</v>
      </c>
      <c r="H62" s="666" t="s">
        <v>5069</v>
      </c>
      <c r="I62" s="668">
        <v>17.98</v>
      </c>
      <c r="J62" s="668">
        <v>450</v>
      </c>
      <c r="K62" s="669">
        <v>8091</v>
      </c>
    </row>
    <row r="63" spans="1:11" ht="14.4" customHeight="1" x14ac:dyDescent="0.3">
      <c r="A63" s="664" t="s">
        <v>527</v>
      </c>
      <c r="B63" s="665" t="s">
        <v>528</v>
      </c>
      <c r="C63" s="666" t="s">
        <v>532</v>
      </c>
      <c r="D63" s="667" t="s">
        <v>3069</v>
      </c>
      <c r="E63" s="666" t="s">
        <v>5248</v>
      </c>
      <c r="F63" s="667" t="s">
        <v>5249</v>
      </c>
      <c r="G63" s="666" t="s">
        <v>5070</v>
      </c>
      <c r="H63" s="666" t="s">
        <v>5071</v>
      </c>
      <c r="I63" s="668">
        <v>17.98</v>
      </c>
      <c r="J63" s="668">
        <v>50</v>
      </c>
      <c r="K63" s="669">
        <v>899</v>
      </c>
    </row>
    <row r="64" spans="1:11" ht="14.4" customHeight="1" x14ac:dyDescent="0.3">
      <c r="A64" s="664" t="s">
        <v>527</v>
      </c>
      <c r="B64" s="665" t="s">
        <v>528</v>
      </c>
      <c r="C64" s="666" t="s">
        <v>532</v>
      </c>
      <c r="D64" s="667" t="s">
        <v>3069</v>
      </c>
      <c r="E64" s="666" t="s">
        <v>5248</v>
      </c>
      <c r="F64" s="667" t="s">
        <v>5249</v>
      </c>
      <c r="G64" s="666" t="s">
        <v>5072</v>
      </c>
      <c r="H64" s="666" t="s">
        <v>5073</v>
      </c>
      <c r="I64" s="668">
        <v>1.94</v>
      </c>
      <c r="J64" s="668">
        <v>5</v>
      </c>
      <c r="K64" s="669">
        <v>9.6999999999999993</v>
      </c>
    </row>
    <row r="65" spans="1:11" ht="14.4" customHeight="1" x14ac:dyDescent="0.3">
      <c r="A65" s="664" t="s">
        <v>527</v>
      </c>
      <c r="B65" s="665" t="s">
        <v>528</v>
      </c>
      <c r="C65" s="666" t="s">
        <v>532</v>
      </c>
      <c r="D65" s="667" t="s">
        <v>3069</v>
      </c>
      <c r="E65" s="666" t="s">
        <v>5248</v>
      </c>
      <c r="F65" s="667" t="s">
        <v>5249</v>
      </c>
      <c r="G65" s="666" t="s">
        <v>5074</v>
      </c>
      <c r="H65" s="666" t="s">
        <v>5075</v>
      </c>
      <c r="I65" s="668">
        <v>15.01</v>
      </c>
      <c r="J65" s="668">
        <v>30</v>
      </c>
      <c r="K65" s="669">
        <v>450.29999999999995</v>
      </c>
    </row>
    <row r="66" spans="1:11" ht="14.4" customHeight="1" x14ac:dyDescent="0.3">
      <c r="A66" s="664" t="s">
        <v>527</v>
      </c>
      <c r="B66" s="665" t="s">
        <v>528</v>
      </c>
      <c r="C66" s="666" t="s">
        <v>532</v>
      </c>
      <c r="D66" s="667" t="s">
        <v>3069</v>
      </c>
      <c r="E66" s="666" t="s">
        <v>5248</v>
      </c>
      <c r="F66" s="667" t="s">
        <v>5249</v>
      </c>
      <c r="G66" s="666" t="s">
        <v>5076</v>
      </c>
      <c r="H66" s="666" t="s">
        <v>5077</v>
      </c>
      <c r="I66" s="668">
        <v>4.43</v>
      </c>
      <c r="J66" s="668">
        <v>100</v>
      </c>
      <c r="K66" s="669">
        <v>443</v>
      </c>
    </row>
    <row r="67" spans="1:11" ht="14.4" customHeight="1" x14ac:dyDescent="0.3">
      <c r="A67" s="664" t="s">
        <v>527</v>
      </c>
      <c r="B67" s="665" t="s">
        <v>528</v>
      </c>
      <c r="C67" s="666" t="s">
        <v>532</v>
      </c>
      <c r="D67" s="667" t="s">
        <v>3069</v>
      </c>
      <c r="E67" s="666" t="s">
        <v>5248</v>
      </c>
      <c r="F67" s="667" t="s">
        <v>5249</v>
      </c>
      <c r="G67" s="666" t="s">
        <v>5078</v>
      </c>
      <c r="H67" s="666" t="s">
        <v>5079</v>
      </c>
      <c r="I67" s="668">
        <v>17.98</v>
      </c>
      <c r="J67" s="668">
        <v>50</v>
      </c>
      <c r="K67" s="669">
        <v>899.03</v>
      </c>
    </row>
    <row r="68" spans="1:11" ht="14.4" customHeight="1" x14ac:dyDescent="0.3">
      <c r="A68" s="664" t="s">
        <v>527</v>
      </c>
      <c r="B68" s="665" t="s">
        <v>528</v>
      </c>
      <c r="C68" s="666" t="s">
        <v>532</v>
      </c>
      <c r="D68" s="667" t="s">
        <v>3069</v>
      </c>
      <c r="E68" s="666" t="s">
        <v>5248</v>
      </c>
      <c r="F68" s="667" t="s">
        <v>5249</v>
      </c>
      <c r="G68" s="666" t="s">
        <v>5080</v>
      </c>
      <c r="H68" s="666" t="s">
        <v>5081</v>
      </c>
      <c r="I68" s="668">
        <v>12.106666666666667</v>
      </c>
      <c r="J68" s="668">
        <v>30</v>
      </c>
      <c r="K68" s="669">
        <v>363.2</v>
      </c>
    </row>
    <row r="69" spans="1:11" ht="14.4" customHeight="1" x14ac:dyDescent="0.3">
      <c r="A69" s="664" t="s">
        <v>527</v>
      </c>
      <c r="B69" s="665" t="s">
        <v>528</v>
      </c>
      <c r="C69" s="666" t="s">
        <v>532</v>
      </c>
      <c r="D69" s="667" t="s">
        <v>3069</v>
      </c>
      <c r="E69" s="666" t="s">
        <v>5248</v>
      </c>
      <c r="F69" s="667" t="s">
        <v>5249</v>
      </c>
      <c r="G69" s="666" t="s">
        <v>5082</v>
      </c>
      <c r="H69" s="666" t="s">
        <v>5083</v>
      </c>
      <c r="I69" s="668">
        <v>2.5133333333333332</v>
      </c>
      <c r="J69" s="668">
        <v>300</v>
      </c>
      <c r="K69" s="669">
        <v>754</v>
      </c>
    </row>
    <row r="70" spans="1:11" ht="14.4" customHeight="1" x14ac:dyDescent="0.3">
      <c r="A70" s="664" t="s">
        <v>527</v>
      </c>
      <c r="B70" s="665" t="s">
        <v>528</v>
      </c>
      <c r="C70" s="666" t="s">
        <v>532</v>
      </c>
      <c r="D70" s="667" t="s">
        <v>3069</v>
      </c>
      <c r="E70" s="666" t="s">
        <v>5248</v>
      </c>
      <c r="F70" s="667" t="s">
        <v>5249</v>
      </c>
      <c r="G70" s="666" t="s">
        <v>5084</v>
      </c>
      <c r="H70" s="666" t="s">
        <v>5085</v>
      </c>
      <c r="I70" s="668">
        <v>1.94</v>
      </c>
      <c r="J70" s="668">
        <v>200</v>
      </c>
      <c r="K70" s="669">
        <v>388</v>
      </c>
    </row>
    <row r="71" spans="1:11" ht="14.4" customHeight="1" x14ac:dyDescent="0.3">
      <c r="A71" s="664" t="s">
        <v>527</v>
      </c>
      <c r="B71" s="665" t="s">
        <v>528</v>
      </c>
      <c r="C71" s="666" t="s">
        <v>532</v>
      </c>
      <c r="D71" s="667" t="s">
        <v>3069</v>
      </c>
      <c r="E71" s="666" t="s">
        <v>5248</v>
      </c>
      <c r="F71" s="667" t="s">
        <v>5249</v>
      </c>
      <c r="G71" s="666" t="s">
        <v>5086</v>
      </c>
      <c r="H71" s="666" t="s">
        <v>5087</v>
      </c>
      <c r="I71" s="668">
        <v>5.2</v>
      </c>
      <c r="J71" s="668">
        <v>20</v>
      </c>
      <c r="K71" s="669">
        <v>104</v>
      </c>
    </row>
    <row r="72" spans="1:11" ht="14.4" customHeight="1" x14ac:dyDescent="0.3">
      <c r="A72" s="664" t="s">
        <v>527</v>
      </c>
      <c r="B72" s="665" t="s">
        <v>528</v>
      </c>
      <c r="C72" s="666" t="s">
        <v>532</v>
      </c>
      <c r="D72" s="667" t="s">
        <v>3069</v>
      </c>
      <c r="E72" s="666" t="s">
        <v>5248</v>
      </c>
      <c r="F72" s="667" t="s">
        <v>5249</v>
      </c>
      <c r="G72" s="666" t="s">
        <v>5088</v>
      </c>
      <c r="H72" s="666" t="s">
        <v>5089</v>
      </c>
      <c r="I72" s="668">
        <v>13.2</v>
      </c>
      <c r="J72" s="668">
        <v>10</v>
      </c>
      <c r="K72" s="669">
        <v>132</v>
      </c>
    </row>
    <row r="73" spans="1:11" ht="14.4" customHeight="1" x14ac:dyDescent="0.3">
      <c r="A73" s="664" t="s">
        <v>527</v>
      </c>
      <c r="B73" s="665" t="s">
        <v>528</v>
      </c>
      <c r="C73" s="666" t="s">
        <v>532</v>
      </c>
      <c r="D73" s="667" t="s">
        <v>3069</v>
      </c>
      <c r="E73" s="666" t="s">
        <v>5248</v>
      </c>
      <c r="F73" s="667" t="s">
        <v>5249</v>
      </c>
      <c r="G73" s="666" t="s">
        <v>5090</v>
      </c>
      <c r="H73" s="666" t="s">
        <v>5091</v>
      </c>
      <c r="I73" s="668">
        <v>13.2</v>
      </c>
      <c r="J73" s="668">
        <v>10</v>
      </c>
      <c r="K73" s="669">
        <v>132</v>
      </c>
    </row>
    <row r="74" spans="1:11" ht="14.4" customHeight="1" x14ac:dyDescent="0.3">
      <c r="A74" s="664" t="s">
        <v>527</v>
      </c>
      <c r="B74" s="665" t="s">
        <v>528</v>
      </c>
      <c r="C74" s="666" t="s">
        <v>532</v>
      </c>
      <c r="D74" s="667" t="s">
        <v>3069</v>
      </c>
      <c r="E74" s="666" t="s">
        <v>5248</v>
      </c>
      <c r="F74" s="667" t="s">
        <v>5249</v>
      </c>
      <c r="G74" s="666" t="s">
        <v>5092</v>
      </c>
      <c r="H74" s="666" t="s">
        <v>5093</v>
      </c>
      <c r="I74" s="668">
        <v>1.27</v>
      </c>
      <c r="J74" s="668">
        <v>150</v>
      </c>
      <c r="K74" s="669">
        <v>190.5</v>
      </c>
    </row>
    <row r="75" spans="1:11" ht="14.4" customHeight="1" x14ac:dyDescent="0.3">
      <c r="A75" s="664" t="s">
        <v>527</v>
      </c>
      <c r="B75" s="665" t="s">
        <v>528</v>
      </c>
      <c r="C75" s="666" t="s">
        <v>532</v>
      </c>
      <c r="D75" s="667" t="s">
        <v>3069</v>
      </c>
      <c r="E75" s="666" t="s">
        <v>5248</v>
      </c>
      <c r="F75" s="667" t="s">
        <v>5249</v>
      </c>
      <c r="G75" s="666" t="s">
        <v>5094</v>
      </c>
      <c r="H75" s="666" t="s">
        <v>5095</v>
      </c>
      <c r="I75" s="668">
        <v>21.234999999999999</v>
      </c>
      <c r="J75" s="668">
        <v>10</v>
      </c>
      <c r="K75" s="669">
        <v>212.35000000000002</v>
      </c>
    </row>
    <row r="76" spans="1:11" ht="14.4" customHeight="1" x14ac:dyDescent="0.3">
      <c r="A76" s="664" t="s">
        <v>527</v>
      </c>
      <c r="B76" s="665" t="s">
        <v>528</v>
      </c>
      <c r="C76" s="666" t="s">
        <v>532</v>
      </c>
      <c r="D76" s="667" t="s">
        <v>3069</v>
      </c>
      <c r="E76" s="666" t="s">
        <v>5248</v>
      </c>
      <c r="F76" s="667" t="s">
        <v>5249</v>
      </c>
      <c r="G76" s="666" t="s">
        <v>5096</v>
      </c>
      <c r="H76" s="666" t="s">
        <v>5097</v>
      </c>
      <c r="I76" s="668">
        <v>21.234999999999999</v>
      </c>
      <c r="J76" s="668">
        <v>15</v>
      </c>
      <c r="K76" s="669">
        <v>318.5</v>
      </c>
    </row>
    <row r="77" spans="1:11" ht="14.4" customHeight="1" x14ac:dyDescent="0.3">
      <c r="A77" s="664" t="s">
        <v>527</v>
      </c>
      <c r="B77" s="665" t="s">
        <v>528</v>
      </c>
      <c r="C77" s="666" t="s">
        <v>532</v>
      </c>
      <c r="D77" s="667" t="s">
        <v>3069</v>
      </c>
      <c r="E77" s="666" t="s">
        <v>5248</v>
      </c>
      <c r="F77" s="667" t="s">
        <v>5249</v>
      </c>
      <c r="G77" s="666" t="s">
        <v>5098</v>
      </c>
      <c r="H77" s="666" t="s">
        <v>5099</v>
      </c>
      <c r="I77" s="668">
        <v>11.496666666666668</v>
      </c>
      <c r="J77" s="668">
        <v>20</v>
      </c>
      <c r="K77" s="669">
        <v>229.9</v>
      </c>
    </row>
    <row r="78" spans="1:11" ht="14.4" customHeight="1" x14ac:dyDescent="0.3">
      <c r="A78" s="664" t="s">
        <v>527</v>
      </c>
      <c r="B78" s="665" t="s">
        <v>528</v>
      </c>
      <c r="C78" s="666" t="s">
        <v>532</v>
      </c>
      <c r="D78" s="667" t="s">
        <v>3069</v>
      </c>
      <c r="E78" s="666" t="s">
        <v>5248</v>
      </c>
      <c r="F78" s="667" t="s">
        <v>5249</v>
      </c>
      <c r="G78" s="666" t="s">
        <v>5100</v>
      </c>
      <c r="H78" s="666" t="s">
        <v>5101</v>
      </c>
      <c r="I78" s="668">
        <v>0.47</v>
      </c>
      <c r="J78" s="668">
        <v>300</v>
      </c>
      <c r="K78" s="669">
        <v>141</v>
      </c>
    </row>
    <row r="79" spans="1:11" ht="14.4" customHeight="1" x14ac:dyDescent="0.3">
      <c r="A79" s="664" t="s">
        <v>527</v>
      </c>
      <c r="B79" s="665" t="s">
        <v>528</v>
      </c>
      <c r="C79" s="666" t="s">
        <v>532</v>
      </c>
      <c r="D79" s="667" t="s">
        <v>3069</v>
      </c>
      <c r="E79" s="666" t="s">
        <v>5248</v>
      </c>
      <c r="F79" s="667" t="s">
        <v>5249</v>
      </c>
      <c r="G79" s="666" t="s">
        <v>5102</v>
      </c>
      <c r="H79" s="666" t="s">
        <v>5103</v>
      </c>
      <c r="I79" s="668">
        <v>4.03</v>
      </c>
      <c r="J79" s="668">
        <v>50</v>
      </c>
      <c r="K79" s="669">
        <v>201.5</v>
      </c>
    </row>
    <row r="80" spans="1:11" ht="14.4" customHeight="1" x14ac:dyDescent="0.3">
      <c r="A80" s="664" t="s">
        <v>527</v>
      </c>
      <c r="B80" s="665" t="s">
        <v>528</v>
      </c>
      <c r="C80" s="666" t="s">
        <v>532</v>
      </c>
      <c r="D80" s="667" t="s">
        <v>3069</v>
      </c>
      <c r="E80" s="666" t="s">
        <v>5248</v>
      </c>
      <c r="F80" s="667" t="s">
        <v>5249</v>
      </c>
      <c r="G80" s="666" t="s">
        <v>5104</v>
      </c>
      <c r="H80" s="666" t="s">
        <v>5105</v>
      </c>
      <c r="I80" s="668">
        <v>35.090000000000003</v>
      </c>
      <c r="J80" s="668">
        <v>12</v>
      </c>
      <c r="K80" s="669">
        <v>421.08</v>
      </c>
    </row>
    <row r="81" spans="1:11" ht="14.4" customHeight="1" x14ac:dyDescent="0.3">
      <c r="A81" s="664" t="s">
        <v>527</v>
      </c>
      <c r="B81" s="665" t="s">
        <v>528</v>
      </c>
      <c r="C81" s="666" t="s">
        <v>532</v>
      </c>
      <c r="D81" s="667" t="s">
        <v>3069</v>
      </c>
      <c r="E81" s="666" t="s">
        <v>5248</v>
      </c>
      <c r="F81" s="667" t="s">
        <v>5249</v>
      </c>
      <c r="G81" s="666" t="s">
        <v>5106</v>
      </c>
      <c r="H81" s="666" t="s">
        <v>5107</v>
      </c>
      <c r="I81" s="668">
        <v>9.1999999999999993</v>
      </c>
      <c r="J81" s="668">
        <v>150</v>
      </c>
      <c r="K81" s="669">
        <v>1380</v>
      </c>
    </row>
    <row r="82" spans="1:11" ht="14.4" customHeight="1" x14ac:dyDescent="0.3">
      <c r="A82" s="664" t="s">
        <v>527</v>
      </c>
      <c r="B82" s="665" t="s">
        <v>528</v>
      </c>
      <c r="C82" s="666" t="s">
        <v>532</v>
      </c>
      <c r="D82" s="667" t="s">
        <v>3069</v>
      </c>
      <c r="E82" s="666" t="s">
        <v>5248</v>
      </c>
      <c r="F82" s="667" t="s">
        <v>5249</v>
      </c>
      <c r="G82" s="666" t="s">
        <v>5108</v>
      </c>
      <c r="H82" s="666" t="s">
        <v>5109</v>
      </c>
      <c r="I82" s="668">
        <v>172.5</v>
      </c>
      <c r="J82" s="668">
        <v>2</v>
      </c>
      <c r="K82" s="669">
        <v>345</v>
      </c>
    </row>
    <row r="83" spans="1:11" ht="14.4" customHeight="1" x14ac:dyDescent="0.3">
      <c r="A83" s="664" t="s">
        <v>527</v>
      </c>
      <c r="B83" s="665" t="s">
        <v>528</v>
      </c>
      <c r="C83" s="666" t="s">
        <v>532</v>
      </c>
      <c r="D83" s="667" t="s">
        <v>3069</v>
      </c>
      <c r="E83" s="666" t="s">
        <v>5248</v>
      </c>
      <c r="F83" s="667" t="s">
        <v>5249</v>
      </c>
      <c r="G83" s="666" t="s">
        <v>5110</v>
      </c>
      <c r="H83" s="666" t="s">
        <v>5111</v>
      </c>
      <c r="I83" s="668">
        <v>3.4133333333333336</v>
      </c>
      <c r="J83" s="668">
        <v>600</v>
      </c>
      <c r="K83" s="669">
        <v>2048</v>
      </c>
    </row>
    <row r="84" spans="1:11" ht="14.4" customHeight="1" x14ac:dyDescent="0.3">
      <c r="A84" s="664" t="s">
        <v>527</v>
      </c>
      <c r="B84" s="665" t="s">
        <v>528</v>
      </c>
      <c r="C84" s="666" t="s">
        <v>532</v>
      </c>
      <c r="D84" s="667" t="s">
        <v>3069</v>
      </c>
      <c r="E84" s="666" t="s">
        <v>5248</v>
      </c>
      <c r="F84" s="667" t="s">
        <v>5249</v>
      </c>
      <c r="G84" s="666" t="s">
        <v>5112</v>
      </c>
      <c r="H84" s="666" t="s">
        <v>5113</v>
      </c>
      <c r="I84" s="668">
        <v>9.4366666666666656</v>
      </c>
      <c r="J84" s="668">
        <v>400</v>
      </c>
      <c r="K84" s="669">
        <v>3775</v>
      </c>
    </row>
    <row r="85" spans="1:11" ht="14.4" customHeight="1" x14ac:dyDescent="0.3">
      <c r="A85" s="664" t="s">
        <v>527</v>
      </c>
      <c r="B85" s="665" t="s">
        <v>528</v>
      </c>
      <c r="C85" s="666" t="s">
        <v>532</v>
      </c>
      <c r="D85" s="667" t="s">
        <v>3069</v>
      </c>
      <c r="E85" s="666" t="s">
        <v>5250</v>
      </c>
      <c r="F85" s="667" t="s">
        <v>5251</v>
      </c>
      <c r="G85" s="666" t="s">
        <v>5114</v>
      </c>
      <c r="H85" s="666" t="s">
        <v>5115</v>
      </c>
      <c r="I85" s="668">
        <v>267.78666666666669</v>
      </c>
      <c r="J85" s="668">
        <v>4</v>
      </c>
      <c r="K85" s="669">
        <v>1071.1399999999999</v>
      </c>
    </row>
    <row r="86" spans="1:11" ht="14.4" customHeight="1" x14ac:dyDescent="0.3">
      <c r="A86" s="664" t="s">
        <v>527</v>
      </c>
      <c r="B86" s="665" t="s">
        <v>528</v>
      </c>
      <c r="C86" s="666" t="s">
        <v>532</v>
      </c>
      <c r="D86" s="667" t="s">
        <v>3069</v>
      </c>
      <c r="E86" s="666" t="s">
        <v>5252</v>
      </c>
      <c r="F86" s="667" t="s">
        <v>5253</v>
      </c>
      <c r="G86" s="666" t="s">
        <v>5116</v>
      </c>
      <c r="H86" s="666" t="s">
        <v>5117</v>
      </c>
      <c r="I86" s="668">
        <v>8.1633333333333322</v>
      </c>
      <c r="J86" s="668">
        <v>1100</v>
      </c>
      <c r="K86" s="669">
        <v>8979</v>
      </c>
    </row>
    <row r="87" spans="1:11" ht="14.4" customHeight="1" x14ac:dyDescent="0.3">
      <c r="A87" s="664" t="s">
        <v>527</v>
      </c>
      <c r="B87" s="665" t="s">
        <v>528</v>
      </c>
      <c r="C87" s="666" t="s">
        <v>532</v>
      </c>
      <c r="D87" s="667" t="s">
        <v>3069</v>
      </c>
      <c r="E87" s="666" t="s">
        <v>5252</v>
      </c>
      <c r="F87" s="667" t="s">
        <v>5253</v>
      </c>
      <c r="G87" s="666" t="s">
        <v>5118</v>
      </c>
      <c r="H87" s="666" t="s">
        <v>5119</v>
      </c>
      <c r="I87" s="668">
        <v>7.003333333333333</v>
      </c>
      <c r="J87" s="668">
        <v>85</v>
      </c>
      <c r="K87" s="669">
        <v>595.29999999999995</v>
      </c>
    </row>
    <row r="88" spans="1:11" ht="14.4" customHeight="1" x14ac:dyDescent="0.3">
      <c r="A88" s="664" t="s">
        <v>527</v>
      </c>
      <c r="B88" s="665" t="s">
        <v>528</v>
      </c>
      <c r="C88" s="666" t="s">
        <v>532</v>
      </c>
      <c r="D88" s="667" t="s">
        <v>3069</v>
      </c>
      <c r="E88" s="666" t="s">
        <v>5254</v>
      </c>
      <c r="F88" s="667" t="s">
        <v>5255</v>
      </c>
      <c r="G88" s="666" t="s">
        <v>5120</v>
      </c>
      <c r="H88" s="666" t="s">
        <v>5121</v>
      </c>
      <c r="I88" s="668">
        <v>0.31</v>
      </c>
      <c r="J88" s="668">
        <v>100</v>
      </c>
      <c r="K88" s="669">
        <v>31</v>
      </c>
    </row>
    <row r="89" spans="1:11" ht="14.4" customHeight="1" x14ac:dyDescent="0.3">
      <c r="A89" s="664" t="s">
        <v>527</v>
      </c>
      <c r="B89" s="665" t="s">
        <v>528</v>
      </c>
      <c r="C89" s="666" t="s">
        <v>532</v>
      </c>
      <c r="D89" s="667" t="s">
        <v>3069</v>
      </c>
      <c r="E89" s="666" t="s">
        <v>5254</v>
      </c>
      <c r="F89" s="667" t="s">
        <v>5255</v>
      </c>
      <c r="G89" s="666" t="s">
        <v>5122</v>
      </c>
      <c r="H89" s="666" t="s">
        <v>5123</v>
      </c>
      <c r="I89" s="668">
        <v>0.31</v>
      </c>
      <c r="J89" s="668">
        <v>500</v>
      </c>
      <c r="K89" s="669">
        <v>155</v>
      </c>
    </row>
    <row r="90" spans="1:11" ht="14.4" customHeight="1" x14ac:dyDescent="0.3">
      <c r="A90" s="664" t="s">
        <v>527</v>
      </c>
      <c r="B90" s="665" t="s">
        <v>528</v>
      </c>
      <c r="C90" s="666" t="s">
        <v>532</v>
      </c>
      <c r="D90" s="667" t="s">
        <v>3069</v>
      </c>
      <c r="E90" s="666" t="s">
        <v>5254</v>
      </c>
      <c r="F90" s="667" t="s">
        <v>5255</v>
      </c>
      <c r="G90" s="666" t="s">
        <v>5124</v>
      </c>
      <c r="H90" s="666" t="s">
        <v>5125</v>
      </c>
      <c r="I90" s="668">
        <v>0.48</v>
      </c>
      <c r="J90" s="668">
        <v>1700</v>
      </c>
      <c r="K90" s="669">
        <v>816</v>
      </c>
    </row>
    <row r="91" spans="1:11" ht="14.4" customHeight="1" x14ac:dyDescent="0.3">
      <c r="A91" s="664" t="s">
        <v>527</v>
      </c>
      <c r="B91" s="665" t="s">
        <v>528</v>
      </c>
      <c r="C91" s="666" t="s">
        <v>532</v>
      </c>
      <c r="D91" s="667" t="s">
        <v>3069</v>
      </c>
      <c r="E91" s="666" t="s">
        <v>5254</v>
      </c>
      <c r="F91" s="667" t="s">
        <v>5255</v>
      </c>
      <c r="G91" s="666" t="s">
        <v>5126</v>
      </c>
      <c r="H91" s="666" t="s">
        <v>5127</v>
      </c>
      <c r="I91" s="668">
        <v>1.8033333333333335</v>
      </c>
      <c r="J91" s="668">
        <v>600</v>
      </c>
      <c r="K91" s="669">
        <v>1082</v>
      </c>
    </row>
    <row r="92" spans="1:11" ht="14.4" customHeight="1" x14ac:dyDescent="0.3">
      <c r="A92" s="664" t="s">
        <v>527</v>
      </c>
      <c r="B92" s="665" t="s">
        <v>528</v>
      </c>
      <c r="C92" s="666" t="s">
        <v>532</v>
      </c>
      <c r="D92" s="667" t="s">
        <v>3069</v>
      </c>
      <c r="E92" s="666" t="s">
        <v>5256</v>
      </c>
      <c r="F92" s="667" t="s">
        <v>5257</v>
      </c>
      <c r="G92" s="666" t="s">
        <v>5128</v>
      </c>
      <c r="H92" s="666" t="s">
        <v>5129</v>
      </c>
      <c r="I92" s="668">
        <v>7.5</v>
      </c>
      <c r="J92" s="668">
        <v>5</v>
      </c>
      <c r="K92" s="669">
        <v>37.5</v>
      </c>
    </row>
    <row r="93" spans="1:11" ht="14.4" customHeight="1" x14ac:dyDescent="0.3">
      <c r="A93" s="664" t="s">
        <v>527</v>
      </c>
      <c r="B93" s="665" t="s">
        <v>528</v>
      </c>
      <c r="C93" s="666" t="s">
        <v>532</v>
      </c>
      <c r="D93" s="667" t="s">
        <v>3069</v>
      </c>
      <c r="E93" s="666" t="s">
        <v>5256</v>
      </c>
      <c r="F93" s="667" t="s">
        <v>5257</v>
      </c>
      <c r="G93" s="666" t="s">
        <v>5130</v>
      </c>
      <c r="H93" s="666" t="s">
        <v>5131</v>
      </c>
      <c r="I93" s="668">
        <v>7.5</v>
      </c>
      <c r="J93" s="668">
        <v>15</v>
      </c>
      <c r="K93" s="669">
        <v>112.5</v>
      </c>
    </row>
    <row r="94" spans="1:11" ht="14.4" customHeight="1" x14ac:dyDescent="0.3">
      <c r="A94" s="664" t="s">
        <v>527</v>
      </c>
      <c r="B94" s="665" t="s">
        <v>528</v>
      </c>
      <c r="C94" s="666" t="s">
        <v>532</v>
      </c>
      <c r="D94" s="667" t="s">
        <v>3069</v>
      </c>
      <c r="E94" s="666" t="s">
        <v>5256</v>
      </c>
      <c r="F94" s="667" t="s">
        <v>5257</v>
      </c>
      <c r="G94" s="666" t="s">
        <v>5132</v>
      </c>
      <c r="H94" s="666" t="s">
        <v>5133</v>
      </c>
      <c r="I94" s="668">
        <v>7.5</v>
      </c>
      <c r="J94" s="668">
        <v>6</v>
      </c>
      <c r="K94" s="669">
        <v>45</v>
      </c>
    </row>
    <row r="95" spans="1:11" ht="14.4" customHeight="1" x14ac:dyDescent="0.3">
      <c r="A95" s="664" t="s">
        <v>527</v>
      </c>
      <c r="B95" s="665" t="s">
        <v>528</v>
      </c>
      <c r="C95" s="666" t="s">
        <v>532</v>
      </c>
      <c r="D95" s="667" t="s">
        <v>3069</v>
      </c>
      <c r="E95" s="666" t="s">
        <v>5256</v>
      </c>
      <c r="F95" s="667" t="s">
        <v>5257</v>
      </c>
      <c r="G95" s="666" t="s">
        <v>5134</v>
      </c>
      <c r="H95" s="666" t="s">
        <v>5135</v>
      </c>
      <c r="I95" s="668">
        <v>7.5</v>
      </c>
      <c r="J95" s="668">
        <v>10</v>
      </c>
      <c r="K95" s="669">
        <v>75</v>
      </c>
    </row>
    <row r="96" spans="1:11" ht="14.4" customHeight="1" x14ac:dyDescent="0.3">
      <c r="A96" s="664" t="s">
        <v>527</v>
      </c>
      <c r="B96" s="665" t="s">
        <v>528</v>
      </c>
      <c r="C96" s="666" t="s">
        <v>532</v>
      </c>
      <c r="D96" s="667" t="s">
        <v>3069</v>
      </c>
      <c r="E96" s="666" t="s">
        <v>5256</v>
      </c>
      <c r="F96" s="667" t="s">
        <v>5257</v>
      </c>
      <c r="G96" s="666" t="s">
        <v>5136</v>
      </c>
      <c r="H96" s="666" t="s">
        <v>5137</v>
      </c>
      <c r="I96" s="668">
        <v>0.71</v>
      </c>
      <c r="J96" s="668">
        <v>11000</v>
      </c>
      <c r="K96" s="669">
        <v>7810</v>
      </c>
    </row>
    <row r="97" spans="1:11" ht="14.4" customHeight="1" x14ac:dyDescent="0.3">
      <c r="A97" s="664" t="s">
        <v>527</v>
      </c>
      <c r="B97" s="665" t="s">
        <v>528</v>
      </c>
      <c r="C97" s="666" t="s">
        <v>532</v>
      </c>
      <c r="D97" s="667" t="s">
        <v>3069</v>
      </c>
      <c r="E97" s="666" t="s">
        <v>5258</v>
      </c>
      <c r="F97" s="667" t="s">
        <v>5259</v>
      </c>
      <c r="G97" s="666" t="s">
        <v>5138</v>
      </c>
      <c r="H97" s="666" t="s">
        <v>5139</v>
      </c>
      <c r="I97" s="668">
        <v>139.44</v>
      </c>
      <c r="J97" s="668">
        <v>9</v>
      </c>
      <c r="K97" s="669">
        <v>1254.96</v>
      </c>
    </row>
    <row r="98" spans="1:11" ht="14.4" customHeight="1" x14ac:dyDescent="0.3">
      <c r="A98" s="664" t="s">
        <v>527</v>
      </c>
      <c r="B98" s="665" t="s">
        <v>528</v>
      </c>
      <c r="C98" s="666" t="s">
        <v>532</v>
      </c>
      <c r="D98" s="667" t="s">
        <v>3069</v>
      </c>
      <c r="E98" s="666" t="s">
        <v>5258</v>
      </c>
      <c r="F98" s="667" t="s">
        <v>5259</v>
      </c>
      <c r="G98" s="666" t="s">
        <v>5140</v>
      </c>
      <c r="H98" s="666" t="s">
        <v>5141</v>
      </c>
      <c r="I98" s="668">
        <v>139.44</v>
      </c>
      <c r="J98" s="668">
        <v>9</v>
      </c>
      <c r="K98" s="669">
        <v>1254.96</v>
      </c>
    </row>
    <row r="99" spans="1:11" ht="14.4" customHeight="1" x14ac:dyDescent="0.3">
      <c r="A99" s="664" t="s">
        <v>527</v>
      </c>
      <c r="B99" s="665" t="s">
        <v>528</v>
      </c>
      <c r="C99" s="666" t="s">
        <v>532</v>
      </c>
      <c r="D99" s="667" t="s">
        <v>3069</v>
      </c>
      <c r="E99" s="666" t="s">
        <v>5258</v>
      </c>
      <c r="F99" s="667" t="s">
        <v>5259</v>
      </c>
      <c r="G99" s="666" t="s">
        <v>5142</v>
      </c>
      <c r="H99" s="666" t="s">
        <v>5143</v>
      </c>
      <c r="I99" s="668">
        <v>142.78</v>
      </c>
      <c r="J99" s="668">
        <v>5</v>
      </c>
      <c r="K99" s="669">
        <v>713.9</v>
      </c>
    </row>
    <row r="100" spans="1:11" ht="14.4" customHeight="1" x14ac:dyDescent="0.3">
      <c r="A100" s="664" t="s">
        <v>527</v>
      </c>
      <c r="B100" s="665" t="s">
        <v>528</v>
      </c>
      <c r="C100" s="666" t="s">
        <v>532</v>
      </c>
      <c r="D100" s="667" t="s">
        <v>3069</v>
      </c>
      <c r="E100" s="666" t="s">
        <v>5260</v>
      </c>
      <c r="F100" s="667" t="s">
        <v>5261</v>
      </c>
      <c r="G100" s="666" t="s">
        <v>5144</v>
      </c>
      <c r="H100" s="666" t="s">
        <v>5145</v>
      </c>
      <c r="I100" s="668">
        <v>4509.95</v>
      </c>
      <c r="J100" s="668">
        <v>17</v>
      </c>
      <c r="K100" s="669">
        <v>76669.210000000006</v>
      </c>
    </row>
    <row r="101" spans="1:11" ht="14.4" customHeight="1" x14ac:dyDescent="0.3">
      <c r="A101" s="664" t="s">
        <v>527</v>
      </c>
      <c r="B101" s="665" t="s">
        <v>528</v>
      </c>
      <c r="C101" s="666" t="s">
        <v>532</v>
      </c>
      <c r="D101" s="667" t="s">
        <v>3069</v>
      </c>
      <c r="E101" s="666" t="s">
        <v>5262</v>
      </c>
      <c r="F101" s="667" t="s">
        <v>5263</v>
      </c>
      <c r="G101" s="666" t="s">
        <v>5146</v>
      </c>
      <c r="H101" s="666" t="s">
        <v>5147</v>
      </c>
      <c r="I101" s="668">
        <v>15.6</v>
      </c>
      <c r="J101" s="668">
        <v>5</v>
      </c>
      <c r="K101" s="669">
        <v>78</v>
      </c>
    </row>
    <row r="102" spans="1:11" ht="14.4" customHeight="1" x14ac:dyDescent="0.3">
      <c r="A102" s="664" t="s">
        <v>527</v>
      </c>
      <c r="B102" s="665" t="s">
        <v>528</v>
      </c>
      <c r="C102" s="666" t="s">
        <v>537</v>
      </c>
      <c r="D102" s="667" t="s">
        <v>3070</v>
      </c>
      <c r="E102" s="666" t="s">
        <v>5246</v>
      </c>
      <c r="F102" s="667" t="s">
        <v>5247</v>
      </c>
      <c r="G102" s="666" t="s">
        <v>5148</v>
      </c>
      <c r="H102" s="666" t="s">
        <v>5149</v>
      </c>
      <c r="I102" s="668">
        <v>4.3</v>
      </c>
      <c r="J102" s="668">
        <v>24</v>
      </c>
      <c r="K102" s="669">
        <v>103.2</v>
      </c>
    </row>
    <row r="103" spans="1:11" ht="14.4" customHeight="1" x14ac:dyDescent="0.3">
      <c r="A103" s="664" t="s">
        <v>527</v>
      </c>
      <c r="B103" s="665" t="s">
        <v>528</v>
      </c>
      <c r="C103" s="666" t="s">
        <v>537</v>
      </c>
      <c r="D103" s="667" t="s">
        <v>3070</v>
      </c>
      <c r="E103" s="666" t="s">
        <v>5246</v>
      </c>
      <c r="F103" s="667" t="s">
        <v>5247</v>
      </c>
      <c r="G103" s="666" t="s">
        <v>4960</v>
      </c>
      <c r="H103" s="666" t="s">
        <v>4961</v>
      </c>
      <c r="I103" s="668">
        <v>0.50666666666666671</v>
      </c>
      <c r="J103" s="668">
        <v>3200</v>
      </c>
      <c r="K103" s="669">
        <v>1622</v>
      </c>
    </row>
    <row r="104" spans="1:11" ht="14.4" customHeight="1" x14ac:dyDescent="0.3">
      <c r="A104" s="664" t="s">
        <v>527</v>
      </c>
      <c r="B104" s="665" t="s">
        <v>528</v>
      </c>
      <c r="C104" s="666" t="s">
        <v>537</v>
      </c>
      <c r="D104" s="667" t="s">
        <v>3070</v>
      </c>
      <c r="E104" s="666" t="s">
        <v>5246</v>
      </c>
      <c r="F104" s="667" t="s">
        <v>5247</v>
      </c>
      <c r="G104" s="666" t="s">
        <v>4962</v>
      </c>
      <c r="H104" s="666" t="s">
        <v>4963</v>
      </c>
      <c r="I104" s="668">
        <v>28.74</v>
      </c>
      <c r="J104" s="668">
        <v>84</v>
      </c>
      <c r="K104" s="669">
        <v>2414.16</v>
      </c>
    </row>
    <row r="105" spans="1:11" ht="14.4" customHeight="1" x14ac:dyDescent="0.3">
      <c r="A105" s="664" t="s">
        <v>527</v>
      </c>
      <c r="B105" s="665" t="s">
        <v>528</v>
      </c>
      <c r="C105" s="666" t="s">
        <v>537</v>
      </c>
      <c r="D105" s="667" t="s">
        <v>3070</v>
      </c>
      <c r="E105" s="666" t="s">
        <v>5246</v>
      </c>
      <c r="F105" s="667" t="s">
        <v>5247</v>
      </c>
      <c r="G105" s="666" t="s">
        <v>4966</v>
      </c>
      <c r="H105" s="666" t="s">
        <v>4967</v>
      </c>
      <c r="I105" s="668">
        <v>0.88</v>
      </c>
      <c r="J105" s="668">
        <v>1000</v>
      </c>
      <c r="K105" s="669">
        <v>880</v>
      </c>
    </row>
    <row r="106" spans="1:11" ht="14.4" customHeight="1" x14ac:dyDescent="0.3">
      <c r="A106" s="664" t="s">
        <v>527</v>
      </c>
      <c r="B106" s="665" t="s">
        <v>528</v>
      </c>
      <c r="C106" s="666" t="s">
        <v>537</v>
      </c>
      <c r="D106" s="667" t="s">
        <v>3070</v>
      </c>
      <c r="E106" s="666" t="s">
        <v>5246</v>
      </c>
      <c r="F106" s="667" t="s">
        <v>5247</v>
      </c>
      <c r="G106" s="666" t="s">
        <v>5150</v>
      </c>
      <c r="H106" s="666" t="s">
        <v>5151</v>
      </c>
      <c r="I106" s="668">
        <v>5.6</v>
      </c>
      <c r="J106" s="668">
        <v>200</v>
      </c>
      <c r="K106" s="669">
        <v>1120.82</v>
      </c>
    </row>
    <row r="107" spans="1:11" ht="14.4" customHeight="1" x14ac:dyDescent="0.3">
      <c r="A107" s="664" t="s">
        <v>527</v>
      </c>
      <c r="B107" s="665" t="s">
        <v>528</v>
      </c>
      <c r="C107" s="666" t="s">
        <v>537</v>
      </c>
      <c r="D107" s="667" t="s">
        <v>3070</v>
      </c>
      <c r="E107" s="666" t="s">
        <v>5246</v>
      </c>
      <c r="F107" s="667" t="s">
        <v>5247</v>
      </c>
      <c r="G107" s="666" t="s">
        <v>4968</v>
      </c>
      <c r="H107" s="666" t="s">
        <v>4969</v>
      </c>
      <c r="I107" s="668">
        <v>2.73</v>
      </c>
      <c r="J107" s="668">
        <v>50</v>
      </c>
      <c r="K107" s="669">
        <v>136.69</v>
      </c>
    </row>
    <row r="108" spans="1:11" ht="14.4" customHeight="1" x14ac:dyDescent="0.3">
      <c r="A108" s="664" t="s">
        <v>527</v>
      </c>
      <c r="B108" s="665" t="s">
        <v>528</v>
      </c>
      <c r="C108" s="666" t="s">
        <v>537</v>
      </c>
      <c r="D108" s="667" t="s">
        <v>3070</v>
      </c>
      <c r="E108" s="666" t="s">
        <v>5246</v>
      </c>
      <c r="F108" s="667" t="s">
        <v>5247</v>
      </c>
      <c r="G108" s="666" t="s">
        <v>4970</v>
      </c>
      <c r="H108" s="666" t="s">
        <v>4971</v>
      </c>
      <c r="I108" s="668">
        <v>1.38</v>
      </c>
      <c r="J108" s="668">
        <v>250</v>
      </c>
      <c r="K108" s="669">
        <v>345</v>
      </c>
    </row>
    <row r="109" spans="1:11" ht="14.4" customHeight="1" x14ac:dyDescent="0.3">
      <c r="A109" s="664" t="s">
        <v>527</v>
      </c>
      <c r="B109" s="665" t="s">
        <v>528</v>
      </c>
      <c r="C109" s="666" t="s">
        <v>537</v>
      </c>
      <c r="D109" s="667" t="s">
        <v>3070</v>
      </c>
      <c r="E109" s="666" t="s">
        <v>5246</v>
      </c>
      <c r="F109" s="667" t="s">
        <v>5247</v>
      </c>
      <c r="G109" s="666" t="s">
        <v>4972</v>
      </c>
      <c r="H109" s="666" t="s">
        <v>4973</v>
      </c>
      <c r="I109" s="668">
        <v>79.86</v>
      </c>
      <c r="J109" s="668">
        <v>3</v>
      </c>
      <c r="K109" s="669">
        <v>239.58</v>
      </c>
    </row>
    <row r="110" spans="1:11" ht="14.4" customHeight="1" x14ac:dyDescent="0.3">
      <c r="A110" s="664" t="s">
        <v>527</v>
      </c>
      <c r="B110" s="665" t="s">
        <v>528</v>
      </c>
      <c r="C110" s="666" t="s">
        <v>537</v>
      </c>
      <c r="D110" s="667" t="s">
        <v>3070</v>
      </c>
      <c r="E110" s="666" t="s">
        <v>5246</v>
      </c>
      <c r="F110" s="667" t="s">
        <v>5247</v>
      </c>
      <c r="G110" s="666" t="s">
        <v>4974</v>
      </c>
      <c r="H110" s="666" t="s">
        <v>4975</v>
      </c>
      <c r="I110" s="668">
        <v>0.66333333333333344</v>
      </c>
      <c r="J110" s="668">
        <v>1500</v>
      </c>
      <c r="K110" s="669">
        <v>995</v>
      </c>
    </row>
    <row r="111" spans="1:11" ht="14.4" customHeight="1" x14ac:dyDescent="0.3">
      <c r="A111" s="664" t="s">
        <v>527</v>
      </c>
      <c r="B111" s="665" t="s">
        <v>528</v>
      </c>
      <c r="C111" s="666" t="s">
        <v>537</v>
      </c>
      <c r="D111" s="667" t="s">
        <v>3070</v>
      </c>
      <c r="E111" s="666" t="s">
        <v>5246</v>
      </c>
      <c r="F111" s="667" t="s">
        <v>5247</v>
      </c>
      <c r="G111" s="666" t="s">
        <v>4978</v>
      </c>
      <c r="H111" s="666" t="s">
        <v>4979</v>
      </c>
      <c r="I111" s="668">
        <v>8.58</v>
      </c>
      <c r="J111" s="668">
        <v>36</v>
      </c>
      <c r="K111" s="669">
        <v>308.88</v>
      </c>
    </row>
    <row r="112" spans="1:11" ht="14.4" customHeight="1" x14ac:dyDescent="0.3">
      <c r="A112" s="664" t="s">
        <v>527</v>
      </c>
      <c r="B112" s="665" t="s">
        <v>528</v>
      </c>
      <c r="C112" s="666" t="s">
        <v>537</v>
      </c>
      <c r="D112" s="667" t="s">
        <v>3070</v>
      </c>
      <c r="E112" s="666" t="s">
        <v>5246</v>
      </c>
      <c r="F112" s="667" t="s">
        <v>5247</v>
      </c>
      <c r="G112" s="666" t="s">
        <v>4980</v>
      </c>
      <c r="H112" s="666" t="s">
        <v>4981</v>
      </c>
      <c r="I112" s="668">
        <v>27.876666666666665</v>
      </c>
      <c r="J112" s="668">
        <v>20</v>
      </c>
      <c r="K112" s="669">
        <v>557.52</v>
      </c>
    </row>
    <row r="113" spans="1:11" ht="14.4" customHeight="1" x14ac:dyDescent="0.3">
      <c r="A113" s="664" t="s">
        <v>527</v>
      </c>
      <c r="B113" s="665" t="s">
        <v>528</v>
      </c>
      <c r="C113" s="666" t="s">
        <v>537</v>
      </c>
      <c r="D113" s="667" t="s">
        <v>3070</v>
      </c>
      <c r="E113" s="666" t="s">
        <v>5246</v>
      </c>
      <c r="F113" s="667" t="s">
        <v>5247</v>
      </c>
      <c r="G113" s="666" t="s">
        <v>4982</v>
      </c>
      <c r="H113" s="666" t="s">
        <v>4983</v>
      </c>
      <c r="I113" s="668">
        <v>159.55000000000001</v>
      </c>
      <c r="J113" s="668">
        <v>5</v>
      </c>
      <c r="K113" s="669">
        <v>797.75</v>
      </c>
    </row>
    <row r="114" spans="1:11" ht="14.4" customHeight="1" x14ac:dyDescent="0.3">
      <c r="A114" s="664" t="s">
        <v>527</v>
      </c>
      <c r="B114" s="665" t="s">
        <v>528</v>
      </c>
      <c r="C114" s="666" t="s">
        <v>537</v>
      </c>
      <c r="D114" s="667" t="s">
        <v>3070</v>
      </c>
      <c r="E114" s="666" t="s">
        <v>5246</v>
      </c>
      <c r="F114" s="667" t="s">
        <v>5247</v>
      </c>
      <c r="G114" s="666" t="s">
        <v>5152</v>
      </c>
      <c r="H114" s="666" t="s">
        <v>5153</v>
      </c>
      <c r="I114" s="668">
        <v>259.89999999999998</v>
      </c>
      <c r="J114" s="668">
        <v>1</v>
      </c>
      <c r="K114" s="669">
        <v>259.89999999999998</v>
      </c>
    </row>
    <row r="115" spans="1:11" ht="14.4" customHeight="1" x14ac:dyDescent="0.3">
      <c r="A115" s="664" t="s">
        <v>527</v>
      </c>
      <c r="B115" s="665" t="s">
        <v>528</v>
      </c>
      <c r="C115" s="666" t="s">
        <v>537</v>
      </c>
      <c r="D115" s="667" t="s">
        <v>3070</v>
      </c>
      <c r="E115" s="666" t="s">
        <v>5246</v>
      </c>
      <c r="F115" s="667" t="s">
        <v>5247</v>
      </c>
      <c r="G115" s="666" t="s">
        <v>5154</v>
      </c>
      <c r="H115" s="666" t="s">
        <v>5155</v>
      </c>
      <c r="I115" s="668">
        <v>13.155000000000001</v>
      </c>
      <c r="J115" s="668">
        <v>48</v>
      </c>
      <c r="K115" s="669">
        <v>631.44000000000005</v>
      </c>
    </row>
    <row r="116" spans="1:11" ht="14.4" customHeight="1" x14ac:dyDescent="0.3">
      <c r="A116" s="664" t="s">
        <v>527</v>
      </c>
      <c r="B116" s="665" t="s">
        <v>528</v>
      </c>
      <c r="C116" s="666" t="s">
        <v>537</v>
      </c>
      <c r="D116" s="667" t="s">
        <v>3070</v>
      </c>
      <c r="E116" s="666" t="s">
        <v>5246</v>
      </c>
      <c r="F116" s="667" t="s">
        <v>5247</v>
      </c>
      <c r="G116" s="666" t="s">
        <v>5156</v>
      </c>
      <c r="H116" s="666" t="s">
        <v>5157</v>
      </c>
      <c r="I116" s="668">
        <v>26.37</v>
      </c>
      <c r="J116" s="668">
        <v>24</v>
      </c>
      <c r="K116" s="669">
        <v>632.87</v>
      </c>
    </row>
    <row r="117" spans="1:11" ht="14.4" customHeight="1" x14ac:dyDescent="0.3">
      <c r="A117" s="664" t="s">
        <v>527</v>
      </c>
      <c r="B117" s="665" t="s">
        <v>528</v>
      </c>
      <c r="C117" s="666" t="s">
        <v>537</v>
      </c>
      <c r="D117" s="667" t="s">
        <v>3070</v>
      </c>
      <c r="E117" s="666" t="s">
        <v>5246</v>
      </c>
      <c r="F117" s="667" t="s">
        <v>5247</v>
      </c>
      <c r="G117" s="666" t="s">
        <v>4990</v>
      </c>
      <c r="H117" s="666" t="s">
        <v>4991</v>
      </c>
      <c r="I117" s="668">
        <v>66.724999999999994</v>
      </c>
      <c r="J117" s="668">
        <v>40</v>
      </c>
      <c r="K117" s="669">
        <v>2669.08</v>
      </c>
    </row>
    <row r="118" spans="1:11" ht="14.4" customHeight="1" x14ac:dyDescent="0.3">
      <c r="A118" s="664" t="s">
        <v>527</v>
      </c>
      <c r="B118" s="665" t="s">
        <v>528</v>
      </c>
      <c r="C118" s="666" t="s">
        <v>537</v>
      </c>
      <c r="D118" s="667" t="s">
        <v>3070</v>
      </c>
      <c r="E118" s="666" t="s">
        <v>5246</v>
      </c>
      <c r="F118" s="667" t="s">
        <v>5247</v>
      </c>
      <c r="G118" s="666" t="s">
        <v>5158</v>
      </c>
      <c r="H118" s="666" t="s">
        <v>5159</v>
      </c>
      <c r="I118" s="668">
        <v>0.42</v>
      </c>
      <c r="J118" s="668">
        <v>1000</v>
      </c>
      <c r="K118" s="669">
        <v>419.75</v>
      </c>
    </row>
    <row r="119" spans="1:11" ht="14.4" customHeight="1" x14ac:dyDescent="0.3">
      <c r="A119" s="664" t="s">
        <v>527</v>
      </c>
      <c r="B119" s="665" t="s">
        <v>528</v>
      </c>
      <c r="C119" s="666" t="s">
        <v>537</v>
      </c>
      <c r="D119" s="667" t="s">
        <v>3070</v>
      </c>
      <c r="E119" s="666" t="s">
        <v>5246</v>
      </c>
      <c r="F119" s="667" t="s">
        <v>5247</v>
      </c>
      <c r="G119" s="666" t="s">
        <v>5160</v>
      </c>
      <c r="H119" s="666" t="s">
        <v>5161</v>
      </c>
      <c r="I119" s="668">
        <v>5.27</v>
      </c>
      <c r="J119" s="668">
        <v>30</v>
      </c>
      <c r="K119" s="669">
        <v>158.1</v>
      </c>
    </row>
    <row r="120" spans="1:11" ht="14.4" customHeight="1" x14ac:dyDescent="0.3">
      <c r="A120" s="664" t="s">
        <v>527</v>
      </c>
      <c r="B120" s="665" t="s">
        <v>528</v>
      </c>
      <c r="C120" s="666" t="s">
        <v>537</v>
      </c>
      <c r="D120" s="667" t="s">
        <v>3070</v>
      </c>
      <c r="E120" s="666" t="s">
        <v>5246</v>
      </c>
      <c r="F120" s="667" t="s">
        <v>5247</v>
      </c>
      <c r="G120" s="666" t="s">
        <v>5162</v>
      </c>
      <c r="H120" s="666" t="s">
        <v>5163</v>
      </c>
      <c r="I120" s="668">
        <v>0.38</v>
      </c>
      <c r="J120" s="668">
        <v>100</v>
      </c>
      <c r="K120" s="669">
        <v>38</v>
      </c>
    </row>
    <row r="121" spans="1:11" ht="14.4" customHeight="1" x14ac:dyDescent="0.3">
      <c r="A121" s="664" t="s">
        <v>527</v>
      </c>
      <c r="B121" s="665" t="s">
        <v>528</v>
      </c>
      <c r="C121" s="666" t="s">
        <v>537</v>
      </c>
      <c r="D121" s="667" t="s">
        <v>3070</v>
      </c>
      <c r="E121" s="666" t="s">
        <v>5246</v>
      </c>
      <c r="F121" s="667" t="s">
        <v>5247</v>
      </c>
      <c r="G121" s="666" t="s">
        <v>4996</v>
      </c>
      <c r="H121" s="666" t="s">
        <v>4997</v>
      </c>
      <c r="I121" s="668">
        <v>1.17</v>
      </c>
      <c r="J121" s="668">
        <v>50</v>
      </c>
      <c r="K121" s="669">
        <v>58.5</v>
      </c>
    </row>
    <row r="122" spans="1:11" ht="14.4" customHeight="1" x14ac:dyDescent="0.3">
      <c r="A122" s="664" t="s">
        <v>527</v>
      </c>
      <c r="B122" s="665" t="s">
        <v>528</v>
      </c>
      <c r="C122" s="666" t="s">
        <v>537</v>
      </c>
      <c r="D122" s="667" t="s">
        <v>3070</v>
      </c>
      <c r="E122" s="666" t="s">
        <v>5246</v>
      </c>
      <c r="F122" s="667" t="s">
        <v>5247</v>
      </c>
      <c r="G122" s="666" t="s">
        <v>4998</v>
      </c>
      <c r="H122" s="666" t="s">
        <v>4999</v>
      </c>
      <c r="I122" s="668">
        <v>85.29</v>
      </c>
      <c r="J122" s="668">
        <v>9</v>
      </c>
      <c r="K122" s="669">
        <v>767.61</v>
      </c>
    </row>
    <row r="123" spans="1:11" ht="14.4" customHeight="1" x14ac:dyDescent="0.3">
      <c r="A123" s="664" t="s">
        <v>527</v>
      </c>
      <c r="B123" s="665" t="s">
        <v>528</v>
      </c>
      <c r="C123" s="666" t="s">
        <v>537</v>
      </c>
      <c r="D123" s="667" t="s">
        <v>3070</v>
      </c>
      <c r="E123" s="666" t="s">
        <v>5246</v>
      </c>
      <c r="F123" s="667" t="s">
        <v>5247</v>
      </c>
      <c r="G123" s="666" t="s">
        <v>5000</v>
      </c>
      <c r="H123" s="666" t="s">
        <v>5001</v>
      </c>
      <c r="I123" s="668">
        <v>120.005</v>
      </c>
      <c r="J123" s="668">
        <v>7</v>
      </c>
      <c r="K123" s="669">
        <v>840.02</v>
      </c>
    </row>
    <row r="124" spans="1:11" ht="14.4" customHeight="1" x14ac:dyDescent="0.3">
      <c r="A124" s="664" t="s">
        <v>527</v>
      </c>
      <c r="B124" s="665" t="s">
        <v>528</v>
      </c>
      <c r="C124" s="666" t="s">
        <v>537</v>
      </c>
      <c r="D124" s="667" t="s">
        <v>3070</v>
      </c>
      <c r="E124" s="666" t="s">
        <v>5246</v>
      </c>
      <c r="F124" s="667" t="s">
        <v>5247</v>
      </c>
      <c r="G124" s="666" t="s">
        <v>5002</v>
      </c>
      <c r="H124" s="666" t="s">
        <v>5003</v>
      </c>
      <c r="I124" s="668">
        <v>10.526666666666666</v>
      </c>
      <c r="J124" s="668">
        <v>30</v>
      </c>
      <c r="K124" s="669">
        <v>315.8</v>
      </c>
    </row>
    <row r="125" spans="1:11" ht="14.4" customHeight="1" x14ac:dyDescent="0.3">
      <c r="A125" s="664" t="s">
        <v>527</v>
      </c>
      <c r="B125" s="665" t="s">
        <v>528</v>
      </c>
      <c r="C125" s="666" t="s">
        <v>537</v>
      </c>
      <c r="D125" s="667" t="s">
        <v>3070</v>
      </c>
      <c r="E125" s="666" t="s">
        <v>5246</v>
      </c>
      <c r="F125" s="667" t="s">
        <v>5247</v>
      </c>
      <c r="G125" s="666" t="s">
        <v>5164</v>
      </c>
      <c r="H125" s="666" t="s">
        <v>5165</v>
      </c>
      <c r="I125" s="668">
        <v>72.739999999999995</v>
      </c>
      <c r="J125" s="668">
        <v>4</v>
      </c>
      <c r="K125" s="669">
        <v>290.95999999999998</v>
      </c>
    </row>
    <row r="126" spans="1:11" ht="14.4" customHeight="1" x14ac:dyDescent="0.3">
      <c r="A126" s="664" t="s">
        <v>527</v>
      </c>
      <c r="B126" s="665" t="s">
        <v>528</v>
      </c>
      <c r="C126" s="666" t="s">
        <v>537</v>
      </c>
      <c r="D126" s="667" t="s">
        <v>3070</v>
      </c>
      <c r="E126" s="666" t="s">
        <v>5246</v>
      </c>
      <c r="F126" s="667" t="s">
        <v>5247</v>
      </c>
      <c r="G126" s="666" t="s">
        <v>5004</v>
      </c>
      <c r="H126" s="666" t="s">
        <v>5005</v>
      </c>
      <c r="I126" s="668">
        <v>706.80000000000007</v>
      </c>
      <c r="J126" s="668">
        <v>184</v>
      </c>
      <c r="K126" s="669">
        <v>9733.0499999999993</v>
      </c>
    </row>
    <row r="127" spans="1:11" ht="14.4" customHeight="1" x14ac:dyDescent="0.3">
      <c r="A127" s="664" t="s">
        <v>527</v>
      </c>
      <c r="B127" s="665" t="s">
        <v>528</v>
      </c>
      <c r="C127" s="666" t="s">
        <v>537</v>
      </c>
      <c r="D127" s="667" t="s">
        <v>3070</v>
      </c>
      <c r="E127" s="666" t="s">
        <v>5246</v>
      </c>
      <c r="F127" s="667" t="s">
        <v>5247</v>
      </c>
      <c r="G127" s="666" t="s">
        <v>5166</v>
      </c>
      <c r="H127" s="666" t="s">
        <v>5167</v>
      </c>
      <c r="I127" s="668">
        <v>370.27</v>
      </c>
      <c r="J127" s="668">
        <v>2</v>
      </c>
      <c r="K127" s="669">
        <v>740.55</v>
      </c>
    </row>
    <row r="128" spans="1:11" ht="14.4" customHeight="1" x14ac:dyDescent="0.3">
      <c r="A128" s="664" t="s">
        <v>527</v>
      </c>
      <c r="B128" s="665" t="s">
        <v>528</v>
      </c>
      <c r="C128" s="666" t="s">
        <v>537</v>
      </c>
      <c r="D128" s="667" t="s">
        <v>3070</v>
      </c>
      <c r="E128" s="666" t="s">
        <v>5246</v>
      </c>
      <c r="F128" s="667" t="s">
        <v>5247</v>
      </c>
      <c r="G128" s="666" t="s">
        <v>5168</v>
      </c>
      <c r="H128" s="666" t="s">
        <v>5169</v>
      </c>
      <c r="I128" s="668">
        <v>322.35000000000002</v>
      </c>
      <c r="J128" s="668">
        <v>1</v>
      </c>
      <c r="K128" s="669">
        <v>322.35000000000002</v>
      </c>
    </row>
    <row r="129" spans="1:11" ht="14.4" customHeight="1" x14ac:dyDescent="0.3">
      <c r="A129" s="664" t="s">
        <v>527</v>
      </c>
      <c r="B129" s="665" t="s">
        <v>528</v>
      </c>
      <c r="C129" s="666" t="s">
        <v>537</v>
      </c>
      <c r="D129" s="667" t="s">
        <v>3070</v>
      </c>
      <c r="E129" s="666" t="s">
        <v>5248</v>
      </c>
      <c r="F129" s="667" t="s">
        <v>5249</v>
      </c>
      <c r="G129" s="666" t="s">
        <v>5006</v>
      </c>
      <c r="H129" s="666" t="s">
        <v>5007</v>
      </c>
      <c r="I129" s="668">
        <v>2.75</v>
      </c>
      <c r="J129" s="668">
        <v>50</v>
      </c>
      <c r="K129" s="669">
        <v>137.5</v>
      </c>
    </row>
    <row r="130" spans="1:11" ht="14.4" customHeight="1" x14ac:dyDescent="0.3">
      <c r="A130" s="664" t="s">
        <v>527</v>
      </c>
      <c r="B130" s="665" t="s">
        <v>528</v>
      </c>
      <c r="C130" s="666" t="s">
        <v>537</v>
      </c>
      <c r="D130" s="667" t="s">
        <v>3070</v>
      </c>
      <c r="E130" s="666" t="s">
        <v>5248</v>
      </c>
      <c r="F130" s="667" t="s">
        <v>5249</v>
      </c>
      <c r="G130" s="666" t="s">
        <v>5010</v>
      </c>
      <c r="H130" s="666" t="s">
        <v>5011</v>
      </c>
      <c r="I130" s="668">
        <v>15.926666666666668</v>
      </c>
      <c r="J130" s="668">
        <v>250</v>
      </c>
      <c r="K130" s="669">
        <v>3981.5</v>
      </c>
    </row>
    <row r="131" spans="1:11" ht="14.4" customHeight="1" x14ac:dyDescent="0.3">
      <c r="A131" s="664" t="s">
        <v>527</v>
      </c>
      <c r="B131" s="665" t="s">
        <v>528</v>
      </c>
      <c r="C131" s="666" t="s">
        <v>537</v>
      </c>
      <c r="D131" s="667" t="s">
        <v>3070</v>
      </c>
      <c r="E131" s="666" t="s">
        <v>5248</v>
      </c>
      <c r="F131" s="667" t="s">
        <v>5249</v>
      </c>
      <c r="G131" s="666" t="s">
        <v>5012</v>
      </c>
      <c r="H131" s="666" t="s">
        <v>5013</v>
      </c>
      <c r="I131" s="668">
        <v>1.0900000000000001</v>
      </c>
      <c r="J131" s="668">
        <v>3500</v>
      </c>
      <c r="K131" s="669">
        <v>3815</v>
      </c>
    </row>
    <row r="132" spans="1:11" ht="14.4" customHeight="1" x14ac:dyDescent="0.3">
      <c r="A132" s="664" t="s">
        <v>527</v>
      </c>
      <c r="B132" s="665" t="s">
        <v>528</v>
      </c>
      <c r="C132" s="666" t="s">
        <v>537</v>
      </c>
      <c r="D132" s="667" t="s">
        <v>3070</v>
      </c>
      <c r="E132" s="666" t="s">
        <v>5248</v>
      </c>
      <c r="F132" s="667" t="s">
        <v>5249</v>
      </c>
      <c r="G132" s="666" t="s">
        <v>5016</v>
      </c>
      <c r="H132" s="666" t="s">
        <v>5017</v>
      </c>
      <c r="I132" s="668">
        <v>0.47666666666666663</v>
      </c>
      <c r="J132" s="668">
        <v>1500</v>
      </c>
      <c r="K132" s="669">
        <v>712</v>
      </c>
    </row>
    <row r="133" spans="1:11" ht="14.4" customHeight="1" x14ac:dyDescent="0.3">
      <c r="A133" s="664" t="s">
        <v>527</v>
      </c>
      <c r="B133" s="665" t="s">
        <v>528</v>
      </c>
      <c r="C133" s="666" t="s">
        <v>537</v>
      </c>
      <c r="D133" s="667" t="s">
        <v>3070</v>
      </c>
      <c r="E133" s="666" t="s">
        <v>5248</v>
      </c>
      <c r="F133" s="667" t="s">
        <v>5249</v>
      </c>
      <c r="G133" s="666" t="s">
        <v>5018</v>
      </c>
      <c r="H133" s="666" t="s">
        <v>5019</v>
      </c>
      <c r="I133" s="668">
        <v>0.67</v>
      </c>
      <c r="J133" s="668">
        <v>2700</v>
      </c>
      <c r="K133" s="669">
        <v>1809</v>
      </c>
    </row>
    <row r="134" spans="1:11" ht="14.4" customHeight="1" x14ac:dyDescent="0.3">
      <c r="A134" s="664" t="s">
        <v>527</v>
      </c>
      <c r="B134" s="665" t="s">
        <v>528</v>
      </c>
      <c r="C134" s="666" t="s">
        <v>537</v>
      </c>
      <c r="D134" s="667" t="s">
        <v>3070</v>
      </c>
      <c r="E134" s="666" t="s">
        <v>5248</v>
      </c>
      <c r="F134" s="667" t="s">
        <v>5249</v>
      </c>
      <c r="G134" s="666" t="s">
        <v>5020</v>
      </c>
      <c r="H134" s="666" t="s">
        <v>5021</v>
      </c>
      <c r="I134" s="668">
        <v>22.53</v>
      </c>
      <c r="J134" s="668">
        <v>20</v>
      </c>
      <c r="K134" s="669">
        <v>450.6</v>
      </c>
    </row>
    <row r="135" spans="1:11" ht="14.4" customHeight="1" x14ac:dyDescent="0.3">
      <c r="A135" s="664" t="s">
        <v>527</v>
      </c>
      <c r="B135" s="665" t="s">
        <v>528</v>
      </c>
      <c r="C135" s="666" t="s">
        <v>537</v>
      </c>
      <c r="D135" s="667" t="s">
        <v>3070</v>
      </c>
      <c r="E135" s="666" t="s">
        <v>5248</v>
      </c>
      <c r="F135" s="667" t="s">
        <v>5249</v>
      </c>
      <c r="G135" s="666" t="s">
        <v>5022</v>
      </c>
      <c r="H135" s="666" t="s">
        <v>5023</v>
      </c>
      <c r="I135" s="668">
        <v>3.13</v>
      </c>
      <c r="J135" s="668">
        <v>50</v>
      </c>
      <c r="K135" s="669">
        <v>156.5</v>
      </c>
    </row>
    <row r="136" spans="1:11" ht="14.4" customHeight="1" x14ac:dyDescent="0.3">
      <c r="A136" s="664" t="s">
        <v>527</v>
      </c>
      <c r="B136" s="665" t="s">
        <v>528</v>
      </c>
      <c r="C136" s="666" t="s">
        <v>537</v>
      </c>
      <c r="D136" s="667" t="s">
        <v>3070</v>
      </c>
      <c r="E136" s="666" t="s">
        <v>5248</v>
      </c>
      <c r="F136" s="667" t="s">
        <v>5249</v>
      </c>
      <c r="G136" s="666" t="s">
        <v>5026</v>
      </c>
      <c r="H136" s="666" t="s">
        <v>5027</v>
      </c>
      <c r="I136" s="668">
        <v>6.23</v>
      </c>
      <c r="J136" s="668">
        <v>10</v>
      </c>
      <c r="K136" s="669">
        <v>62.3</v>
      </c>
    </row>
    <row r="137" spans="1:11" ht="14.4" customHeight="1" x14ac:dyDescent="0.3">
      <c r="A137" s="664" t="s">
        <v>527</v>
      </c>
      <c r="B137" s="665" t="s">
        <v>528</v>
      </c>
      <c r="C137" s="666" t="s">
        <v>537</v>
      </c>
      <c r="D137" s="667" t="s">
        <v>3070</v>
      </c>
      <c r="E137" s="666" t="s">
        <v>5248</v>
      </c>
      <c r="F137" s="667" t="s">
        <v>5249</v>
      </c>
      <c r="G137" s="666" t="s">
        <v>5028</v>
      </c>
      <c r="H137" s="666" t="s">
        <v>5029</v>
      </c>
      <c r="I137" s="668">
        <v>80.569999999999993</v>
      </c>
      <c r="J137" s="668">
        <v>20</v>
      </c>
      <c r="K137" s="669">
        <v>1611.4</v>
      </c>
    </row>
    <row r="138" spans="1:11" ht="14.4" customHeight="1" x14ac:dyDescent="0.3">
      <c r="A138" s="664" t="s">
        <v>527</v>
      </c>
      <c r="B138" s="665" t="s">
        <v>528</v>
      </c>
      <c r="C138" s="666" t="s">
        <v>537</v>
      </c>
      <c r="D138" s="667" t="s">
        <v>3070</v>
      </c>
      <c r="E138" s="666" t="s">
        <v>5248</v>
      </c>
      <c r="F138" s="667" t="s">
        <v>5249</v>
      </c>
      <c r="G138" s="666" t="s">
        <v>5030</v>
      </c>
      <c r="H138" s="666" t="s">
        <v>5031</v>
      </c>
      <c r="I138" s="668">
        <v>2.46</v>
      </c>
      <c r="J138" s="668">
        <v>500</v>
      </c>
      <c r="K138" s="669">
        <v>1230</v>
      </c>
    </row>
    <row r="139" spans="1:11" ht="14.4" customHeight="1" x14ac:dyDescent="0.3">
      <c r="A139" s="664" t="s">
        <v>527</v>
      </c>
      <c r="B139" s="665" t="s">
        <v>528</v>
      </c>
      <c r="C139" s="666" t="s">
        <v>537</v>
      </c>
      <c r="D139" s="667" t="s">
        <v>3070</v>
      </c>
      <c r="E139" s="666" t="s">
        <v>5248</v>
      </c>
      <c r="F139" s="667" t="s">
        <v>5249</v>
      </c>
      <c r="G139" s="666" t="s">
        <v>5032</v>
      </c>
      <c r="H139" s="666" t="s">
        <v>5033</v>
      </c>
      <c r="I139" s="668">
        <v>6.1749999999999998</v>
      </c>
      <c r="J139" s="668">
        <v>160</v>
      </c>
      <c r="K139" s="669">
        <v>988</v>
      </c>
    </row>
    <row r="140" spans="1:11" ht="14.4" customHeight="1" x14ac:dyDescent="0.3">
      <c r="A140" s="664" t="s">
        <v>527</v>
      </c>
      <c r="B140" s="665" t="s">
        <v>528</v>
      </c>
      <c r="C140" s="666" t="s">
        <v>537</v>
      </c>
      <c r="D140" s="667" t="s">
        <v>3070</v>
      </c>
      <c r="E140" s="666" t="s">
        <v>5248</v>
      </c>
      <c r="F140" s="667" t="s">
        <v>5249</v>
      </c>
      <c r="G140" s="666" t="s">
        <v>5170</v>
      </c>
      <c r="H140" s="666" t="s">
        <v>5171</v>
      </c>
      <c r="I140" s="668">
        <v>2.78</v>
      </c>
      <c r="J140" s="668">
        <v>300</v>
      </c>
      <c r="K140" s="669">
        <v>834</v>
      </c>
    </row>
    <row r="141" spans="1:11" ht="14.4" customHeight="1" x14ac:dyDescent="0.3">
      <c r="A141" s="664" t="s">
        <v>527</v>
      </c>
      <c r="B141" s="665" t="s">
        <v>528</v>
      </c>
      <c r="C141" s="666" t="s">
        <v>537</v>
      </c>
      <c r="D141" s="667" t="s">
        <v>3070</v>
      </c>
      <c r="E141" s="666" t="s">
        <v>5248</v>
      </c>
      <c r="F141" s="667" t="s">
        <v>5249</v>
      </c>
      <c r="G141" s="666" t="s">
        <v>5038</v>
      </c>
      <c r="H141" s="666" t="s">
        <v>5039</v>
      </c>
      <c r="I141" s="668">
        <v>1.99</v>
      </c>
      <c r="J141" s="668">
        <v>300</v>
      </c>
      <c r="K141" s="669">
        <v>597</v>
      </c>
    </row>
    <row r="142" spans="1:11" ht="14.4" customHeight="1" x14ac:dyDescent="0.3">
      <c r="A142" s="664" t="s">
        <v>527</v>
      </c>
      <c r="B142" s="665" t="s">
        <v>528</v>
      </c>
      <c r="C142" s="666" t="s">
        <v>537</v>
      </c>
      <c r="D142" s="667" t="s">
        <v>3070</v>
      </c>
      <c r="E142" s="666" t="s">
        <v>5248</v>
      </c>
      <c r="F142" s="667" t="s">
        <v>5249</v>
      </c>
      <c r="G142" s="666" t="s">
        <v>5040</v>
      </c>
      <c r="H142" s="666" t="s">
        <v>5041</v>
      </c>
      <c r="I142" s="668">
        <v>2.06</v>
      </c>
      <c r="J142" s="668">
        <v>100</v>
      </c>
      <c r="K142" s="669">
        <v>206</v>
      </c>
    </row>
    <row r="143" spans="1:11" ht="14.4" customHeight="1" x14ac:dyDescent="0.3">
      <c r="A143" s="664" t="s">
        <v>527</v>
      </c>
      <c r="B143" s="665" t="s">
        <v>528</v>
      </c>
      <c r="C143" s="666" t="s">
        <v>537</v>
      </c>
      <c r="D143" s="667" t="s">
        <v>3070</v>
      </c>
      <c r="E143" s="666" t="s">
        <v>5248</v>
      </c>
      <c r="F143" s="667" t="s">
        <v>5249</v>
      </c>
      <c r="G143" s="666" t="s">
        <v>5042</v>
      </c>
      <c r="H143" s="666" t="s">
        <v>5043</v>
      </c>
      <c r="I143" s="668">
        <v>3.09</v>
      </c>
      <c r="J143" s="668">
        <v>450</v>
      </c>
      <c r="K143" s="669">
        <v>1390.5</v>
      </c>
    </row>
    <row r="144" spans="1:11" ht="14.4" customHeight="1" x14ac:dyDescent="0.3">
      <c r="A144" s="664" t="s">
        <v>527</v>
      </c>
      <c r="B144" s="665" t="s">
        <v>528</v>
      </c>
      <c r="C144" s="666" t="s">
        <v>537</v>
      </c>
      <c r="D144" s="667" t="s">
        <v>3070</v>
      </c>
      <c r="E144" s="666" t="s">
        <v>5248</v>
      </c>
      <c r="F144" s="667" t="s">
        <v>5249</v>
      </c>
      <c r="G144" s="666" t="s">
        <v>5044</v>
      </c>
      <c r="H144" s="666" t="s">
        <v>5045</v>
      </c>
      <c r="I144" s="668">
        <v>1.92</v>
      </c>
      <c r="J144" s="668">
        <v>200</v>
      </c>
      <c r="K144" s="669">
        <v>384</v>
      </c>
    </row>
    <row r="145" spans="1:11" ht="14.4" customHeight="1" x14ac:dyDescent="0.3">
      <c r="A145" s="664" t="s">
        <v>527</v>
      </c>
      <c r="B145" s="665" t="s">
        <v>528</v>
      </c>
      <c r="C145" s="666" t="s">
        <v>537</v>
      </c>
      <c r="D145" s="667" t="s">
        <v>3070</v>
      </c>
      <c r="E145" s="666" t="s">
        <v>5248</v>
      </c>
      <c r="F145" s="667" t="s">
        <v>5249</v>
      </c>
      <c r="G145" s="666" t="s">
        <v>5046</v>
      </c>
      <c r="H145" s="666" t="s">
        <v>5047</v>
      </c>
      <c r="I145" s="668">
        <v>4.82</v>
      </c>
      <c r="J145" s="668">
        <v>50</v>
      </c>
      <c r="K145" s="669">
        <v>241</v>
      </c>
    </row>
    <row r="146" spans="1:11" ht="14.4" customHeight="1" x14ac:dyDescent="0.3">
      <c r="A146" s="664" t="s">
        <v>527</v>
      </c>
      <c r="B146" s="665" t="s">
        <v>528</v>
      </c>
      <c r="C146" s="666" t="s">
        <v>537</v>
      </c>
      <c r="D146" s="667" t="s">
        <v>3070</v>
      </c>
      <c r="E146" s="666" t="s">
        <v>5248</v>
      </c>
      <c r="F146" s="667" t="s">
        <v>5249</v>
      </c>
      <c r="G146" s="666" t="s">
        <v>5048</v>
      </c>
      <c r="H146" s="666" t="s">
        <v>5049</v>
      </c>
      <c r="I146" s="668">
        <v>1.3333333333333334E-2</v>
      </c>
      <c r="J146" s="668">
        <v>600</v>
      </c>
      <c r="K146" s="669">
        <v>8</v>
      </c>
    </row>
    <row r="147" spans="1:11" ht="14.4" customHeight="1" x14ac:dyDescent="0.3">
      <c r="A147" s="664" t="s">
        <v>527</v>
      </c>
      <c r="B147" s="665" t="s">
        <v>528</v>
      </c>
      <c r="C147" s="666" t="s">
        <v>537</v>
      </c>
      <c r="D147" s="667" t="s">
        <v>3070</v>
      </c>
      <c r="E147" s="666" t="s">
        <v>5248</v>
      </c>
      <c r="F147" s="667" t="s">
        <v>5249</v>
      </c>
      <c r="G147" s="666" t="s">
        <v>5172</v>
      </c>
      <c r="H147" s="666" t="s">
        <v>5173</v>
      </c>
      <c r="I147" s="668">
        <v>2.16</v>
      </c>
      <c r="J147" s="668">
        <v>150</v>
      </c>
      <c r="K147" s="669">
        <v>324</v>
      </c>
    </row>
    <row r="148" spans="1:11" ht="14.4" customHeight="1" x14ac:dyDescent="0.3">
      <c r="A148" s="664" t="s">
        <v>527</v>
      </c>
      <c r="B148" s="665" t="s">
        <v>528</v>
      </c>
      <c r="C148" s="666" t="s">
        <v>537</v>
      </c>
      <c r="D148" s="667" t="s">
        <v>3070</v>
      </c>
      <c r="E148" s="666" t="s">
        <v>5248</v>
      </c>
      <c r="F148" s="667" t="s">
        <v>5249</v>
      </c>
      <c r="G148" s="666" t="s">
        <v>5174</v>
      </c>
      <c r="H148" s="666" t="s">
        <v>5175</v>
      </c>
      <c r="I148" s="668">
        <v>3.99</v>
      </c>
      <c r="J148" s="668">
        <v>50</v>
      </c>
      <c r="K148" s="669">
        <v>199.5</v>
      </c>
    </row>
    <row r="149" spans="1:11" ht="14.4" customHeight="1" x14ac:dyDescent="0.3">
      <c r="A149" s="664" t="s">
        <v>527</v>
      </c>
      <c r="B149" s="665" t="s">
        <v>528</v>
      </c>
      <c r="C149" s="666" t="s">
        <v>537</v>
      </c>
      <c r="D149" s="667" t="s">
        <v>3070</v>
      </c>
      <c r="E149" s="666" t="s">
        <v>5248</v>
      </c>
      <c r="F149" s="667" t="s">
        <v>5249</v>
      </c>
      <c r="G149" s="666" t="s">
        <v>5054</v>
      </c>
      <c r="H149" s="666" t="s">
        <v>5055</v>
      </c>
      <c r="I149" s="668">
        <v>2.1800000000000002</v>
      </c>
      <c r="J149" s="668">
        <v>100</v>
      </c>
      <c r="K149" s="669">
        <v>218</v>
      </c>
    </row>
    <row r="150" spans="1:11" ht="14.4" customHeight="1" x14ac:dyDescent="0.3">
      <c r="A150" s="664" t="s">
        <v>527</v>
      </c>
      <c r="B150" s="665" t="s">
        <v>528</v>
      </c>
      <c r="C150" s="666" t="s">
        <v>537</v>
      </c>
      <c r="D150" s="667" t="s">
        <v>3070</v>
      </c>
      <c r="E150" s="666" t="s">
        <v>5248</v>
      </c>
      <c r="F150" s="667" t="s">
        <v>5249</v>
      </c>
      <c r="G150" s="666" t="s">
        <v>5176</v>
      </c>
      <c r="H150" s="666" t="s">
        <v>5177</v>
      </c>
      <c r="I150" s="668">
        <v>2.86</v>
      </c>
      <c r="J150" s="668">
        <v>50</v>
      </c>
      <c r="K150" s="669">
        <v>143</v>
      </c>
    </row>
    <row r="151" spans="1:11" ht="14.4" customHeight="1" x14ac:dyDescent="0.3">
      <c r="A151" s="664" t="s">
        <v>527</v>
      </c>
      <c r="B151" s="665" t="s">
        <v>528</v>
      </c>
      <c r="C151" s="666" t="s">
        <v>537</v>
      </c>
      <c r="D151" s="667" t="s">
        <v>3070</v>
      </c>
      <c r="E151" s="666" t="s">
        <v>5248</v>
      </c>
      <c r="F151" s="667" t="s">
        <v>5249</v>
      </c>
      <c r="G151" s="666" t="s">
        <v>5056</v>
      </c>
      <c r="H151" s="666" t="s">
        <v>5057</v>
      </c>
      <c r="I151" s="668">
        <v>29.9</v>
      </c>
      <c r="J151" s="668">
        <v>10</v>
      </c>
      <c r="K151" s="669">
        <v>299</v>
      </c>
    </row>
    <row r="152" spans="1:11" ht="14.4" customHeight="1" x14ac:dyDescent="0.3">
      <c r="A152" s="664" t="s">
        <v>527</v>
      </c>
      <c r="B152" s="665" t="s">
        <v>528</v>
      </c>
      <c r="C152" s="666" t="s">
        <v>537</v>
      </c>
      <c r="D152" s="667" t="s">
        <v>3070</v>
      </c>
      <c r="E152" s="666" t="s">
        <v>5248</v>
      </c>
      <c r="F152" s="667" t="s">
        <v>5249</v>
      </c>
      <c r="G152" s="666" t="s">
        <v>5058</v>
      </c>
      <c r="H152" s="666" t="s">
        <v>5059</v>
      </c>
      <c r="I152" s="668">
        <v>6.05</v>
      </c>
      <c r="J152" s="668">
        <v>30</v>
      </c>
      <c r="K152" s="669">
        <v>181.5</v>
      </c>
    </row>
    <row r="153" spans="1:11" ht="14.4" customHeight="1" x14ac:dyDescent="0.3">
      <c r="A153" s="664" t="s">
        <v>527</v>
      </c>
      <c r="B153" s="665" t="s">
        <v>528</v>
      </c>
      <c r="C153" s="666" t="s">
        <v>537</v>
      </c>
      <c r="D153" s="667" t="s">
        <v>3070</v>
      </c>
      <c r="E153" s="666" t="s">
        <v>5248</v>
      </c>
      <c r="F153" s="667" t="s">
        <v>5249</v>
      </c>
      <c r="G153" s="666" t="s">
        <v>5068</v>
      </c>
      <c r="H153" s="666" t="s">
        <v>5069</v>
      </c>
      <c r="I153" s="668">
        <v>17.98</v>
      </c>
      <c r="J153" s="668">
        <v>800</v>
      </c>
      <c r="K153" s="669">
        <v>14384</v>
      </c>
    </row>
    <row r="154" spans="1:11" ht="14.4" customHeight="1" x14ac:dyDescent="0.3">
      <c r="A154" s="664" t="s">
        <v>527</v>
      </c>
      <c r="B154" s="665" t="s">
        <v>528</v>
      </c>
      <c r="C154" s="666" t="s">
        <v>537</v>
      </c>
      <c r="D154" s="667" t="s">
        <v>3070</v>
      </c>
      <c r="E154" s="666" t="s">
        <v>5248</v>
      </c>
      <c r="F154" s="667" t="s">
        <v>5249</v>
      </c>
      <c r="G154" s="666" t="s">
        <v>5072</v>
      </c>
      <c r="H154" s="666" t="s">
        <v>5073</v>
      </c>
      <c r="I154" s="668">
        <v>1.94</v>
      </c>
      <c r="J154" s="668">
        <v>10</v>
      </c>
      <c r="K154" s="669">
        <v>19.399999999999999</v>
      </c>
    </row>
    <row r="155" spans="1:11" ht="14.4" customHeight="1" x14ac:dyDescent="0.3">
      <c r="A155" s="664" t="s">
        <v>527</v>
      </c>
      <c r="B155" s="665" t="s">
        <v>528</v>
      </c>
      <c r="C155" s="666" t="s">
        <v>537</v>
      </c>
      <c r="D155" s="667" t="s">
        <v>3070</v>
      </c>
      <c r="E155" s="666" t="s">
        <v>5248</v>
      </c>
      <c r="F155" s="667" t="s">
        <v>5249</v>
      </c>
      <c r="G155" s="666" t="s">
        <v>5074</v>
      </c>
      <c r="H155" s="666" t="s">
        <v>5075</v>
      </c>
      <c r="I155" s="668">
        <v>15.0025</v>
      </c>
      <c r="J155" s="668">
        <v>80</v>
      </c>
      <c r="K155" s="669">
        <v>1200.2</v>
      </c>
    </row>
    <row r="156" spans="1:11" ht="14.4" customHeight="1" x14ac:dyDescent="0.3">
      <c r="A156" s="664" t="s">
        <v>527</v>
      </c>
      <c r="B156" s="665" t="s">
        <v>528</v>
      </c>
      <c r="C156" s="666" t="s">
        <v>537</v>
      </c>
      <c r="D156" s="667" t="s">
        <v>3070</v>
      </c>
      <c r="E156" s="666" t="s">
        <v>5248</v>
      </c>
      <c r="F156" s="667" t="s">
        <v>5249</v>
      </c>
      <c r="G156" s="666" t="s">
        <v>5080</v>
      </c>
      <c r="H156" s="666" t="s">
        <v>5081</v>
      </c>
      <c r="I156" s="668">
        <v>12.103333333333333</v>
      </c>
      <c r="J156" s="668">
        <v>100</v>
      </c>
      <c r="K156" s="669">
        <v>1210.3</v>
      </c>
    </row>
    <row r="157" spans="1:11" ht="14.4" customHeight="1" x14ac:dyDescent="0.3">
      <c r="A157" s="664" t="s">
        <v>527</v>
      </c>
      <c r="B157" s="665" t="s">
        <v>528</v>
      </c>
      <c r="C157" s="666" t="s">
        <v>537</v>
      </c>
      <c r="D157" s="667" t="s">
        <v>3070</v>
      </c>
      <c r="E157" s="666" t="s">
        <v>5248</v>
      </c>
      <c r="F157" s="667" t="s">
        <v>5249</v>
      </c>
      <c r="G157" s="666" t="s">
        <v>5082</v>
      </c>
      <c r="H157" s="666" t="s">
        <v>5083</v>
      </c>
      <c r="I157" s="668">
        <v>2.5099999999999998</v>
      </c>
      <c r="J157" s="668">
        <v>200</v>
      </c>
      <c r="K157" s="669">
        <v>502</v>
      </c>
    </row>
    <row r="158" spans="1:11" ht="14.4" customHeight="1" x14ac:dyDescent="0.3">
      <c r="A158" s="664" t="s">
        <v>527</v>
      </c>
      <c r="B158" s="665" t="s">
        <v>528</v>
      </c>
      <c r="C158" s="666" t="s">
        <v>537</v>
      </c>
      <c r="D158" s="667" t="s">
        <v>3070</v>
      </c>
      <c r="E158" s="666" t="s">
        <v>5248</v>
      </c>
      <c r="F158" s="667" t="s">
        <v>5249</v>
      </c>
      <c r="G158" s="666" t="s">
        <v>5084</v>
      </c>
      <c r="H158" s="666" t="s">
        <v>5085</v>
      </c>
      <c r="I158" s="668">
        <v>1.9375</v>
      </c>
      <c r="J158" s="668">
        <v>400</v>
      </c>
      <c r="K158" s="669">
        <v>775</v>
      </c>
    </row>
    <row r="159" spans="1:11" ht="14.4" customHeight="1" x14ac:dyDescent="0.3">
      <c r="A159" s="664" t="s">
        <v>527</v>
      </c>
      <c r="B159" s="665" t="s">
        <v>528</v>
      </c>
      <c r="C159" s="666" t="s">
        <v>537</v>
      </c>
      <c r="D159" s="667" t="s">
        <v>3070</v>
      </c>
      <c r="E159" s="666" t="s">
        <v>5248</v>
      </c>
      <c r="F159" s="667" t="s">
        <v>5249</v>
      </c>
      <c r="G159" s="666" t="s">
        <v>5088</v>
      </c>
      <c r="H159" s="666" t="s">
        <v>5089</v>
      </c>
      <c r="I159" s="668">
        <v>13.2</v>
      </c>
      <c r="J159" s="668">
        <v>10</v>
      </c>
      <c r="K159" s="669">
        <v>132</v>
      </c>
    </row>
    <row r="160" spans="1:11" ht="14.4" customHeight="1" x14ac:dyDescent="0.3">
      <c r="A160" s="664" t="s">
        <v>527</v>
      </c>
      <c r="B160" s="665" t="s">
        <v>528</v>
      </c>
      <c r="C160" s="666" t="s">
        <v>537</v>
      </c>
      <c r="D160" s="667" t="s">
        <v>3070</v>
      </c>
      <c r="E160" s="666" t="s">
        <v>5248</v>
      </c>
      <c r="F160" s="667" t="s">
        <v>5249</v>
      </c>
      <c r="G160" s="666" t="s">
        <v>5178</v>
      </c>
      <c r="H160" s="666" t="s">
        <v>5179</v>
      </c>
      <c r="I160" s="668">
        <v>217.435</v>
      </c>
      <c r="J160" s="668">
        <v>10</v>
      </c>
      <c r="K160" s="669">
        <v>2174.3500000000004</v>
      </c>
    </row>
    <row r="161" spans="1:11" ht="14.4" customHeight="1" x14ac:dyDescent="0.3">
      <c r="A161" s="664" t="s">
        <v>527</v>
      </c>
      <c r="B161" s="665" t="s">
        <v>528</v>
      </c>
      <c r="C161" s="666" t="s">
        <v>537</v>
      </c>
      <c r="D161" s="667" t="s">
        <v>3070</v>
      </c>
      <c r="E161" s="666" t="s">
        <v>5248</v>
      </c>
      <c r="F161" s="667" t="s">
        <v>5249</v>
      </c>
      <c r="G161" s="666" t="s">
        <v>5090</v>
      </c>
      <c r="H161" s="666" t="s">
        <v>5091</v>
      </c>
      <c r="I161" s="668">
        <v>13.2</v>
      </c>
      <c r="J161" s="668">
        <v>10</v>
      </c>
      <c r="K161" s="669">
        <v>132</v>
      </c>
    </row>
    <row r="162" spans="1:11" ht="14.4" customHeight="1" x14ac:dyDescent="0.3">
      <c r="A162" s="664" t="s">
        <v>527</v>
      </c>
      <c r="B162" s="665" t="s">
        <v>528</v>
      </c>
      <c r="C162" s="666" t="s">
        <v>537</v>
      </c>
      <c r="D162" s="667" t="s">
        <v>3070</v>
      </c>
      <c r="E162" s="666" t="s">
        <v>5248</v>
      </c>
      <c r="F162" s="667" t="s">
        <v>5249</v>
      </c>
      <c r="G162" s="666" t="s">
        <v>5092</v>
      </c>
      <c r="H162" s="666" t="s">
        <v>5093</v>
      </c>
      <c r="I162" s="668">
        <v>1.27</v>
      </c>
      <c r="J162" s="668">
        <v>450</v>
      </c>
      <c r="K162" s="669">
        <v>571.5</v>
      </c>
    </row>
    <row r="163" spans="1:11" ht="14.4" customHeight="1" x14ac:dyDescent="0.3">
      <c r="A163" s="664" t="s">
        <v>527</v>
      </c>
      <c r="B163" s="665" t="s">
        <v>528</v>
      </c>
      <c r="C163" s="666" t="s">
        <v>537</v>
      </c>
      <c r="D163" s="667" t="s">
        <v>3070</v>
      </c>
      <c r="E163" s="666" t="s">
        <v>5248</v>
      </c>
      <c r="F163" s="667" t="s">
        <v>5249</v>
      </c>
      <c r="G163" s="666" t="s">
        <v>5094</v>
      </c>
      <c r="H163" s="666" t="s">
        <v>5095</v>
      </c>
      <c r="I163" s="668">
        <v>21.234999999999999</v>
      </c>
      <c r="J163" s="668">
        <v>60</v>
      </c>
      <c r="K163" s="669">
        <v>1274.0999999999999</v>
      </c>
    </row>
    <row r="164" spans="1:11" ht="14.4" customHeight="1" x14ac:dyDescent="0.3">
      <c r="A164" s="664" t="s">
        <v>527</v>
      </c>
      <c r="B164" s="665" t="s">
        <v>528</v>
      </c>
      <c r="C164" s="666" t="s">
        <v>537</v>
      </c>
      <c r="D164" s="667" t="s">
        <v>3070</v>
      </c>
      <c r="E164" s="666" t="s">
        <v>5248</v>
      </c>
      <c r="F164" s="667" t="s">
        <v>5249</v>
      </c>
      <c r="G164" s="666" t="s">
        <v>5096</v>
      </c>
      <c r="H164" s="666" t="s">
        <v>5097</v>
      </c>
      <c r="I164" s="668">
        <v>21.234999999999999</v>
      </c>
      <c r="J164" s="668">
        <v>60</v>
      </c>
      <c r="K164" s="669">
        <v>1274.0999999999999</v>
      </c>
    </row>
    <row r="165" spans="1:11" ht="14.4" customHeight="1" x14ac:dyDescent="0.3">
      <c r="A165" s="664" t="s">
        <v>527</v>
      </c>
      <c r="B165" s="665" t="s">
        <v>528</v>
      </c>
      <c r="C165" s="666" t="s">
        <v>537</v>
      </c>
      <c r="D165" s="667" t="s">
        <v>3070</v>
      </c>
      <c r="E165" s="666" t="s">
        <v>5248</v>
      </c>
      <c r="F165" s="667" t="s">
        <v>5249</v>
      </c>
      <c r="G165" s="666" t="s">
        <v>5098</v>
      </c>
      <c r="H165" s="666" t="s">
        <v>5099</v>
      </c>
      <c r="I165" s="668">
        <v>11.496666666666668</v>
      </c>
      <c r="J165" s="668">
        <v>26</v>
      </c>
      <c r="K165" s="669">
        <v>298.89999999999998</v>
      </c>
    </row>
    <row r="166" spans="1:11" ht="14.4" customHeight="1" x14ac:dyDescent="0.3">
      <c r="A166" s="664" t="s">
        <v>527</v>
      </c>
      <c r="B166" s="665" t="s">
        <v>528</v>
      </c>
      <c r="C166" s="666" t="s">
        <v>537</v>
      </c>
      <c r="D166" s="667" t="s">
        <v>3070</v>
      </c>
      <c r="E166" s="666" t="s">
        <v>5248</v>
      </c>
      <c r="F166" s="667" t="s">
        <v>5249</v>
      </c>
      <c r="G166" s="666" t="s">
        <v>5180</v>
      </c>
      <c r="H166" s="666" t="s">
        <v>5181</v>
      </c>
      <c r="I166" s="668">
        <v>6.66</v>
      </c>
      <c r="J166" s="668">
        <v>3</v>
      </c>
      <c r="K166" s="669">
        <v>19.98</v>
      </c>
    </row>
    <row r="167" spans="1:11" ht="14.4" customHeight="1" x14ac:dyDescent="0.3">
      <c r="A167" s="664" t="s">
        <v>527</v>
      </c>
      <c r="B167" s="665" t="s">
        <v>528</v>
      </c>
      <c r="C167" s="666" t="s">
        <v>537</v>
      </c>
      <c r="D167" s="667" t="s">
        <v>3070</v>
      </c>
      <c r="E167" s="666" t="s">
        <v>5248</v>
      </c>
      <c r="F167" s="667" t="s">
        <v>5249</v>
      </c>
      <c r="G167" s="666" t="s">
        <v>5182</v>
      </c>
      <c r="H167" s="666" t="s">
        <v>5183</v>
      </c>
      <c r="I167" s="668">
        <v>6.66</v>
      </c>
      <c r="J167" s="668">
        <v>3</v>
      </c>
      <c r="K167" s="669">
        <v>19.98</v>
      </c>
    </row>
    <row r="168" spans="1:11" ht="14.4" customHeight="1" x14ac:dyDescent="0.3">
      <c r="A168" s="664" t="s">
        <v>527</v>
      </c>
      <c r="B168" s="665" t="s">
        <v>528</v>
      </c>
      <c r="C168" s="666" t="s">
        <v>537</v>
      </c>
      <c r="D168" s="667" t="s">
        <v>3070</v>
      </c>
      <c r="E168" s="666" t="s">
        <v>5248</v>
      </c>
      <c r="F168" s="667" t="s">
        <v>5249</v>
      </c>
      <c r="G168" s="666" t="s">
        <v>5184</v>
      </c>
      <c r="H168" s="666" t="s">
        <v>5185</v>
      </c>
      <c r="I168" s="668">
        <v>0.48</v>
      </c>
      <c r="J168" s="668">
        <v>300</v>
      </c>
      <c r="K168" s="669">
        <v>144</v>
      </c>
    </row>
    <row r="169" spans="1:11" ht="14.4" customHeight="1" x14ac:dyDescent="0.3">
      <c r="A169" s="664" t="s">
        <v>527</v>
      </c>
      <c r="B169" s="665" t="s">
        <v>528</v>
      </c>
      <c r="C169" s="666" t="s">
        <v>537</v>
      </c>
      <c r="D169" s="667" t="s">
        <v>3070</v>
      </c>
      <c r="E169" s="666" t="s">
        <v>5248</v>
      </c>
      <c r="F169" s="667" t="s">
        <v>5249</v>
      </c>
      <c r="G169" s="666" t="s">
        <v>5102</v>
      </c>
      <c r="H169" s="666" t="s">
        <v>5103</v>
      </c>
      <c r="I169" s="668">
        <v>4.03</v>
      </c>
      <c r="J169" s="668">
        <v>50</v>
      </c>
      <c r="K169" s="669">
        <v>201.5</v>
      </c>
    </row>
    <row r="170" spans="1:11" ht="14.4" customHeight="1" x14ac:dyDescent="0.3">
      <c r="A170" s="664" t="s">
        <v>527</v>
      </c>
      <c r="B170" s="665" t="s">
        <v>528</v>
      </c>
      <c r="C170" s="666" t="s">
        <v>537</v>
      </c>
      <c r="D170" s="667" t="s">
        <v>3070</v>
      </c>
      <c r="E170" s="666" t="s">
        <v>5248</v>
      </c>
      <c r="F170" s="667" t="s">
        <v>5249</v>
      </c>
      <c r="G170" s="666" t="s">
        <v>5106</v>
      </c>
      <c r="H170" s="666" t="s">
        <v>5107</v>
      </c>
      <c r="I170" s="668">
        <v>9.1999999999999993</v>
      </c>
      <c r="J170" s="668">
        <v>500</v>
      </c>
      <c r="K170" s="669">
        <v>4600</v>
      </c>
    </row>
    <row r="171" spans="1:11" ht="14.4" customHeight="1" x14ac:dyDescent="0.3">
      <c r="A171" s="664" t="s">
        <v>527</v>
      </c>
      <c r="B171" s="665" t="s">
        <v>528</v>
      </c>
      <c r="C171" s="666" t="s">
        <v>537</v>
      </c>
      <c r="D171" s="667" t="s">
        <v>3070</v>
      </c>
      <c r="E171" s="666" t="s">
        <v>5248</v>
      </c>
      <c r="F171" s="667" t="s">
        <v>5249</v>
      </c>
      <c r="G171" s="666" t="s">
        <v>5110</v>
      </c>
      <c r="H171" s="666" t="s">
        <v>5111</v>
      </c>
      <c r="I171" s="668">
        <v>3.4133333333333336</v>
      </c>
      <c r="J171" s="668">
        <v>640</v>
      </c>
      <c r="K171" s="669">
        <v>2184.8000000000002</v>
      </c>
    </row>
    <row r="172" spans="1:11" ht="14.4" customHeight="1" x14ac:dyDescent="0.3">
      <c r="A172" s="664" t="s">
        <v>527</v>
      </c>
      <c r="B172" s="665" t="s">
        <v>528</v>
      </c>
      <c r="C172" s="666" t="s">
        <v>537</v>
      </c>
      <c r="D172" s="667" t="s">
        <v>3070</v>
      </c>
      <c r="E172" s="666" t="s">
        <v>5248</v>
      </c>
      <c r="F172" s="667" t="s">
        <v>5249</v>
      </c>
      <c r="G172" s="666" t="s">
        <v>5112</v>
      </c>
      <c r="H172" s="666" t="s">
        <v>5113</v>
      </c>
      <c r="I172" s="668">
        <v>9.44</v>
      </c>
      <c r="J172" s="668">
        <v>700</v>
      </c>
      <c r="K172" s="669">
        <v>6608</v>
      </c>
    </row>
    <row r="173" spans="1:11" ht="14.4" customHeight="1" x14ac:dyDescent="0.3">
      <c r="A173" s="664" t="s">
        <v>527</v>
      </c>
      <c r="B173" s="665" t="s">
        <v>528</v>
      </c>
      <c r="C173" s="666" t="s">
        <v>537</v>
      </c>
      <c r="D173" s="667" t="s">
        <v>3070</v>
      </c>
      <c r="E173" s="666" t="s">
        <v>5248</v>
      </c>
      <c r="F173" s="667" t="s">
        <v>5249</v>
      </c>
      <c r="G173" s="666" t="s">
        <v>5186</v>
      </c>
      <c r="H173" s="666" t="s">
        <v>5187</v>
      </c>
      <c r="I173" s="668">
        <v>64.150000000000006</v>
      </c>
      <c r="J173" s="668">
        <v>3</v>
      </c>
      <c r="K173" s="669">
        <v>192.45</v>
      </c>
    </row>
    <row r="174" spans="1:11" ht="14.4" customHeight="1" x14ac:dyDescent="0.3">
      <c r="A174" s="664" t="s">
        <v>527</v>
      </c>
      <c r="B174" s="665" t="s">
        <v>528</v>
      </c>
      <c r="C174" s="666" t="s">
        <v>537</v>
      </c>
      <c r="D174" s="667" t="s">
        <v>3070</v>
      </c>
      <c r="E174" s="666" t="s">
        <v>5248</v>
      </c>
      <c r="F174" s="667" t="s">
        <v>5249</v>
      </c>
      <c r="G174" s="666" t="s">
        <v>5188</v>
      </c>
      <c r="H174" s="666" t="s">
        <v>5189</v>
      </c>
      <c r="I174" s="668">
        <v>20.57</v>
      </c>
      <c r="J174" s="668">
        <v>100</v>
      </c>
      <c r="K174" s="669">
        <v>2057</v>
      </c>
    </row>
    <row r="175" spans="1:11" ht="14.4" customHeight="1" x14ac:dyDescent="0.3">
      <c r="A175" s="664" t="s">
        <v>527</v>
      </c>
      <c r="B175" s="665" t="s">
        <v>528</v>
      </c>
      <c r="C175" s="666" t="s">
        <v>537</v>
      </c>
      <c r="D175" s="667" t="s">
        <v>3070</v>
      </c>
      <c r="E175" s="666" t="s">
        <v>5252</v>
      </c>
      <c r="F175" s="667" t="s">
        <v>5253</v>
      </c>
      <c r="G175" s="666" t="s">
        <v>5116</v>
      </c>
      <c r="H175" s="666" t="s">
        <v>5117</v>
      </c>
      <c r="I175" s="668">
        <v>8.1666666666666661</v>
      </c>
      <c r="J175" s="668">
        <v>1600</v>
      </c>
      <c r="K175" s="669">
        <v>13066</v>
      </c>
    </row>
    <row r="176" spans="1:11" ht="14.4" customHeight="1" x14ac:dyDescent="0.3">
      <c r="A176" s="664" t="s">
        <v>527</v>
      </c>
      <c r="B176" s="665" t="s">
        <v>528</v>
      </c>
      <c r="C176" s="666" t="s">
        <v>537</v>
      </c>
      <c r="D176" s="667" t="s">
        <v>3070</v>
      </c>
      <c r="E176" s="666" t="s">
        <v>5252</v>
      </c>
      <c r="F176" s="667" t="s">
        <v>5253</v>
      </c>
      <c r="G176" s="666" t="s">
        <v>5118</v>
      </c>
      <c r="H176" s="666" t="s">
        <v>5119</v>
      </c>
      <c r="I176" s="668">
        <v>7</v>
      </c>
      <c r="J176" s="668">
        <v>80</v>
      </c>
      <c r="K176" s="669">
        <v>560</v>
      </c>
    </row>
    <row r="177" spans="1:11" ht="14.4" customHeight="1" x14ac:dyDescent="0.3">
      <c r="A177" s="664" t="s">
        <v>527</v>
      </c>
      <c r="B177" s="665" t="s">
        <v>528</v>
      </c>
      <c r="C177" s="666" t="s">
        <v>537</v>
      </c>
      <c r="D177" s="667" t="s">
        <v>3070</v>
      </c>
      <c r="E177" s="666" t="s">
        <v>5254</v>
      </c>
      <c r="F177" s="667" t="s">
        <v>5255</v>
      </c>
      <c r="G177" s="666" t="s">
        <v>5124</v>
      </c>
      <c r="H177" s="666" t="s">
        <v>5125</v>
      </c>
      <c r="I177" s="668">
        <v>0.48666666666666664</v>
      </c>
      <c r="J177" s="668">
        <v>3000</v>
      </c>
      <c r="K177" s="669">
        <v>1460</v>
      </c>
    </row>
    <row r="178" spans="1:11" ht="14.4" customHeight="1" x14ac:dyDescent="0.3">
      <c r="A178" s="664" t="s">
        <v>527</v>
      </c>
      <c r="B178" s="665" t="s">
        <v>528</v>
      </c>
      <c r="C178" s="666" t="s">
        <v>537</v>
      </c>
      <c r="D178" s="667" t="s">
        <v>3070</v>
      </c>
      <c r="E178" s="666" t="s">
        <v>5254</v>
      </c>
      <c r="F178" s="667" t="s">
        <v>5255</v>
      </c>
      <c r="G178" s="666" t="s">
        <v>5126</v>
      </c>
      <c r="H178" s="666" t="s">
        <v>5127</v>
      </c>
      <c r="I178" s="668">
        <v>1.8</v>
      </c>
      <c r="J178" s="668">
        <v>200</v>
      </c>
      <c r="K178" s="669">
        <v>360</v>
      </c>
    </row>
    <row r="179" spans="1:11" ht="14.4" customHeight="1" x14ac:dyDescent="0.3">
      <c r="A179" s="664" t="s">
        <v>527</v>
      </c>
      <c r="B179" s="665" t="s">
        <v>528</v>
      </c>
      <c r="C179" s="666" t="s">
        <v>537</v>
      </c>
      <c r="D179" s="667" t="s">
        <v>3070</v>
      </c>
      <c r="E179" s="666" t="s">
        <v>5256</v>
      </c>
      <c r="F179" s="667" t="s">
        <v>5257</v>
      </c>
      <c r="G179" s="666" t="s">
        <v>5136</v>
      </c>
      <c r="H179" s="666" t="s">
        <v>5137</v>
      </c>
      <c r="I179" s="668">
        <v>0.71</v>
      </c>
      <c r="J179" s="668">
        <v>12400</v>
      </c>
      <c r="K179" s="669">
        <v>8804</v>
      </c>
    </row>
    <row r="180" spans="1:11" ht="14.4" customHeight="1" x14ac:dyDescent="0.3">
      <c r="A180" s="664" t="s">
        <v>527</v>
      </c>
      <c r="B180" s="665" t="s">
        <v>528</v>
      </c>
      <c r="C180" s="666" t="s">
        <v>537</v>
      </c>
      <c r="D180" s="667" t="s">
        <v>3070</v>
      </c>
      <c r="E180" s="666" t="s">
        <v>5256</v>
      </c>
      <c r="F180" s="667" t="s">
        <v>5257</v>
      </c>
      <c r="G180" s="666" t="s">
        <v>5190</v>
      </c>
      <c r="H180" s="666" t="s">
        <v>5191</v>
      </c>
      <c r="I180" s="668">
        <v>0.71</v>
      </c>
      <c r="J180" s="668">
        <v>1200</v>
      </c>
      <c r="K180" s="669">
        <v>852</v>
      </c>
    </row>
    <row r="181" spans="1:11" ht="14.4" customHeight="1" x14ac:dyDescent="0.3">
      <c r="A181" s="664" t="s">
        <v>527</v>
      </c>
      <c r="B181" s="665" t="s">
        <v>528</v>
      </c>
      <c r="C181" s="666" t="s">
        <v>537</v>
      </c>
      <c r="D181" s="667" t="s">
        <v>3070</v>
      </c>
      <c r="E181" s="666" t="s">
        <v>5258</v>
      </c>
      <c r="F181" s="667" t="s">
        <v>5259</v>
      </c>
      <c r="G181" s="666" t="s">
        <v>5138</v>
      </c>
      <c r="H181" s="666" t="s">
        <v>5139</v>
      </c>
      <c r="I181" s="668">
        <v>139.44</v>
      </c>
      <c r="J181" s="668">
        <v>5</v>
      </c>
      <c r="K181" s="669">
        <v>697.19</v>
      </c>
    </row>
    <row r="182" spans="1:11" ht="14.4" customHeight="1" x14ac:dyDescent="0.3">
      <c r="A182" s="664" t="s">
        <v>527</v>
      </c>
      <c r="B182" s="665" t="s">
        <v>528</v>
      </c>
      <c r="C182" s="666" t="s">
        <v>537</v>
      </c>
      <c r="D182" s="667" t="s">
        <v>3070</v>
      </c>
      <c r="E182" s="666" t="s">
        <v>5258</v>
      </c>
      <c r="F182" s="667" t="s">
        <v>5259</v>
      </c>
      <c r="G182" s="666" t="s">
        <v>5140</v>
      </c>
      <c r="H182" s="666" t="s">
        <v>5141</v>
      </c>
      <c r="I182" s="668">
        <v>139.44</v>
      </c>
      <c r="J182" s="668">
        <v>5</v>
      </c>
      <c r="K182" s="669">
        <v>697.19</v>
      </c>
    </row>
    <row r="183" spans="1:11" ht="14.4" customHeight="1" x14ac:dyDescent="0.3">
      <c r="A183" s="664" t="s">
        <v>527</v>
      </c>
      <c r="B183" s="665" t="s">
        <v>528</v>
      </c>
      <c r="C183" s="666" t="s">
        <v>537</v>
      </c>
      <c r="D183" s="667" t="s">
        <v>3070</v>
      </c>
      <c r="E183" s="666" t="s">
        <v>5258</v>
      </c>
      <c r="F183" s="667" t="s">
        <v>5259</v>
      </c>
      <c r="G183" s="666" t="s">
        <v>5142</v>
      </c>
      <c r="H183" s="666" t="s">
        <v>5143</v>
      </c>
      <c r="I183" s="668">
        <v>142.78</v>
      </c>
      <c r="J183" s="668">
        <v>6</v>
      </c>
      <c r="K183" s="669">
        <v>856.68</v>
      </c>
    </row>
    <row r="184" spans="1:11" ht="14.4" customHeight="1" x14ac:dyDescent="0.3">
      <c r="A184" s="664" t="s">
        <v>527</v>
      </c>
      <c r="B184" s="665" t="s">
        <v>528</v>
      </c>
      <c r="C184" s="666" t="s">
        <v>537</v>
      </c>
      <c r="D184" s="667" t="s">
        <v>3070</v>
      </c>
      <c r="E184" s="666" t="s">
        <v>5262</v>
      </c>
      <c r="F184" s="667" t="s">
        <v>5263</v>
      </c>
      <c r="G184" s="666" t="s">
        <v>5146</v>
      </c>
      <c r="H184" s="666" t="s">
        <v>5147</v>
      </c>
      <c r="I184" s="668">
        <v>15.61</v>
      </c>
      <c r="J184" s="668">
        <v>10</v>
      </c>
      <c r="K184" s="669">
        <v>156.1</v>
      </c>
    </row>
    <row r="185" spans="1:11" ht="14.4" customHeight="1" x14ac:dyDescent="0.3">
      <c r="A185" s="664" t="s">
        <v>527</v>
      </c>
      <c r="B185" s="665" t="s">
        <v>528</v>
      </c>
      <c r="C185" s="666" t="s">
        <v>540</v>
      </c>
      <c r="D185" s="667" t="s">
        <v>3071</v>
      </c>
      <c r="E185" s="666" t="s">
        <v>5246</v>
      </c>
      <c r="F185" s="667" t="s">
        <v>5247</v>
      </c>
      <c r="G185" s="666" t="s">
        <v>4964</v>
      </c>
      <c r="H185" s="666" t="s">
        <v>4965</v>
      </c>
      <c r="I185" s="668">
        <v>2.0499999999999998</v>
      </c>
      <c r="J185" s="668">
        <v>50</v>
      </c>
      <c r="K185" s="669">
        <v>102.5</v>
      </c>
    </row>
    <row r="186" spans="1:11" ht="14.4" customHeight="1" x14ac:dyDescent="0.3">
      <c r="A186" s="664" t="s">
        <v>527</v>
      </c>
      <c r="B186" s="665" t="s">
        <v>528</v>
      </c>
      <c r="C186" s="666" t="s">
        <v>540</v>
      </c>
      <c r="D186" s="667" t="s">
        <v>3071</v>
      </c>
      <c r="E186" s="666" t="s">
        <v>5246</v>
      </c>
      <c r="F186" s="667" t="s">
        <v>5247</v>
      </c>
      <c r="G186" s="666" t="s">
        <v>5192</v>
      </c>
      <c r="H186" s="666" t="s">
        <v>5193</v>
      </c>
      <c r="I186" s="668">
        <v>30.18</v>
      </c>
      <c r="J186" s="668">
        <v>20</v>
      </c>
      <c r="K186" s="669">
        <v>603.6</v>
      </c>
    </row>
    <row r="187" spans="1:11" ht="14.4" customHeight="1" x14ac:dyDescent="0.3">
      <c r="A187" s="664" t="s">
        <v>527</v>
      </c>
      <c r="B187" s="665" t="s">
        <v>528</v>
      </c>
      <c r="C187" s="666" t="s">
        <v>540</v>
      </c>
      <c r="D187" s="667" t="s">
        <v>3071</v>
      </c>
      <c r="E187" s="666" t="s">
        <v>5246</v>
      </c>
      <c r="F187" s="667" t="s">
        <v>5247</v>
      </c>
      <c r="G187" s="666" t="s">
        <v>4970</v>
      </c>
      <c r="H187" s="666" t="s">
        <v>4971</v>
      </c>
      <c r="I187" s="668">
        <v>1.38</v>
      </c>
      <c r="J187" s="668">
        <v>800</v>
      </c>
      <c r="K187" s="669">
        <v>1104</v>
      </c>
    </row>
    <row r="188" spans="1:11" ht="14.4" customHeight="1" x14ac:dyDescent="0.3">
      <c r="A188" s="664" t="s">
        <v>527</v>
      </c>
      <c r="B188" s="665" t="s">
        <v>528</v>
      </c>
      <c r="C188" s="666" t="s">
        <v>540</v>
      </c>
      <c r="D188" s="667" t="s">
        <v>3071</v>
      </c>
      <c r="E188" s="666" t="s">
        <v>5246</v>
      </c>
      <c r="F188" s="667" t="s">
        <v>5247</v>
      </c>
      <c r="G188" s="666" t="s">
        <v>5194</v>
      </c>
      <c r="H188" s="666" t="s">
        <v>5195</v>
      </c>
      <c r="I188" s="668">
        <v>13.01</v>
      </c>
      <c r="J188" s="668">
        <v>1</v>
      </c>
      <c r="K188" s="669">
        <v>13.01</v>
      </c>
    </row>
    <row r="189" spans="1:11" ht="14.4" customHeight="1" x14ac:dyDescent="0.3">
      <c r="A189" s="664" t="s">
        <v>527</v>
      </c>
      <c r="B189" s="665" t="s">
        <v>528</v>
      </c>
      <c r="C189" s="666" t="s">
        <v>540</v>
      </c>
      <c r="D189" s="667" t="s">
        <v>3071</v>
      </c>
      <c r="E189" s="666" t="s">
        <v>5246</v>
      </c>
      <c r="F189" s="667" t="s">
        <v>5247</v>
      </c>
      <c r="G189" s="666" t="s">
        <v>5154</v>
      </c>
      <c r="H189" s="666" t="s">
        <v>5155</v>
      </c>
      <c r="I189" s="668">
        <v>13.155000000000001</v>
      </c>
      <c r="J189" s="668">
        <v>72</v>
      </c>
      <c r="K189" s="669">
        <v>946.99</v>
      </c>
    </row>
    <row r="190" spans="1:11" ht="14.4" customHeight="1" x14ac:dyDescent="0.3">
      <c r="A190" s="664" t="s">
        <v>527</v>
      </c>
      <c r="B190" s="665" t="s">
        <v>528</v>
      </c>
      <c r="C190" s="666" t="s">
        <v>540</v>
      </c>
      <c r="D190" s="667" t="s">
        <v>3071</v>
      </c>
      <c r="E190" s="666" t="s">
        <v>5246</v>
      </c>
      <c r="F190" s="667" t="s">
        <v>5247</v>
      </c>
      <c r="G190" s="666" t="s">
        <v>4988</v>
      </c>
      <c r="H190" s="666" t="s">
        <v>4989</v>
      </c>
      <c r="I190" s="668">
        <v>1.5133333333333334</v>
      </c>
      <c r="J190" s="668">
        <v>600</v>
      </c>
      <c r="K190" s="669">
        <v>908</v>
      </c>
    </row>
    <row r="191" spans="1:11" ht="14.4" customHeight="1" x14ac:dyDescent="0.3">
      <c r="A191" s="664" t="s">
        <v>527</v>
      </c>
      <c r="B191" s="665" t="s">
        <v>528</v>
      </c>
      <c r="C191" s="666" t="s">
        <v>540</v>
      </c>
      <c r="D191" s="667" t="s">
        <v>3071</v>
      </c>
      <c r="E191" s="666" t="s">
        <v>5246</v>
      </c>
      <c r="F191" s="667" t="s">
        <v>5247</v>
      </c>
      <c r="G191" s="666" t="s">
        <v>4996</v>
      </c>
      <c r="H191" s="666" t="s">
        <v>4997</v>
      </c>
      <c r="I191" s="668">
        <v>1.17</v>
      </c>
      <c r="J191" s="668">
        <v>200</v>
      </c>
      <c r="K191" s="669">
        <v>234</v>
      </c>
    </row>
    <row r="192" spans="1:11" ht="14.4" customHeight="1" x14ac:dyDescent="0.3">
      <c r="A192" s="664" t="s">
        <v>527</v>
      </c>
      <c r="B192" s="665" t="s">
        <v>528</v>
      </c>
      <c r="C192" s="666" t="s">
        <v>540</v>
      </c>
      <c r="D192" s="667" t="s">
        <v>3071</v>
      </c>
      <c r="E192" s="666" t="s">
        <v>5248</v>
      </c>
      <c r="F192" s="667" t="s">
        <v>5249</v>
      </c>
      <c r="G192" s="666" t="s">
        <v>5010</v>
      </c>
      <c r="H192" s="666" t="s">
        <v>5011</v>
      </c>
      <c r="I192" s="668">
        <v>15.93</v>
      </c>
      <c r="J192" s="668">
        <v>200</v>
      </c>
      <c r="K192" s="669">
        <v>3186</v>
      </c>
    </row>
    <row r="193" spans="1:11" ht="14.4" customHeight="1" x14ac:dyDescent="0.3">
      <c r="A193" s="664" t="s">
        <v>527</v>
      </c>
      <c r="B193" s="665" t="s">
        <v>528</v>
      </c>
      <c r="C193" s="666" t="s">
        <v>540</v>
      </c>
      <c r="D193" s="667" t="s">
        <v>3071</v>
      </c>
      <c r="E193" s="666" t="s">
        <v>5248</v>
      </c>
      <c r="F193" s="667" t="s">
        <v>5249</v>
      </c>
      <c r="G193" s="666" t="s">
        <v>5012</v>
      </c>
      <c r="H193" s="666" t="s">
        <v>5013</v>
      </c>
      <c r="I193" s="668">
        <v>1.0900000000000001</v>
      </c>
      <c r="J193" s="668">
        <v>4200</v>
      </c>
      <c r="K193" s="669">
        <v>4578</v>
      </c>
    </row>
    <row r="194" spans="1:11" ht="14.4" customHeight="1" x14ac:dyDescent="0.3">
      <c r="A194" s="664" t="s">
        <v>527</v>
      </c>
      <c r="B194" s="665" t="s">
        <v>528</v>
      </c>
      <c r="C194" s="666" t="s">
        <v>540</v>
      </c>
      <c r="D194" s="667" t="s">
        <v>3071</v>
      </c>
      <c r="E194" s="666" t="s">
        <v>5248</v>
      </c>
      <c r="F194" s="667" t="s">
        <v>5249</v>
      </c>
      <c r="G194" s="666" t="s">
        <v>5014</v>
      </c>
      <c r="H194" s="666" t="s">
        <v>5015</v>
      </c>
      <c r="I194" s="668">
        <v>1.6749999999999998</v>
      </c>
      <c r="J194" s="668">
        <v>600</v>
      </c>
      <c r="K194" s="669">
        <v>1004</v>
      </c>
    </row>
    <row r="195" spans="1:11" ht="14.4" customHeight="1" x14ac:dyDescent="0.3">
      <c r="A195" s="664" t="s">
        <v>527</v>
      </c>
      <c r="B195" s="665" t="s">
        <v>528</v>
      </c>
      <c r="C195" s="666" t="s">
        <v>540</v>
      </c>
      <c r="D195" s="667" t="s">
        <v>3071</v>
      </c>
      <c r="E195" s="666" t="s">
        <v>5248</v>
      </c>
      <c r="F195" s="667" t="s">
        <v>5249</v>
      </c>
      <c r="G195" s="666" t="s">
        <v>5016</v>
      </c>
      <c r="H195" s="666" t="s">
        <v>5017</v>
      </c>
      <c r="I195" s="668">
        <v>0.48</v>
      </c>
      <c r="J195" s="668">
        <v>500</v>
      </c>
      <c r="K195" s="669">
        <v>240</v>
      </c>
    </row>
    <row r="196" spans="1:11" ht="14.4" customHeight="1" x14ac:dyDescent="0.3">
      <c r="A196" s="664" t="s">
        <v>527</v>
      </c>
      <c r="B196" s="665" t="s">
        <v>528</v>
      </c>
      <c r="C196" s="666" t="s">
        <v>540</v>
      </c>
      <c r="D196" s="667" t="s">
        <v>3071</v>
      </c>
      <c r="E196" s="666" t="s">
        <v>5248</v>
      </c>
      <c r="F196" s="667" t="s">
        <v>5249</v>
      </c>
      <c r="G196" s="666" t="s">
        <v>5018</v>
      </c>
      <c r="H196" s="666" t="s">
        <v>5019</v>
      </c>
      <c r="I196" s="668">
        <v>0.67</v>
      </c>
      <c r="J196" s="668">
        <v>800</v>
      </c>
      <c r="K196" s="669">
        <v>536</v>
      </c>
    </row>
    <row r="197" spans="1:11" ht="14.4" customHeight="1" x14ac:dyDescent="0.3">
      <c r="A197" s="664" t="s">
        <v>527</v>
      </c>
      <c r="B197" s="665" t="s">
        <v>528</v>
      </c>
      <c r="C197" s="666" t="s">
        <v>540</v>
      </c>
      <c r="D197" s="667" t="s">
        <v>3071</v>
      </c>
      <c r="E197" s="666" t="s">
        <v>5248</v>
      </c>
      <c r="F197" s="667" t="s">
        <v>5249</v>
      </c>
      <c r="G197" s="666" t="s">
        <v>5038</v>
      </c>
      <c r="H197" s="666" t="s">
        <v>5039</v>
      </c>
      <c r="I197" s="668">
        <v>1.9866666666666666</v>
      </c>
      <c r="J197" s="668">
        <v>5500</v>
      </c>
      <c r="K197" s="669">
        <v>10925</v>
      </c>
    </row>
    <row r="198" spans="1:11" ht="14.4" customHeight="1" x14ac:dyDescent="0.3">
      <c r="A198" s="664" t="s">
        <v>527</v>
      </c>
      <c r="B198" s="665" t="s">
        <v>528</v>
      </c>
      <c r="C198" s="666" t="s">
        <v>540</v>
      </c>
      <c r="D198" s="667" t="s">
        <v>3071</v>
      </c>
      <c r="E198" s="666" t="s">
        <v>5248</v>
      </c>
      <c r="F198" s="667" t="s">
        <v>5249</v>
      </c>
      <c r="G198" s="666" t="s">
        <v>5042</v>
      </c>
      <c r="H198" s="666" t="s">
        <v>5043</v>
      </c>
      <c r="I198" s="668">
        <v>3.0975000000000001</v>
      </c>
      <c r="J198" s="668">
        <v>7000</v>
      </c>
      <c r="K198" s="669">
        <v>21675</v>
      </c>
    </row>
    <row r="199" spans="1:11" ht="14.4" customHeight="1" x14ac:dyDescent="0.3">
      <c r="A199" s="664" t="s">
        <v>527</v>
      </c>
      <c r="B199" s="665" t="s">
        <v>528</v>
      </c>
      <c r="C199" s="666" t="s">
        <v>540</v>
      </c>
      <c r="D199" s="667" t="s">
        <v>3071</v>
      </c>
      <c r="E199" s="666" t="s">
        <v>5248</v>
      </c>
      <c r="F199" s="667" t="s">
        <v>5249</v>
      </c>
      <c r="G199" s="666" t="s">
        <v>5046</v>
      </c>
      <c r="H199" s="666" t="s">
        <v>5047</v>
      </c>
      <c r="I199" s="668">
        <v>4.8133333333333326</v>
      </c>
      <c r="J199" s="668">
        <v>500</v>
      </c>
      <c r="K199" s="669">
        <v>2406</v>
      </c>
    </row>
    <row r="200" spans="1:11" ht="14.4" customHeight="1" x14ac:dyDescent="0.3">
      <c r="A200" s="664" t="s">
        <v>527</v>
      </c>
      <c r="B200" s="665" t="s">
        <v>528</v>
      </c>
      <c r="C200" s="666" t="s">
        <v>540</v>
      </c>
      <c r="D200" s="667" t="s">
        <v>3071</v>
      </c>
      <c r="E200" s="666" t="s">
        <v>5248</v>
      </c>
      <c r="F200" s="667" t="s">
        <v>5249</v>
      </c>
      <c r="G200" s="666" t="s">
        <v>5048</v>
      </c>
      <c r="H200" s="666" t="s">
        <v>5049</v>
      </c>
      <c r="I200" s="668">
        <v>0.01</v>
      </c>
      <c r="J200" s="668">
        <v>7000</v>
      </c>
      <c r="K200" s="669">
        <v>70</v>
      </c>
    </row>
    <row r="201" spans="1:11" ht="14.4" customHeight="1" x14ac:dyDescent="0.3">
      <c r="A201" s="664" t="s">
        <v>527</v>
      </c>
      <c r="B201" s="665" t="s">
        <v>528</v>
      </c>
      <c r="C201" s="666" t="s">
        <v>540</v>
      </c>
      <c r="D201" s="667" t="s">
        <v>3071</v>
      </c>
      <c r="E201" s="666" t="s">
        <v>5248</v>
      </c>
      <c r="F201" s="667" t="s">
        <v>5249</v>
      </c>
      <c r="G201" s="666" t="s">
        <v>5196</v>
      </c>
      <c r="H201" s="666" t="s">
        <v>5197</v>
      </c>
      <c r="I201" s="668">
        <v>2.0449999999999999</v>
      </c>
      <c r="J201" s="668">
        <v>400</v>
      </c>
      <c r="K201" s="669">
        <v>817</v>
      </c>
    </row>
    <row r="202" spans="1:11" ht="14.4" customHeight="1" x14ac:dyDescent="0.3">
      <c r="A202" s="664" t="s">
        <v>527</v>
      </c>
      <c r="B202" s="665" t="s">
        <v>528</v>
      </c>
      <c r="C202" s="666" t="s">
        <v>540</v>
      </c>
      <c r="D202" s="667" t="s">
        <v>3071</v>
      </c>
      <c r="E202" s="666" t="s">
        <v>5248</v>
      </c>
      <c r="F202" s="667" t="s">
        <v>5249</v>
      </c>
      <c r="G202" s="666" t="s">
        <v>5050</v>
      </c>
      <c r="H202" s="666" t="s">
        <v>5051</v>
      </c>
      <c r="I202" s="668">
        <v>3.0666666666666664</v>
      </c>
      <c r="J202" s="668">
        <v>5400</v>
      </c>
      <c r="K202" s="669">
        <v>16563</v>
      </c>
    </row>
    <row r="203" spans="1:11" ht="14.4" customHeight="1" x14ac:dyDescent="0.3">
      <c r="A203" s="664" t="s">
        <v>527</v>
      </c>
      <c r="B203" s="665" t="s">
        <v>528</v>
      </c>
      <c r="C203" s="666" t="s">
        <v>540</v>
      </c>
      <c r="D203" s="667" t="s">
        <v>3071</v>
      </c>
      <c r="E203" s="666" t="s">
        <v>5248</v>
      </c>
      <c r="F203" s="667" t="s">
        <v>5249</v>
      </c>
      <c r="G203" s="666" t="s">
        <v>5172</v>
      </c>
      <c r="H203" s="666" t="s">
        <v>5173</v>
      </c>
      <c r="I203" s="668">
        <v>2.17</v>
      </c>
      <c r="J203" s="668">
        <v>100</v>
      </c>
      <c r="K203" s="669">
        <v>217</v>
      </c>
    </row>
    <row r="204" spans="1:11" ht="14.4" customHeight="1" x14ac:dyDescent="0.3">
      <c r="A204" s="664" t="s">
        <v>527</v>
      </c>
      <c r="B204" s="665" t="s">
        <v>528</v>
      </c>
      <c r="C204" s="666" t="s">
        <v>540</v>
      </c>
      <c r="D204" s="667" t="s">
        <v>3071</v>
      </c>
      <c r="E204" s="666" t="s">
        <v>5248</v>
      </c>
      <c r="F204" s="667" t="s">
        <v>5249</v>
      </c>
      <c r="G204" s="666" t="s">
        <v>5068</v>
      </c>
      <c r="H204" s="666" t="s">
        <v>5069</v>
      </c>
      <c r="I204" s="668">
        <v>17.98</v>
      </c>
      <c r="J204" s="668">
        <v>1900</v>
      </c>
      <c r="K204" s="669">
        <v>34162</v>
      </c>
    </row>
    <row r="205" spans="1:11" ht="14.4" customHeight="1" x14ac:dyDescent="0.3">
      <c r="A205" s="664" t="s">
        <v>527</v>
      </c>
      <c r="B205" s="665" t="s">
        <v>528</v>
      </c>
      <c r="C205" s="666" t="s">
        <v>540</v>
      </c>
      <c r="D205" s="667" t="s">
        <v>3071</v>
      </c>
      <c r="E205" s="666" t="s">
        <v>5248</v>
      </c>
      <c r="F205" s="667" t="s">
        <v>5249</v>
      </c>
      <c r="G205" s="666" t="s">
        <v>5074</v>
      </c>
      <c r="H205" s="666" t="s">
        <v>5075</v>
      </c>
      <c r="I205" s="668">
        <v>15.004999999999999</v>
      </c>
      <c r="J205" s="668">
        <v>60</v>
      </c>
      <c r="K205" s="669">
        <v>900.34999999999991</v>
      </c>
    </row>
    <row r="206" spans="1:11" ht="14.4" customHeight="1" x14ac:dyDescent="0.3">
      <c r="A206" s="664" t="s">
        <v>527</v>
      </c>
      <c r="B206" s="665" t="s">
        <v>528</v>
      </c>
      <c r="C206" s="666" t="s">
        <v>540</v>
      </c>
      <c r="D206" s="667" t="s">
        <v>3071</v>
      </c>
      <c r="E206" s="666" t="s">
        <v>5248</v>
      </c>
      <c r="F206" s="667" t="s">
        <v>5249</v>
      </c>
      <c r="G206" s="666" t="s">
        <v>5076</v>
      </c>
      <c r="H206" s="666" t="s">
        <v>5077</v>
      </c>
      <c r="I206" s="668">
        <v>4.43</v>
      </c>
      <c r="J206" s="668">
        <v>100</v>
      </c>
      <c r="K206" s="669">
        <v>443</v>
      </c>
    </row>
    <row r="207" spans="1:11" ht="14.4" customHeight="1" x14ac:dyDescent="0.3">
      <c r="A207" s="664" t="s">
        <v>527</v>
      </c>
      <c r="B207" s="665" t="s">
        <v>528</v>
      </c>
      <c r="C207" s="666" t="s">
        <v>540</v>
      </c>
      <c r="D207" s="667" t="s">
        <v>3071</v>
      </c>
      <c r="E207" s="666" t="s">
        <v>5248</v>
      </c>
      <c r="F207" s="667" t="s">
        <v>5249</v>
      </c>
      <c r="G207" s="666" t="s">
        <v>5198</v>
      </c>
      <c r="H207" s="666" t="s">
        <v>5199</v>
      </c>
      <c r="I207" s="668">
        <v>25.533333333333331</v>
      </c>
      <c r="J207" s="668">
        <v>90</v>
      </c>
      <c r="K207" s="669">
        <v>2298</v>
      </c>
    </row>
    <row r="208" spans="1:11" ht="14.4" customHeight="1" x14ac:dyDescent="0.3">
      <c r="A208" s="664" t="s">
        <v>527</v>
      </c>
      <c r="B208" s="665" t="s">
        <v>528</v>
      </c>
      <c r="C208" s="666" t="s">
        <v>540</v>
      </c>
      <c r="D208" s="667" t="s">
        <v>3071</v>
      </c>
      <c r="E208" s="666" t="s">
        <v>5248</v>
      </c>
      <c r="F208" s="667" t="s">
        <v>5249</v>
      </c>
      <c r="G208" s="666" t="s">
        <v>5200</v>
      </c>
      <c r="H208" s="666" t="s">
        <v>5201</v>
      </c>
      <c r="I208" s="668">
        <v>8.9600000000000009</v>
      </c>
      <c r="J208" s="668">
        <v>100</v>
      </c>
      <c r="K208" s="669">
        <v>896</v>
      </c>
    </row>
    <row r="209" spans="1:11" ht="14.4" customHeight="1" x14ac:dyDescent="0.3">
      <c r="A209" s="664" t="s">
        <v>527</v>
      </c>
      <c r="B209" s="665" t="s">
        <v>528</v>
      </c>
      <c r="C209" s="666" t="s">
        <v>540</v>
      </c>
      <c r="D209" s="667" t="s">
        <v>3071</v>
      </c>
      <c r="E209" s="666" t="s">
        <v>5248</v>
      </c>
      <c r="F209" s="667" t="s">
        <v>5249</v>
      </c>
      <c r="G209" s="666" t="s">
        <v>5082</v>
      </c>
      <c r="H209" s="666" t="s">
        <v>5083</v>
      </c>
      <c r="I209" s="668">
        <v>2.5149999999999997</v>
      </c>
      <c r="J209" s="668">
        <v>700</v>
      </c>
      <c r="K209" s="669">
        <v>1761</v>
      </c>
    </row>
    <row r="210" spans="1:11" ht="14.4" customHeight="1" x14ac:dyDescent="0.3">
      <c r="A210" s="664" t="s">
        <v>527</v>
      </c>
      <c r="B210" s="665" t="s">
        <v>528</v>
      </c>
      <c r="C210" s="666" t="s">
        <v>540</v>
      </c>
      <c r="D210" s="667" t="s">
        <v>3071</v>
      </c>
      <c r="E210" s="666" t="s">
        <v>5248</v>
      </c>
      <c r="F210" s="667" t="s">
        <v>5249</v>
      </c>
      <c r="G210" s="666" t="s">
        <v>5096</v>
      </c>
      <c r="H210" s="666" t="s">
        <v>5097</v>
      </c>
      <c r="I210" s="668">
        <v>21.23</v>
      </c>
      <c r="J210" s="668">
        <v>5</v>
      </c>
      <c r="K210" s="669">
        <v>106.15</v>
      </c>
    </row>
    <row r="211" spans="1:11" ht="14.4" customHeight="1" x14ac:dyDescent="0.3">
      <c r="A211" s="664" t="s">
        <v>527</v>
      </c>
      <c r="B211" s="665" t="s">
        <v>528</v>
      </c>
      <c r="C211" s="666" t="s">
        <v>540</v>
      </c>
      <c r="D211" s="667" t="s">
        <v>3071</v>
      </c>
      <c r="E211" s="666" t="s">
        <v>5248</v>
      </c>
      <c r="F211" s="667" t="s">
        <v>5249</v>
      </c>
      <c r="G211" s="666" t="s">
        <v>5098</v>
      </c>
      <c r="H211" s="666" t="s">
        <v>5099</v>
      </c>
      <c r="I211" s="668">
        <v>11.5</v>
      </c>
      <c r="J211" s="668">
        <v>6</v>
      </c>
      <c r="K211" s="669">
        <v>69</v>
      </c>
    </row>
    <row r="212" spans="1:11" ht="14.4" customHeight="1" x14ac:dyDescent="0.3">
      <c r="A212" s="664" t="s">
        <v>527</v>
      </c>
      <c r="B212" s="665" t="s">
        <v>528</v>
      </c>
      <c r="C212" s="666" t="s">
        <v>540</v>
      </c>
      <c r="D212" s="667" t="s">
        <v>3071</v>
      </c>
      <c r="E212" s="666" t="s">
        <v>5248</v>
      </c>
      <c r="F212" s="667" t="s">
        <v>5249</v>
      </c>
      <c r="G212" s="666" t="s">
        <v>5184</v>
      </c>
      <c r="H212" s="666" t="s">
        <v>5185</v>
      </c>
      <c r="I212" s="668">
        <v>0.48</v>
      </c>
      <c r="J212" s="668">
        <v>2700</v>
      </c>
      <c r="K212" s="669">
        <v>1296</v>
      </c>
    </row>
    <row r="213" spans="1:11" ht="14.4" customHeight="1" x14ac:dyDescent="0.3">
      <c r="A213" s="664" t="s">
        <v>527</v>
      </c>
      <c r="B213" s="665" t="s">
        <v>528</v>
      </c>
      <c r="C213" s="666" t="s">
        <v>540</v>
      </c>
      <c r="D213" s="667" t="s">
        <v>3071</v>
      </c>
      <c r="E213" s="666" t="s">
        <v>5248</v>
      </c>
      <c r="F213" s="667" t="s">
        <v>5249</v>
      </c>
      <c r="G213" s="666" t="s">
        <v>5202</v>
      </c>
      <c r="H213" s="666" t="s">
        <v>5203</v>
      </c>
      <c r="I213" s="668">
        <v>109.66</v>
      </c>
      <c r="J213" s="668">
        <v>3</v>
      </c>
      <c r="K213" s="669">
        <v>328.98</v>
      </c>
    </row>
    <row r="214" spans="1:11" ht="14.4" customHeight="1" x14ac:dyDescent="0.3">
      <c r="A214" s="664" t="s">
        <v>527</v>
      </c>
      <c r="B214" s="665" t="s">
        <v>528</v>
      </c>
      <c r="C214" s="666" t="s">
        <v>540</v>
      </c>
      <c r="D214" s="667" t="s">
        <v>3071</v>
      </c>
      <c r="E214" s="666" t="s">
        <v>5248</v>
      </c>
      <c r="F214" s="667" t="s">
        <v>5249</v>
      </c>
      <c r="G214" s="666" t="s">
        <v>5110</v>
      </c>
      <c r="H214" s="666" t="s">
        <v>5111</v>
      </c>
      <c r="I214" s="668">
        <v>3.4050000000000002</v>
      </c>
      <c r="J214" s="668">
        <v>1600</v>
      </c>
      <c r="K214" s="669">
        <v>5448</v>
      </c>
    </row>
    <row r="215" spans="1:11" ht="14.4" customHeight="1" x14ac:dyDescent="0.3">
      <c r="A215" s="664" t="s">
        <v>527</v>
      </c>
      <c r="B215" s="665" t="s">
        <v>528</v>
      </c>
      <c r="C215" s="666" t="s">
        <v>540</v>
      </c>
      <c r="D215" s="667" t="s">
        <v>3071</v>
      </c>
      <c r="E215" s="666" t="s">
        <v>5248</v>
      </c>
      <c r="F215" s="667" t="s">
        <v>5249</v>
      </c>
      <c r="G215" s="666" t="s">
        <v>5204</v>
      </c>
      <c r="H215" s="666" t="s">
        <v>5205</v>
      </c>
      <c r="I215" s="668">
        <v>62.79</v>
      </c>
      <c r="J215" s="668">
        <v>3</v>
      </c>
      <c r="K215" s="669">
        <v>188.37</v>
      </c>
    </row>
    <row r="216" spans="1:11" ht="14.4" customHeight="1" x14ac:dyDescent="0.3">
      <c r="A216" s="664" t="s">
        <v>527</v>
      </c>
      <c r="B216" s="665" t="s">
        <v>528</v>
      </c>
      <c r="C216" s="666" t="s">
        <v>540</v>
      </c>
      <c r="D216" s="667" t="s">
        <v>3071</v>
      </c>
      <c r="E216" s="666" t="s">
        <v>5248</v>
      </c>
      <c r="F216" s="667" t="s">
        <v>5249</v>
      </c>
      <c r="G216" s="666" t="s">
        <v>5186</v>
      </c>
      <c r="H216" s="666" t="s">
        <v>5187</v>
      </c>
      <c r="I216" s="668">
        <v>64.150000000000006</v>
      </c>
      <c r="J216" s="668">
        <v>2</v>
      </c>
      <c r="K216" s="669">
        <v>128.30000000000001</v>
      </c>
    </row>
    <row r="217" spans="1:11" ht="14.4" customHeight="1" x14ac:dyDescent="0.3">
      <c r="A217" s="664" t="s">
        <v>527</v>
      </c>
      <c r="B217" s="665" t="s">
        <v>528</v>
      </c>
      <c r="C217" s="666" t="s">
        <v>540</v>
      </c>
      <c r="D217" s="667" t="s">
        <v>3071</v>
      </c>
      <c r="E217" s="666" t="s">
        <v>5248</v>
      </c>
      <c r="F217" s="667" t="s">
        <v>5249</v>
      </c>
      <c r="G217" s="666" t="s">
        <v>5206</v>
      </c>
      <c r="H217" s="666" t="s">
        <v>5207</v>
      </c>
      <c r="I217" s="668">
        <v>9.61</v>
      </c>
      <c r="J217" s="668">
        <v>100</v>
      </c>
      <c r="K217" s="669">
        <v>960.74</v>
      </c>
    </row>
    <row r="218" spans="1:11" ht="14.4" customHeight="1" x14ac:dyDescent="0.3">
      <c r="A218" s="664" t="s">
        <v>527</v>
      </c>
      <c r="B218" s="665" t="s">
        <v>528</v>
      </c>
      <c r="C218" s="666" t="s">
        <v>540</v>
      </c>
      <c r="D218" s="667" t="s">
        <v>3071</v>
      </c>
      <c r="E218" s="666" t="s">
        <v>5248</v>
      </c>
      <c r="F218" s="667" t="s">
        <v>5249</v>
      </c>
      <c r="G218" s="666" t="s">
        <v>5208</v>
      </c>
      <c r="H218" s="666" t="s">
        <v>5209</v>
      </c>
      <c r="I218" s="668">
        <v>3.88</v>
      </c>
      <c r="J218" s="668">
        <v>100</v>
      </c>
      <c r="K218" s="669">
        <v>388.41</v>
      </c>
    </row>
    <row r="219" spans="1:11" ht="14.4" customHeight="1" x14ac:dyDescent="0.3">
      <c r="A219" s="664" t="s">
        <v>527</v>
      </c>
      <c r="B219" s="665" t="s">
        <v>528</v>
      </c>
      <c r="C219" s="666" t="s">
        <v>540</v>
      </c>
      <c r="D219" s="667" t="s">
        <v>3071</v>
      </c>
      <c r="E219" s="666" t="s">
        <v>5252</v>
      </c>
      <c r="F219" s="667" t="s">
        <v>5253</v>
      </c>
      <c r="G219" s="666" t="s">
        <v>5116</v>
      </c>
      <c r="H219" s="666" t="s">
        <v>5117</v>
      </c>
      <c r="I219" s="668">
        <v>8.1633333333333322</v>
      </c>
      <c r="J219" s="668">
        <v>1700</v>
      </c>
      <c r="K219" s="669">
        <v>13875</v>
      </c>
    </row>
    <row r="220" spans="1:11" ht="14.4" customHeight="1" x14ac:dyDescent="0.3">
      <c r="A220" s="664" t="s">
        <v>527</v>
      </c>
      <c r="B220" s="665" t="s">
        <v>528</v>
      </c>
      <c r="C220" s="666" t="s">
        <v>540</v>
      </c>
      <c r="D220" s="667" t="s">
        <v>3071</v>
      </c>
      <c r="E220" s="666" t="s">
        <v>5254</v>
      </c>
      <c r="F220" s="667" t="s">
        <v>5255</v>
      </c>
      <c r="G220" s="666" t="s">
        <v>5210</v>
      </c>
      <c r="H220" s="666" t="s">
        <v>5211</v>
      </c>
      <c r="I220" s="668">
        <v>0.48</v>
      </c>
      <c r="J220" s="668">
        <v>400</v>
      </c>
      <c r="K220" s="669">
        <v>192</v>
      </c>
    </row>
    <row r="221" spans="1:11" ht="14.4" customHeight="1" x14ac:dyDescent="0.3">
      <c r="A221" s="664" t="s">
        <v>527</v>
      </c>
      <c r="B221" s="665" t="s">
        <v>528</v>
      </c>
      <c r="C221" s="666" t="s">
        <v>540</v>
      </c>
      <c r="D221" s="667" t="s">
        <v>3071</v>
      </c>
      <c r="E221" s="666" t="s">
        <v>5254</v>
      </c>
      <c r="F221" s="667" t="s">
        <v>5255</v>
      </c>
      <c r="G221" s="666" t="s">
        <v>5124</v>
      </c>
      <c r="H221" s="666" t="s">
        <v>5125</v>
      </c>
      <c r="I221" s="668">
        <v>0.48</v>
      </c>
      <c r="J221" s="668">
        <v>2000</v>
      </c>
      <c r="K221" s="669">
        <v>960</v>
      </c>
    </row>
    <row r="222" spans="1:11" ht="14.4" customHeight="1" x14ac:dyDescent="0.3">
      <c r="A222" s="664" t="s">
        <v>527</v>
      </c>
      <c r="B222" s="665" t="s">
        <v>528</v>
      </c>
      <c r="C222" s="666" t="s">
        <v>540</v>
      </c>
      <c r="D222" s="667" t="s">
        <v>3071</v>
      </c>
      <c r="E222" s="666" t="s">
        <v>5254</v>
      </c>
      <c r="F222" s="667" t="s">
        <v>5255</v>
      </c>
      <c r="G222" s="666" t="s">
        <v>5212</v>
      </c>
      <c r="H222" s="666" t="s">
        <v>5213</v>
      </c>
      <c r="I222" s="668">
        <v>30.24666666666667</v>
      </c>
      <c r="J222" s="668">
        <v>700</v>
      </c>
      <c r="K222" s="669">
        <v>21111.96</v>
      </c>
    </row>
    <row r="223" spans="1:11" ht="14.4" customHeight="1" x14ac:dyDescent="0.3">
      <c r="A223" s="664" t="s">
        <v>527</v>
      </c>
      <c r="B223" s="665" t="s">
        <v>528</v>
      </c>
      <c r="C223" s="666" t="s">
        <v>540</v>
      </c>
      <c r="D223" s="667" t="s">
        <v>3071</v>
      </c>
      <c r="E223" s="666" t="s">
        <v>5254</v>
      </c>
      <c r="F223" s="667" t="s">
        <v>5255</v>
      </c>
      <c r="G223" s="666" t="s">
        <v>5214</v>
      </c>
      <c r="H223" s="666" t="s">
        <v>5215</v>
      </c>
      <c r="I223" s="668">
        <v>1.8</v>
      </c>
      <c r="J223" s="668">
        <v>500</v>
      </c>
      <c r="K223" s="669">
        <v>900</v>
      </c>
    </row>
    <row r="224" spans="1:11" ht="14.4" customHeight="1" x14ac:dyDescent="0.3">
      <c r="A224" s="664" t="s">
        <v>527</v>
      </c>
      <c r="B224" s="665" t="s">
        <v>528</v>
      </c>
      <c r="C224" s="666" t="s">
        <v>540</v>
      </c>
      <c r="D224" s="667" t="s">
        <v>3071</v>
      </c>
      <c r="E224" s="666" t="s">
        <v>5254</v>
      </c>
      <c r="F224" s="667" t="s">
        <v>5255</v>
      </c>
      <c r="G224" s="666" t="s">
        <v>5216</v>
      </c>
      <c r="H224" s="666" t="s">
        <v>5217</v>
      </c>
      <c r="I224" s="668">
        <v>1.8033333333333335</v>
      </c>
      <c r="J224" s="668">
        <v>2500</v>
      </c>
      <c r="K224" s="669">
        <v>4510</v>
      </c>
    </row>
    <row r="225" spans="1:11" ht="14.4" customHeight="1" x14ac:dyDescent="0.3">
      <c r="A225" s="664" t="s">
        <v>527</v>
      </c>
      <c r="B225" s="665" t="s">
        <v>528</v>
      </c>
      <c r="C225" s="666" t="s">
        <v>540</v>
      </c>
      <c r="D225" s="667" t="s">
        <v>3071</v>
      </c>
      <c r="E225" s="666" t="s">
        <v>5254</v>
      </c>
      <c r="F225" s="667" t="s">
        <v>5255</v>
      </c>
      <c r="G225" s="666" t="s">
        <v>5126</v>
      </c>
      <c r="H225" s="666" t="s">
        <v>5127</v>
      </c>
      <c r="I225" s="668">
        <v>1.8033333333333335</v>
      </c>
      <c r="J225" s="668">
        <v>1700</v>
      </c>
      <c r="K225" s="669">
        <v>3063</v>
      </c>
    </row>
    <row r="226" spans="1:11" ht="14.4" customHeight="1" x14ac:dyDescent="0.3">
      <c r="A226" s="664" t="s">
        <v>527</v>
      </c>
      <c r="B226" s="665" t="s">
        <v>528</v>
      </c>
      <c r="C226" s="666" t="s">
        <v>540</v>
      </c>
      <c r="D226" s="667" t="s">
        <v>3071</v>
      </c>
      <c r="E226" s="666" t="s">
        <v>5256</v>
      </c>
      <c r="F226" s="667" t="s">
        <v>5257</v>
      </c>
      <c r="G226" s="666" t="s">
        <v>5132</v>
      </c>
      <c r="H226" s="666" t="s">
        <v>5133</v>
      </c>
      <c r="I226" s="668">
        <v>7.5</v>
      </c>
      <c r="J226" s="668">
        <v>10</v>
      </c>
      <c r="K226" s="669">
        <v>75</v>
      </c>
    </row>
    <row r="227" spans="1:11" ht="14.4" customHeight="1" x14ac:dyDescent="0.3">
      <c r="A227" s="664" t="s">
        <v>527</v>
      </c>
      <c r="B227" s="665" t="s">
        <v>528</v>
      </c>
      <c r="C227" s="666" t="s">
        <v>540</v>
      </c>
      <c r="D227" s="667" t="s">
        <v>3071</v>
      </c>
      <c r="E227" s="666" t="s">
        <v>5256</v>
      </c>
      <c r="F227" s="667" t="s">
        <v>5257</v>
      </c>
      <c r="G227" s="666" t="s">
        <v>5136</v>
      </c>
      <c r="H227" s="666" t="s">
        <v>5137</v>
      </c>
      <c r="I227" s="668">
        <v>0.71</v>
      </c>
      <c r="J227" s="668">
        <v>4000</v>
      </c>
      <c r="K227" s="669">
        <v>2840</v>
      </c>
    </row>
    <row r="228" spans="1:11" ht="14.4" customHeight="1" x14ac:dyDescent="0.3">
      <c r="A228" s="664" t="s">
        <v>527</v>
      </c>
      <c r="B228" s="665" t="s">
        <v>528</v>
      </c>
      <c r="C228" s="666" t="s">
        <v>540</v>
      </c>
      <c r="D228" s="667" t="s">
        <v>3071</v>
      </c>
      <c r="E228" s="666" t="s">
        <v>5256</v>
      </c>
      <c r="F228" s="667" t="s">
        <v>5257</v>
      </c>
      <c r="G228" s="666" t="s">
        <v>5190</v>
      </c>
      <c r="H228" s="666" t="s">
        <v>5191</v>
      </c>
      <c r="I228" s="668">
        <v>0.71</v>
      </c>
      <c r="J228" s="668">
        <v>800</v>
      </c>
      <c r="K228" s="669">
        <v>568</v>
      </c>
    </row>
    <row r="229" spans="1:11" ht="14.4" customHeight="1" x14ac:dyDescent="0.3">
      <c r="A229" s="664" t="s">
        <v>527</v>
      </c>
      <c r="B229" s="665" t="s">
        <v>528</v>
      </c>
      <c r="C229" s="666" t="s">
        <v>540</v>
      </c>
      <c r="D229" s="667" t="s">
        <v>3071</v>
      </c>
      <c r="E229" s="666" t="s">
        <v>5256</v>
      </c>
      <c r="F229" s="667" t="s">
        <v>5257</v>
      </c>
      <c r="G229" s="666" t="s">
        <v>5218</v>
      </c>
      <c r="H229" s="666" t="s">
        <v>5219</v>
      </c>
      <c r="I229" s="668">
        <v>0.71</v>
      </c>
      <c r="J229" s="668">
        <v>600</v>
      </c>
      <c r="K229" s="669">
        <v>426</v>
      </c>
    </row>
    <row r="230" spans="1:11" ht="14.4" customHeight="1" x14ac:dyDescent="0.3">
      <c r="A230" s="664" t="s">
        <v>527</v>
      </c>
      <c r="B230" s="665" t="s">
        <v>528</v>
      </c>
      <c r="C230" s="666" t="s">
        <v>540</v>
      </c>
      <c r="D230" s="667" t="s">
        <v>3071</v>
      </c>
      <c r="E230" s="666" t="s">
        <v>5262</v>
      </c>
      <c r="F230" s="667" t="s">
        <v>5263</v>
      </c>
      <c r="G230" s="666" t="s">
        <v>5146</v>
      </c>
      <c r="H230" s="666" t="s">
        <v>5147</v>
      </c>
      <c r="I230" s="668">
        <v>15.61</v>
      </c>
      <c r="J230" s="668">
        <v>4</v>
      </c>
      <c r="K230" s="669">
        <v>62.44</v>
      </c>
    </row>
    <row r="231" spans="1:11" ht="14.4" customHeight="1" x14ac:dyDescent="0.3">
      <c r="A231" s="664" t="s">
        <v>527</v>
      </c>
      <c r="B231" s="665" t="s">
        <v>528</v>
      </c>
      <c r="C231" s="666" t="s">
        <v>546</v>
      </c>
      <c r="D231" s="667" t="s">
        <v>3073</v>
      </c>
      <c r="E231" s="666" t="s">
        <v>5246</v>
      </c>
      <c r="F231" s="667" t="s">
        <v>5247</v>
      </c>
      <c r="G231" s="666" t="s">
        <v>5220</v>
      </c>
      <c r="H231" s="666" t="s">
        <v>5221</v>
      </c>
      <c r="I231" s="668">
        <v>2.5099999999999998</v>
      </c>
      <c r="J231" s="668">
        <v>40</v>
      </c>
      <c r="K231" s="669">
        <v>100.4</v>
      </c>
    </row>
    <row r="232" spans="1:11" ht="14.4" customHeight="1" x14ac:dyDescent="0.3">
      <c r="A232" s="664" t="s">
        <v>527</v>
      </c>
      <c r="B232" s="665" t="s">
        <v>528</v>
      </c>
      <c r="C232" s="666" t="s">
        <v>546</v>
      </c>
      <c r="D232" s="667" t="s">
        <v>3073</v>
      </c>
      <c r="E232" s="666" t="s">
        <v>5246</v>
      </c>
      <c r="F232" s="667" t="s">
        <v>5247</v>
      </c>
      <c r="G232" s="666" t="s">
        <v>4962</v>
      </c>
      <c r="H232" s="666" t="s">
        <v>4963</v>
      </c>
      <c r="I232" s="668">
        <v>28.74</v>
      </c>
      <c r="J232" s="668">
        <v>5</v>
      </c>
      <c r="K232" s="669">
        <v>143.69999999999999</v>
      </c>
    </row>
    <row r="233" spans="1:11" ht="14.4" customHeight="1" x14ac:dyDescent="0.3">
      <c r="A233" s="664" t="s">
        <v>527</v>
      </c>
      <c r="B233" s="665" t="s">
        <v>528</v>
      </c>
      <c r="C233" s="666" t="s">
        <v>546</v>
      </c>
      <c r="D233" s="667" t="s">
        <v>3073</v>
      </c>
      <c r="E233" s="666" t="s">
        <v>5246</v>
      </c>
      <c r="F233" s="667" t="s">
        <v>5247</v>
      </c>
      <c r="G233" s="666" t="s">
        <v>4964</v>
      </c>
      <c r="H233" s="666" t="s">
        <v>4965</v>
      </c>
      <c r="I233" s="668">
        <v>2.0499999999999998</v>
      </c>
      <c r="J233" s="668">
        <v>75</v>
      </c>
      <c r="K233" s="669">
        <v>153.85</v>
      </c>
    </row>
    <row r="234" spans="1:11" ht="14.4" customHeight="1" x14ac:dyDescent="0.3">
      <c r="A234" s="664" t="s">
        <v>527</v>
      </c>
      <c r="B234" s="665" t="s">
        <v>528</v>
      </c>
      <c r="C234" s="666" t="s">
        <v>546</v>
      </c>
      <c r="D234" s="667" t="s">
        <v>3073</v>
      </c>
      <c r="E234" s="666" t="s">
        <v>5246</v>
      </c>
      <c r="F234" s="667" t="s">
        <v>5247</v>
      </c>
      <c r="G234" s="666" t="s">
        <v>4966</v>
      </c>
      <c r="H234" s="666" t="s">
        <v>4967</v>
      </c>
      <c r="I234" s="668">
        <v>0.88</v>
      </c>
      <c r="J234" s="668">
        <v>200</v>
      </c>
      <c r="K234" s="669">
        <v>176</v>
      </c>
    </row>
    <row r="235" spans="1:11" ht="14.4" customHeight="1" x14ac:dyDescent="0.3">
      <c r="A235" s="664" t="s">
        <v>527</v>
      </c>
      <c r="B235" s="665" t="s">
        <v>528</v>
      </c>
      <c r="C235" s="666" t="s">
        <v>546</v>
      </c>
      <c r="D235" s="667" t="s">
        <v>3073</v>
      </c>
      <c r="E235" s="666" t="s">
        <v>5246</v>
      </c>
      <c r="F235" s="667" t="s">
        <v>5247</v>
      </c>
      <c r="G235" s="666" t="s">
        <v>5222</v>
      </c>
      <c r="H235" s="666" t="s">
        <v>5223</v>
      </c>
      <c r="I235" s="668">
        <v>2.38</v>
      </c>
      <c r="J235" s="668">
        <v>160</v>
      </c>
      <c r="K235" s="669">
        <v>380.8</v>
      </c>
    </row>
    <row r="236" spans="1:11" ht="14.4" customHeight="1" x14ac:dyDescent="0.3">
      <c r="A236" s="664" t="s">
        <v>527</v>
      </c>
      <c r="B236" s="665" t="s">
        <v>528</v>
      </c>
      <c r="C236" s="666" t="s">
        <v>546</v>
      </c>
      <c r="D236" s="667" t="s">
        <v>3073</v>
      </c>
      <c r="E236" s="666" t="s">
        <v>5246</v>
      </c>
      <c r="F236" s="667" t="s">
        <v>5247</v>
      </c>
      <c r="G236" s="666" t="s">
        <v>5224</v>
      </c>
      <c r="H236" s="666" t="s">
        <v>5225</v>
      </c>
      <c r="I236" s="668">
        <v>1.5</v>
      </c>
      <c r="J236" s="668">
        <v>1100</v>
      </c>
      <c r="K236" s="669">
        <v>1650</v>
      </c>
    </row>
    <row r="237" spans="1:11" ht="14.4" customHeight="1" x14ac:dyDescent="0.3">
      <c r="A237" s="664" t="s">
        <v>527</v>
      </c>
      <c r="B237" s="665" t="s">
        <v>528</v>
      </c>
      <c r="C237" s="666" t="s">
        <v>546</v>
      </c>
      <c r="D237" s="667" t="s">
        <v>3073</v>
      </c>
      <c r="E237" s="666" t="s">
        <v>5246</v>
      </c>
      <c r="F237" s="667" t="s">
        <v>5247</v>
      </c>
      <c r="G237" s="666" t="s">
        <v>5226</v>
      </c>
      <c r="H237" s="666" t="s">
        <v>5227</v>
      </c>
      <c r="I237" s="668">
        <v>1.93</v>
      </c>
      <c r="J237" s="668">
        <v>400</v>
      </c>
      <c r="K237" s="669">
        <v>772.8</v>
      </c>
    </row>
    <row r="238" spans="1:11" ht="14.4" customHeight="1" x14ac:dyDescent="0.3">
      <c r="A238" s="664" t="s">
        <v>527</v>
      </c>
      <c r="B238" s="665" t="s">
        <v>528</v>
      </c>
      <c r="C238" s="666" t="s">
        <v>546</v>
      </c>
      <c r="D238" s="667" t="s">
        <v>3073</v>
      </c>
      <c r="E238" s="666" t="s">
        <v>5246</v>
      </c>
      <c r="F238" s="667" t="s">
        <v>5247</v>
      </c>
      <c r="G238" s="666" t="s">
        <v>5228</v>
      </c>
      <c r="H238" s="666" t="s">
        <v>5229</v>
      </c>
      <c r="I238" s="668">
        <v>1.17</v>
      </c>
      <c r="J238" s="668">
        <v>1500</v>
      </c>
      <c r="K238" s="669">
        <v>1755</v>
      </c>
    </row>
    <row r="239" spans="1:11" ht="14.4" customHeight="1" x14ac:dyDescent="0.3">
      <c r="A239" s="664" t="s">
        <v>527</v>
      </c>
      <c r="B239" s="665" t="s">
        <v>528</v>
      </c>
      <c r="C239" s="666" t="s">
        <v>546</v>
      </c>
      <c r="D239" s="667" t="s">
        <v>3073</v>
      </c>
      <c r="E239" s="666" t="s">
        <v>5246</v>
      </c>
      <c r="F239" s="667" t="s">
        <v>5247</v>
      </c>
      <c r="G239" s="666" t="s">
        <v>5230</v>
      </c>
      <c r="H239" s="666" t="s">
        <v>5231</v>
      </c>
      <c r="I239" s="668">
        <v>0.97</v>
      </c>
      <c r="J239" s="668">
        <v>500</v>
      </c>
      <c r="K239" s="669">
        <v>485</v>
      </c>
    </row>
    <row r="240" spans="1:11" ht="14.4" customHeight="1" x14ac:dyDescent="0.3">
      <c r="A240" s="664" t="s">
        <v>527</v>
      </c>
      <c r="B240" s="665" t="s">
        <v>528</v>
      </c>
      <c r="C240" s="666" t="s">
        <v>546</v>
      </c>
      <c r="D240" s="667" t="s">
        <v>3073</v>
      </c>
      <c r="E240" s="666" t="s">
        <v>5246</v>
      </c>
      <c r="F240" s="667" t="s">
        <v>5247</v>
      </c>
      <c r="G240" s="666" t="s">
        <v>5156</v>
      </c>
      <c r="H240" s="666" t="s">
        <v>5157</v>
      </c>
      <c r="I240" s="668">
        <v>26.37</v>
      </c>
      <c r="J240" s="668">
        <v>48</v>
      </c>
      <c r="K240" s="669">
        <v>1265.7</v>
      </c>
    </row>
    <row r="241" spans="1:11" ht="14.4" customHeight="1" x14ac:dyDescent="0.3">
      <c r="A241" s="664" t="s">
        <v>527</v>
      </c>
      <c r="B241" s="665" t="s">
        <v>528</v>
      </c>
      <c r="C241" s="666" t="s">
        <v>546</v>
      </c>
      <c r="D241" s="667" t="s">
        <v>3073</v>
      </c>
      <c r="E241" s="666" t="s">
        <v>5246</v>
      </c>
      <c r="F241" s="667" t="s">
        <v>5247</v>
      </c>
      <c r="G241" s="666" t="s">
        <v>5232</v>
      </c>
      <c r="H241" s="666" t="s">
        <v>5233</v>
      </c>
      <c r="I241" s="668">
        <v>191.13</v>
      </c>
      <c r="J241" s="668">
        <v>6</v>
      </c>
      <c r="K241" s="669">
        <v>1146.78</v>
      </c>
    </row>
    <row r="242" spans="1:11" ht="14.4" customHeight="1" x14ac:dyDescent="0.3">
      <c r="A242" s="664" t="s">
        <v>527</v>
      </c>
      <c r="B242" s="665" t="s">
        <v>528</v>
      </c>
      <c r="C242" s="666" t="s">
        <v>546</v>
      </c>
      <c r="D242" s="667" t="s">
        <v>3073</v>
      </c>
      <c r="E242" s="666" t="s">
        <v>5246</v>
      </c>
      <c r="F242" s="667" t="s">
        <v>5247</v>
      </c>
      <c r="G242" s="666" t="s">
        <v>5234</v>
      </c>
      <c r="H242" s="666" t="s">
        <v>5235</v>
      </c>
      <c r="I242" s="668">
        <v>18.75</v>
      </c>
      <c r="J242" s="668">
        <v>20</v>
      </c>
      <c r="K242" s="669">
        <v>375.06</v>
      </c>
    </row>
    <row r="243" spans="1:11" ht="14.4" customHeight="1" x14ac:dyDescent="0.3">
      <c r="A243" s="664" t="s">
        <v>527</v>
      </c>
      <c r="B243" s="665" t="s">
        <v>528</v>
      </c>
      <c r="C243" s="666" t="s">
        <v>546</v>
      </c>
      <c r="D243" s="667" t="s">
        <v>3073</v>
      </c>
      <c r="E243" s="666" t="s">
        <v>5246</v>
      </c>
      <c r="F243" s="667" t="s">
        <v>5247</v>
      </c>
      <c r="G243" s="666" t="s">
        <v>5160</v>
      </c>
      <c r="H243" s="666" t="s">
        <v>5161</v>
      </c>
      <c r="I243" s="668">
        <v>5.27</v>
      </c>
      <c r="J243" s="668">
        <v>50</v>
      </c>
      <c r="K243" s="669">
        <v>263.5</v>
      </c>
    </row>
    <row r="244" spans="1:11" ht="14.4" customHeight="1" x14ac:dyDescent="0.3">
      <c r="A244" s="664" t="s">
        <v>527</v>
      </c>
      <c r="B244" s="665" t="s">
        <v>528</v>
      </c>
      <c r="C244" s="666" t="s">
        <v>546</v>
      </c>
      <c r="D244" s="667" t="s">
        <v>3073</v>
      </c>
      <c r="E244" s="666" t="s">
        <v>5246</v>
      </c>
      <c r="F244" s="667" t="s">
        <v>5247</v>
      </c>
      <c r="G244" s="666" t="s">
        <v>4996</v>
      </c>
      <c r="H244" s="666" t="s">
        <v>4997</v>
      </c>
      <c r="I244" s="668">
        <v>1.17</v>
      </c>
      <c r="J244" s="668">
        <v>50</v>
      </c>
      <c r="K244" s="669">
        <v>58.5</v>
      </c>
    </row>
    <row r="245" spans="1:11" ht="14.4" customHeight="1" x14ac:dyDescent="0.3">
      <c r="A245" s="664" t="s">
        <v>527</v>
      </c>
      <c r="B245" s="665" t="s">
        <v>528</v>
      </c>
      <c r="C245" s="666" t="s">
        <v>546</v>
      </c>
      <c r="D245" s="667" t="s">
        <v>3073</v>
      </c>
      <c r="E245" s="666" t="s">
        <v>5246</v>
      </c>
      <c r="F245" s="667" t="s">
        <v>5247</v>
      </c>
      <c r="G245" s="666" t="s">
        <v>5236</v>
      </c>
      <c r="H245" s="666" t="s">
        <v>5237</v>
      </c>
      <c r="I245" s="668">
        <v>13.22</v>
      </c>
      <c r="J245" s="668">
        <v>4</v>
      </c>
      <c r="K245" s="669">
        <v>52.88</v>
      </c>
    </row>
    <row r="246" spans="1:11" ht="14.4" customHeight="1" x14ac:dyDescent="0.3">
      <c r="A246" s="664" t="s">
        <v>527</v>
      </c>
      <c r="B246" s="665" t="s">
        <v>528</v>
      </c>
      <c r="C246" s="666" t="s">
        <v>546</v>
      </c>
      <c r="D246" s="667" t="s">
        <v>3073</v>
      </c>
      <c r="E246" s="666" t="s">
        <v>5248</v>
      </c>
      <c r="F246" s="667" t="s">
        <v>5249</v>
      </c>
      <c r="G246" s="666" t="s">
        <v>5012</v>
      </c>
      <c r="H246" s="666" t="s">
        <v>5013</v>
      </c>
      <c r="I246" s="668">
        <v>1.0900000000000001</v>
      </c>
      <c r="J246" s="668">
        <v>100</v>
      </c>
      <c r="K246" s="669">
        <v>109</v>
      </c>
    </row>
    <row r="247" spans="1:11" ht="14.4" customHeight="1" x14ac:dyDescent="0.3">
      <c r="A247" s="664" t="s">
        <v>527</v>
      </c>
      <c r="B247" s="665" t="s">
        <v>528</v>
      </c>
      <c r="C247" s="666" t="s">
        <v>546</v>
      </c>
      <c r="D247" s="667" t="s">
        <v>3073</v>
      </c>
      <c r="E247" s="666" t="s">
        <v>5248</v>
      </c>
      <c r="F247" s="667" t="s">
        <v>5249</v>
      </c>
      <c r="G247" s="666" t="s">
        <v>5238</v>
      </c>
      <c r="H247" s="666" t="s">
        <v>5239</v>
      </c>
      <c r="I247" s="668">
        <v>15.58</v>
      </c>
      <c r="J247" s="668">
        <v>10</v>
      </c>
      <c r="K247" s="669">
        <v>155.80000000000001</v>
      </c>
    </row>
    <row r="248" spans="1:11" ht="14.4" customHeight="1" x14ac:dyDescent="0.3">
      <c r="A248" s="664" t="s">
        <v>527</v>
      </c>
      <c r="B248" s="665" t="s">
        <v>528</v>
      </c>
      <c r="C248" s="666" t="s">
        <v>546</v>
      </c>
      <c r="D248" s="667" t="s">
        <v>3073</v>
      </c>
      <c r="E248" s="666" t="s">
        <v>5248</v>
      </c>
      <c r="F248" s="667" t="s">
        <v>5249</v>
      </c>
      <c r="G248" s="666" t="s">
        <v>5032</v>
      </c>
      <c r="H248" s="666" t="s">
        <v>5033</v>
      </c>
      <c r="I248" s="668">
        <v>6.17</v>
      </c>
      <c r="J248" s="668">
        <v>20</v>
      </c>
      <c r="K248" s="669">
        <v>123.4</v>
      </c>
    </row>
    <row r="249" spans="1:11" ht="14.4" customHeight="1" x14ac:dyDescent="0.3">
      <c r="A249" s="664" t="s">
        <v>527</v>
      </c>
      <c r="B249" s="665" t="s">
        <v>528</v>
      </c>
      <c r="C249" s="666" t="s">
        <v>546</v>
      </c>
      <c r="D249" s="667" t="s">
        <v>3073</v>
      </c>
      <c r="E249" s="666" t="s">
        <v>5248</v>
      </c>
      <c r="F249" s="667" t="s">
        <v>5249</v>
      </c>
      <c r="G249" s="666" t="s">
        <v>5068</v>
      </c>
      <c r="H249" s="666" t="s">
        <v>5069</v>
      </c>
      <c r="I249" s="668">
        <v>17.98</v>
      </c>
      <c r="J249" s="668">
        <v>50</v>
      </c>
      <c r="K249" s="669">
        <v>899</v>
      </c>
    </row>
    <row r="250" spans="1:11" ht="14.4" customHeight="1" x14ac:dyDescent="0.3">
      <c r="A250" s="664" t="s">
        <v>527</v>
      </c>
      <c r="B250" s="665" t="s">
        <v>528</v>
      </c>
      <c r="C250" s="666" t="s">
        <v>546</v>
      </c>
      <c r="D250" s="667" t="s">
        <v>3073</v>
      </c>
      <c r="E250" s="666" t="s">
        <v>5248</v>
      </c>
      <c r="F250" s="667" t="s">
        <v>5249</v>
      </c>
      <c r="G250" s="666" t="s">
        <v>5080</v>
      </c>
      <c r="H250" s="666" t="s">
        <v>5081</v>
      </c>
      <c r="I250" s="668">
        <v>12.1</v>
      </c>
      <c r="J250" s="668">
        <v>10</v>
      </c>
      <c r="K250" s="669">
        <v>121</v>
      </c>
    </row>
    <row r="251" spans="1:11" ht="14.4" customHeight="1" x14ac:dyDescent="0.3">
      <c r="A251" s="664" t="s">
        <v>527</v>
      </c>
      <c r="B251" s="665" t="s">
        <v>528</v>
      </c>
      <c r="C251" s="666" t="s">
        <v>546</v>
      </c>
      <c r="D251" s="667" t="s">
        <v>3073</v>
      </c>
      <c r="E251" s="666" t="s">
        <v>5248</v>
      </c>
      <c r="F251" s="667" t="s">
        <v>5249</v>
      </c>
      <c r="G251" s="666" t="s">
        <v>5240</v>
      </c>
      <c r="H251" s="666" t="s">
        <v>5241</v>
      </c>
      <c r="I251" s="668">
        <v>3.99</v>
      </c>
      <c r="J251" s="668">
        <v>150</v>
      </c>
      <c r="K251" s="669">
        <v>598.5</v>
      </c>
    </row>
    <row r="252" spans="1:11" ht="14.4" customHeight="1" x14ac:dyDescent="0.3">
      <c r="A252" s="664" t="s">
        <v>527</v>
      </c>
      <c r="B252" s="665" t="s">
        <v>528</v>
      </c>
      <c r="C252" s="666" t="s">
        <v>546</v>
      </c>
      <c r="D252" s="667" t="s">
        <v>3073</v>
      </c>
      <c r="E252" s="666" t="s">
        <v>5248</v>
      </c>
      <c r="F252" s="667" t="s">
        <v>5249</v>
      </c>
      <c r="G252" s="666" t="s">
        <v>5242</v>
      </c>
      <c r="H252" s="666" t="s">
        <v>5243</v>
      </c>
      <c r="I252" s="668">
        <v>5.38</v>
      </c>
      <c r="J252" s="668">
        <v>100</v>
      </c>
      <c r="K252" s="669">
        <v>538.45000000000005</v>
      </c>
    </row>
    <row r="253" spans="1:11" ht="14.4" customHeight="1" x14ac:dyDescent="0.3">
      <c r="A253" s="664" t="s">
        <v>527</v>
      </c>
      <c r="B253" s="665" t="s">
        <v>528</v>
      </c>
      <c r="C253" s="666" t="s">
        <v>546</v>
      </c>
      <c r="D253" s="667" t="s">
        <v>3073</v>
      </c>
      <c r="E253" s="666" t="s">
        <v>5256</v>
      </c>
      <c r="F253" s="667" t="s">
        <v>5257</v>
      </c>
      <c r="G253" s="666" t="s">
        <v>5130</v>
      </c>
      <c r="H253" s="666" t="s">
        <v>5131</v>
      </c>
      <c r="I253" s="668">
        <v>7.503333333333333</v>
      </c>
      <c r="J253" s="668">
        <v>300</v>
      </c>
      <c r="K253" s="669">
        <v>2251</v>
      </c>
    </row>
    <row r="254" spans="1:11" ht="14.4" customHeight="1" x14ac:dyDescent="0.3">
      <c r="A254" s="664" t="s">
        <v>527</v>
      </c>
      <c r="B254" s="665" t="s">
        <v>528</v>
      </c>
      <c r="C254" s="666" t="s">
        <v>546</v>
      </c>
      <c r="D254" s="667" t="s">
        <v>3073</v>
      </c>
      <c r="E254" s="666" t="s">
        <v>5256</v>
      </c>
      <c r="F254" s="667" t="s">
        <v>5257</v>
      </c>
      <c r="G254" s="666" t="s">
        <v>5134</v>
      </c>
      <c r="H254" s="666" t="s">
        <v>5135</v>
      </c>
      <c r="I254" s="668">
        <v>7.503333333333333</v>
      </c>
      <c r="J254" s="668">
        <v>300</v>
      </c>
      <c r="K254" s="669">
        <v>2251</v>
      </c>
    </row>
    <row r="255" spans="1:11" ht="14.4" customHeight="1" x14ac:dyDescent="0.3">
      <c r="A255" s="664" t="s">
        <v>527</v>
      </c>
      <c r="B255" s="665" t="s">
        <v>528</v>
      </c>
      <c r="C255" s="666" t="s">
        <v>546</v>
      </c>
      <c r="D255" s="667" t="s">
        <v>3073</v>
      </c>
      <c r="E255" s="666" t="s">
        <v>5256</v>
      </c>
      <c r="F255" s="667" t="s">
        <v>5257</v>
      </c>
      <c r="G255" s="666" t="s">
        <v>5136</v>
      </c>
      <c r="H255" s="666" t="s">
        <v>5137</v>
      </c>
      <c r="I255" s="668">
        <v>0.71</v>
      </c>
      <c r="J255" s="668">
        <v>1800</v>
      </c>
      <c r="K255" s="669">
        <v>1278</v>
      </c>
    </row>
    <row r="256" spans="1:11" ht="14.4" customHeight="1" x14ac:dyDescent="0.3">
      <c r="A256" s="664" t="s">
        <v>527</v>
      </c>
      <c r="B256" s="665" t="s">
        <v>528</v>
      </c>
      <c r="C256" s="666" t="s">
        <v>546</v>
      </c>
      <c r="D256" s="667" t="s">
        <v>3073</v>
      </c>
      <c r="E256" s="666" t="s">
        <v>5256</v>
      </c>
      <c r="F256" s="667" t="s">
        <v>5257</v>
      </c>
      <c r="G256" s="666" t="s">
        <v>5244</v>
      </c>
      <c r="H256" s="666" t="s">
        <v>5245</v>
      </c>
      <c r="I256" s="668">
        <v>0.71</v>
      </c>
      <c r="J256" s="668">
        <v>720</v>
      </c>
      <c r="K256" s="669">
        <v>511.2</v>
      </c>
    </row>
    <row r="257" spans="1:11" ht="14.4" customHeight="1" thickBot="1" x14ac:dyDescent="0.35">
      <c r="A257" s="670" t="s">
        <v>527</v>
      </c>
      <c r="B257" s="671" t="s">
        <v>528</v>
      </c>
      <c r="C257" s="672" t="s">
        <v>546</v>
      </c>
      <c r="D257" s="673" t="s">
        <v>3073</v>
      </c>
      <c r="E257" s="672" t="s">
        <v>5262</v>
      </c>
      <c r="F257" s="673" t="s">
        <v>5263</v>
      </c>
      <c r="G257" s="672" t="s">
        <v>5146</v>
      </c>
      <c r="H257" s="672" t="s">
        <v>5147</v>
      </c>
      <c r="I257" s="674">
        <v>15.61</v>
      </c>
      <c r="J257" s="674">
        <v>30</v>
      </c>
      <c r="K257" s="675">
        <v>468.3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408</v>
      </c>
      <c r="L3" s="404">
        <v>526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3.4</v>
      </c>
      <c r="E6" s="431">
        <f xml:space="preserve">
TRUNC(IF($A$4&lt;=12,SUMIFS('ON Data'!J:J,'ON Data'!$D:$D,$A$4,'ON Data'!$E:$E,1),SUMIFS('ON Data'!J:J,'ON Data'!$E:$E,1)/'ON Data'!$D$3),1)</f>
        <v>0.9</v>
      </c>
      <c r="F6" s="431">
        <f xml:space="preserve">
TRUNC(IF($A$4&lt;=12,SUMIFS('ON Data'!K:K,'ON Data'!$D:$D,$A$4,'ON Data'!$E:$E,1),SUMIFS('ON Data'!K:K,'ON Data'!$E:$E,1)/'ON Data'!$D$3),1)</f>
        <v>17.899999999999999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25.6</v>
      </c>
      <c r="I6" s="431">
        <f xml:space="preserve">
TRUNC(IF($A$4&lt;=12,SUMIFS('ON Data'!Q:Q,'ON Data'!$D:$D,$A$4,'ON Data'!$E:$E,1),SUMIFS('ON Data'!Q:Q,'ON Data'!$E:$E,1)/'ON Data'!$D$3),1)</f>
        <v>4</v>
      </c>
      <c r="J6" s="431">
        <f xml:space="preserve">
TRUNC(IF($A$4&lt;=12,SUMIFS('ON Data'!R:R,'ON Data'!$D:$D,$A$4,'ON Data'!$E:$E,1),SUMIFS('ON Data'!R:R,'ON Data'!$E:$E,1)/'ON Data'!$D$3),1)</f>
        <v>3</v>
      </c>
      <c r="K6" s="431">
        <f xml:space="preserve">
TRUNC(IF($A$4&lt;=12,SUMIFS('ON Data'!U:U,'ON Data'!$D:$D,$A$4,'ON Data'!$E:$E,1),SUMIFS('ON Data'!U:U,'ON Data'!$E:$E,1)/'ON Data'!$D$3),1)</f>
        <v>13.6</v>
      </c>
      <c r="L6" s="431">
        <f xml:space="preserve">
TRUNC(IF($A$4&lt;=12,SUMIFS('ON Data'!AJ:AJ,'ON Data'!$D:$D,$A$4,'ON Data'!$E:$E,1),SUMIFS('ON Data'!AJ:AJ,'ON Data'!$E:$E,1)/'ON Data'!$D$3),1)</f>
        <v>1</v>
      </c>
      <c r="M6" s="431">
        <f xml:space="preserve">
TRUNC(IF($A$4&lt;=12,SUMIFS('ON Data'!AM:AM,'ON Data'!$D:$D,$A$4,'ON Data'!$E:$E,1),SUMIFS('ON Data'!AM:AM,'ON Data'!$E:$E,1)/'ON Data'!$D$3),1)</f>
        <v>15</v>
      </c>
      <c r="N6" s="431">
        <f xml:space="preserve">
TRUNC(IF($A$4&lt;=12,SUMIFS('ON Data'!AO:AO,'ON Data'!$D:$D,$A$4,'ON Data'!$E:$E,1),SUMIFS('ON Data'!AO:AO,'ON Data'!$E:$E,1)/'ON Data'!$D$3),1)</f>
        <v>9</v>
      </c>
      <c r="O6" s="431">
        <f xml:space="preserve">
TRUNC(IF($A$4&lt;=12,SUMIFS('ON Data'!AR:AR,'ON Data'!$D:$D,$A$4,'ON Data'!$E:$E,1),SUMIFS('ON Data'!AR:AR,'ON Data'!$E:$E,1)/'ON Data'!$D$3),1)</f>
        <v>4</v>
      </c>
      <c r="P6" s="776">
        <f xml:space="preserve">
TRUNC(IF($A$4&lt;=12,SUMIFS('ON Data'!AW:AW,'ON Data'!$D:$D,$A$4,'ON Data'!$E:$E,1),SUMIFS('ON Data'!AW:AW,'ON Data'!$E:$E,1)/'ON Data'!$D$3),1)</f>
        <v>5.5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46661.8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1622.9</v>
      </c>
      <c r="E11" s="411">
        <f xml:space="preserve">
IF($A$4&lt;=12,SUMIFS('ON Data'!J:J,'ON Data'!$D:$D,$A$4,'ON Data'!$E:$E,2),SUMIFS('ON Data'!J:J,'ON Data'!$E:$E,2))</f>
        <v>439.2</v>
      </c>
      <c r="F11" s="411">
        <f xml:space="preserve">
IF($A$4&lt;=12,SUMIFS('ON Data'!K:K,'ON Data'!$D:$D,$A$4,'ON Data'!$E:$E,2),SUMIFS('ON Data'!K:K,'ON Data'!$E:$E,2))</f>
        <v>8518.4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11552.5</v>
      </c>
      <c r="I11" s="411">
        <f xml:space="preserve">
IF($A$4&lt;=12,SUMIFS('ON Data'!Q:Q,'ON Data'!$D:$D,$A$4,'ON Data'!$E:$E,2),SUMIFS('ON Data'!Q:Q,'ON Data'!$E:$E,2))</f>
        <v>1784</v>
      </c>
      <c r="J11" s="411">
        <f xml:space="preserve">
IF($A$4&lt;=12,SUMIFS('ON Data'!R:R,'ON Data'!$D:$D,$A$4,'ON Data'!$E:$E,2),SUMIFS('ON Data'!R:R,'ON Data'!$E:$E,2))</f>
        <v>1272</v>
      </c>
      <c r="K11" s="411">
        <f xml:space="preserve">
IF($A$4&lt;=12,SUMIFS('ON Data'!U:U,'ON Data'!$D:$D,$A$4,'ON Data'!$E:$E,2),SUMIFS('ON Data'!U:U,'ON Data'!$E:$E,2))</f>
        <v>6596.5</v>
      </c>
      <c r="L11" s="411">
        <f xml:space="preserve">
IF($A$4&lt;=12,SUMIFS('ON Data'!AJ:AJ,'ON Data'!$D:$D,$A$4,'ON Data'!$E:$E,2),SUMIFS('ON Data'!AJ:AJ,'ON Data'!$E:$E,2))</f>
        <v>472</v>
      </c>
      <c r="M11" s="411">
        <f xml:space="preserve">
IF($A$4&lt;=12,SUMIFS('ON Data'!AM:AM,'ON Data'!$D:$D,$A$4,'ON Data'!$E:$E,2),SUMIFS('ON Data'!AM:AM,'ON Data'!$E:$E,2))</f>
        <v>6261</v>
      </c>
      <c r="N11" s="411">
        <f xml:space="preserve">
IF($A$4&lt;=12,SUMIFS('ON Data'!AO:AO,'ON Data'!$D:$D,$A$4,'ON Data'!$E:$E,2),SUMIFS('ON Data'!AO:AO,'ON Data'!$E:$E,2))</f>
        <v>3672.5</v>
      </c>
      <c r="O11" s="411">
        <f xml:space="preserve">
IF($A$4&lt;=12,SUMIFS('ON Data'!AR:AR,'ON Data'!$D:$D,$A$4,'ON Data'!$E:$E,2),SUMIFS('ON Data'!AR:AR,'ON Data'!$E:$E,2))</f>
        <v>1996</v>
      </c>
      <c r="P11" s="779">
        <f xml:space="preserve">
IF($A$4&lt;=12,SUMIFS('ON Data'!AW:AW,'ON Data'!$D:$D,$A$4,'ON Data'!$E:$E,2),SUMIFS('ON Data'!AW:AW,'ON Data'!$E:$E,2))</f>
        <v>2474.8000000000002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530.29999999999995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148.4</v>
      </c>
      <c r="E12" s="411">
        <f xml:space="preserve">
IF($A$4&lt;=12,SUMIFS('ON Data'!J:J,'ON Data'!$D:$D,$A$4,'ON Data'!$E:$E,3),SUMIFS('ON Data'!J:J,'ON Data'!$E:$E,3))</f>
        <v>37.299999999999997</v>
      </c>
      <c r="F12" s="411">
        <f xml:space="preserve">
IF($A$4&lt;=12,SUMIFS('ON Data'!K:K,'ON Data'!$D:$D,$A$4,'ON Data'!$E:$E,3),SUMIFS('ON Data'!K:K,'ON Data'!$E:$E,3))</f>
        <v>344.6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Data'!U:U,'ON Data'!$D:$D,$A$4,'ON Data'!$E:$E,3),SUMIFS('ON Data'!U:U,'ON Data'!$E:$E,3))</f>
        <v>0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1211.5999999999999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52.6</v>
      </c>
      <c r="E13" s="411">
        <f xml:space="preserve">
IF($A$4&lt;=12,SUMIFS('ON Data'!J:J,'ON Data'!$D:$D,$A$4,'ON Data'!$E:$E,4),SUMIFS('ON Data'!J:J,'ON Data'!$E:$E,4))</f>
        <v>53.1</v>
      </c>
      <c r="F13" s="411">
        <f xml:space="preserve">
IF($A$4&lt;=12,SUMIFS('ON Data'!K:K,'ON Data'!$D:$D,$A$4,'ON Data'!$E:$E,4),SUMIFS('ON Data'!K:K,'ON Data'!$E:$E,4))</f>
        <v>821.4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195</v>
      </c>
      <c r="I13" s="411">
        <f xml:space="preserve">
IF($A$4&lt;=12,SUMIFS('ON Data'!Q:Q,'ON Data'!$D:$D,$A$4,'ON Data'!$E:$E,4),SUMIFS('ON Data'!Q:Q,'ON Data'!$E:$E,4))</f>
        <v>0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Data'!U:U,'ON Data'!$D:$D,$A$4,'ON Data'!$E:$E,4),SUMIFS('ON Data'!U:U,'ON Data'!$E:$E,4))</f>
        <v>0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65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24.5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240</v>
      </c>
      <c r="C14" s="414">
        <f xml:space="preserve">
IF($A$4&lt;=12,SUMIFS('ON Data'!G:G,'ON Data'!$D:$D,$A$4,'ON Data'!$E:$E,5),SUMIFS('ON Data'!G:G,'ON Data'!$E:$E,5))</f>
        <v>240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Data'!U:U,'ON Data'!$D:$D,$A$4,'ON Data'!$E:$E,5),SUMIFS('ON Data'!U:U,'ON Data'!$E:$E,5))</f>
        <v>0</v>
      </c>
      <c r="L14" s="415">
        <f xml:space="preserve">
IF($A$4&lt;=12,SUMIFS('ON Data'!AJ:AJ,'ON Data'!$D:$D,$A$4,'ON Data'!$E:$E,5),SUMIFS('ON Data'!AJ:AJ,'ON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613345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249077</v>
      </c>
      <c r="F16" s="411">
        <f xml:space="preserve">
IF($A$4&lt;=12,SUMIFS('ON Data'!K:K,'ON Data'!$D:$D,$A$4,'ON Data'!$E:$E,7),SUMIFS('ON Data'!K:K,'ON Data'!$E:$E,7))</f>
        <v>169373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101418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88565</v>
      </c>
      <c r="K16" s="411">
        <f xml:space="preserve">
IF($A$4&lt;=12,SUMIFS('ON Data'!U:U,'ON Data'!$D:$D,$A$4,'ON Data'!$E:$E,7),SUMIFS('ON Data'!U:U,'ON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4912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Data'!U:U,'ON Data'!$D:$D,$A$4,'ON Data'!$E:$E,8),SUMIFS('ON Data'!U:U,'ON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13704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M18" si="1" xml:space="preserve">
G19-G16-G17</f>
        <v>0</v>
      </c>
      <c r="H18" s="411">
        <f t="shared" si="1"/>
        <v>1108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8596</v>
      </c>
      <c r="N18" s="411">
        <f t="shared" ref="N18:P18" si="2" xml:space="preserve">
N19-N16-N17</f>
        <v>4000</v>
      </c>
      <c r="O18" s="411">
        <f t="shared" si="2"/>
        <v>0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627049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249077</v>
      </c>
      <c r="F19" s="422">
        <f xml:space="preserve">
IF($A$4&lt;=12,SUMIFS('ON Data'!K:K,'ON Data'!$D:$D,$A$4,'ON Data'!$E:$E,9),SUMIFS('ON Data'!K:K,'ON Data'!$E:$E,9))</f>
        <v>169373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102526</v>
      </c>
      <c r="I19" s="422">
        <f xml:space="preserve">
IF($A$4&lt;=12,SUMIFS('ON Data'!Q:Q,'ON Data'!$D:$D,$A$4,'ON Data'!$E:$E,9),SUMIFS('ON Data'!Q:Q,'ON Data'!$E:$E,9))</f>
        <v>0</v>
      </c>
      <c r="J19" s="422">
        <f xml:space="preserve">
IF($A$4&lt;=12,SUMIFS('ON Data'!R:R,'ON Data'!$D:$D,$A$4,'ON Data'!$E:$E,9),SUMIFS('ON Data'!R:R,'ON Data'!$E:$E,9))</f>
        <v>88565</v>
      </c>
      <c r="K19" s="422">
        <f xml:space="preserve">
IF($A$4&lt;=12,SUMIFS('ON Data'!U:U,'ON Data'!$D:$D,$A$4,'ON Data'!$E:$E,9),SUMIFS('ON Data'!U:U,'ON Data'!$E:$E,9))</f>
        <v>0</v>
      </c>
      <c r="L19" s="422">
        <f xml:space="preserve">
IF($A$4&lt;=12,SUMIFS('ON Data'!AJ:AJ,'ON Data'!$D:$D,$A$4,'ON Data'!$E:$E,9),SUMIFS('ON Data'!AJ:AJ,'ON Data'!$E:$E,9))</f>
        <v>0</v>
      </c>
      <c r="M19" s="422">
        <f xml:space="preserve">
IF($A$4&lt;=12,SUMIFS('ON Data'!AM:AM,'ON Data'!$D:$D,$A$4,'ON Data'!$E:$E,9),SUMIFS('ON Data'!AM:AM,'ON Data'!$E:$E,9))</f>
        <v>8596</v>
      </c>
      <c r="N19" s="422">
        <f xml:space="preserve">
IF($A$4&lt;=12,SUMIFS('ON Data'!AO:AO,'ON Data'!$D:$D,$A$4,'ON Data'!$E:$E,9),SUMIFS('ON Data'!AO:AO,'ON Data'!$E:$E,9))</f>
        <v>4000</v>
      </c>
      <c r="O19" s="422">
        <f xml:space="preserve">
IF($A$4&lt;=12,SUMIFS('ON Data'!AR:AR,'ON Data'!$D:$D,$A$4,'ON Data'!$E:$E,9),SUMIFS('ON Data'!AR:AR,'ON Data'!$E:$E,9))</f>
        <v>4912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10119351</v>
      </c>
      <c r="C20" s="424">
        <f xml:space="preserve">
IF($A$4&lt;=12,SUMIFS('ON Data'!G:G,'ON Data'!$D:$D,$A$4,'ON Data'!$E:$E,6),SUMIFS('ON Data'!G:G,'ON Data'!$E:$E,6))</f>
        <v>48000</v>
      </c>
      <c r="D20" s="425">
        <f xml:space="preserve">
IF($A$4&lt;=12,SUMIFS('ON Data'!I:I,'ON Data'!$D:$D,$A$4,'ON Data'!$E:$E,6),SUMIFS('ON Data'!I:I,'ON Data'!$E:$E,6))</f>
        <v>349435</v>
      </c>
      <c r="E20" s="425">
        <f xml:space="preserve">
IF($A$4&lt;=12,SUMIFS('ON Data'!J:J,'ON Data'!$D:$D,$A$4,'ON Data'!$E:$E,6),SUMIFS('ON Data'!J:J,'ON Data'!$E:$E,6))</f>
        <v>226407</v>
      </c>
      <c r="F20" s="425">
        <f xml:space="preserve">
IF($A$4&lt;=12,SUMIFS('ON Data'!K:K,'ON Data'!$D:$D,$A$4,'ON Data'!$E:$E,6),SUMIFS('ON Data'!K:K,'ON Data'!$E:$E,6))</f>
        <v>3419165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2294669</v>
      </c>
      <c r="I20" s="425">
        <f xml:space="preserve">
IF($A$4&lt;=12,SUMIFS('ON Data'!Q:Q,'ON Data'!$D:$D,$A$4,'ON Data'!$E:$E,6),SUMIFS('ON Data'!Q:Q,'ON Data'!$E:$E,6))</f>
        <v>378911</v>
      </c>
      <c r="J20" s="425">
        <f xml:space="preserve">
IF($A$4&lt;=12,SUMIFS('ON Data'!R:R,'ON Data'!$D:$D,$A$4,'ON Data'!$E:$E,6),SUMIFS('ON Data'!R:R,'ON Data'!$E:$E,6))</f>
        <v>299495</v>
      </c>
      <c r="K20" s="425">
        <f xml:space="preserve">
IF($A$4&lt;=12,SUMIFS('ON Data'!U:U,'ON Data'!$D:$D,$A$4,'ON Data'!$E:$E,6),SUMIFS('ON Data'!U:U,'ON Data'!$E:$E,6))</f>
        <v>1162064</v>
      </c>
      <c r="L20" s="425">
        <f xml:space="preserve">
IF($A$4&lt;=12,SUMIFS('ON Data'!AJ:AJ,'ON Data'!$D:$D,$A$4,'ON Data'!$E:$E,6),SUMIFS('ON Data'!AJ:AJ,'ON Data'!$E:$E,6))</f>
        <v>70018</v>
      </c>
      <c r="M20" s="425">
        <f xml:space="preserve">
IF($A$4&lt;=12,SUMIFS('ON Data'!AM:AM,'ON Data'!$D:$D,$A$4,'ON Data'!$E:$E,6),SUMIFS('ON Data'!AM:AM,'ON Data'!$E:$E,6))</f>
        <v>844949</v>
      </c>
      <c r="N20" s="425">
        <f xml:space="preserve">
IF($A$4&lt;=12,SUMIFS('ON Data'!AO:AO,'ON Data'!$D:$D,$A$4,'ON Data'!$E:$E,6),SUMIFS('ON Data'!AO:AO,'ON Data'!$E:$E,6))</f>
        <v>474232</v>
      </c>
      <c r="O20" s="425">
        <f xml:space="preserve">
IF($A$4&lt;=12,SUMIFS('ON Data'!AR:AR,'ON Data'!$D:$D,$A$4,'ON Data'!$E:$E,6),SUMIFS('ON Data'!AR:AR,'ON Data'!$E:$E,6))</f>
        <v>220906</v>
      </c>
      <c r="P20" s="783">
        <f xml:space="preserve">
IF($A$4&lt;=12,SUMIFS('ON Data'!AW:AW,'ON Data'!$D:$D,$A$4,'ON Data'!$E:$E,6),SUMIFS('ON Data'!AW:AW,'ON Data'!$E:$E,6))</f>
        <v>331100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Data'!U:U,'ON Data'!$D:$D,$A$4,'ON Data'!$E:$E,12),SUMIFS('ON Data'!U:U,'ON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10119351</v>
      </c>
      <c r="C23" s="414">
        <f t="shared" ref="C23:F23" si="5" xml:space="preserve">
IF(C21="","",C20-C21)</f>
        <v>48000</v>
      </c>
      <c r="D23" s="415">
        <f t="shared" si="5"/>
        <v>349435</v>
      </c>
      <c r="E23" s="415">
        <f t="shared" si="5"/>
        <v>226407</v>
      </c>
      <c r="F23" s="415">
        <f t="shared" si="5"/>
        <v>3419165</v>
      </c>
      <c r="G23" s="415">
        <f t="shared" ref="G23:N23" si="6" xml:space="preserve">
IF(G21="","",G20-G21)</f>
        <v>0</v>
      </c>
      <c r="H23" s="415">
        <f t="shared" si="6"/>
        <v>2294669</v>
      </c>
      <c r="I23" s="415">
        <f t="shared" si="6"/>
        <v>378911</v>
      </c>
      <c r="J23" s="415">
        <f t="shared" si="6"/>
        <v>299495</v>
      </c>
      <c r="K23" s="415">
        <f t="shared" si="6"/>
        <v>1162064</v>
      </c>
      <c r="L23" s="415">
        <f t="shared" si="6"/>
        <v>70018</v>
      </c>
      <c r="M23" s="415">
        <f t="shared" si="6"/>
        <v>844949</v>
      </c>
      <c r="N23" s="416">
        <f t="shared" si="6"/>
        <v>474232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5950</v>
      </c>
      <c r="C25" s="790">
        <f xml:space="preserve">
IF($A$4&lt;=12,SUMIFS('ON Data'!J:J,'ON Data'!$D:$D,$A$4,'ON Data'!$E:$E,10),SUMIFS('ON Data'!J:J,'ON Data'!$E:$E,10))</f>
        <v>4450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1500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22958.015267175575</v>
      </c>
      <c r="C26" s="790">
        <f xml:space="preserve">
IF($A$4&lt;=12,SUMIFS('ON Data'!J:J,'ON Data'!$D:$D,$A$4,'ON Data'!$E:$E,11),SUMIFS('ON Data'!J:J,'ON Data'!$E:$E,11))</f>
        <v>15458.015267175575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7500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0.25916874480465502</v>
      </c>
      <c r="C27" s="791">
        <f xml:space="preserve">
IF(C26=0,0,C25/C26)</f>
        <v>0.28787654320987649</v>
      </c>
      <c r="D27" s="768"/>
      <c r="E27" s="769"/>
      <c r="F27" s="765"/>
      <c r="G27" s="769">
        <f xml:space="preserve">
IF(G26=0,0,G25/G26)</f>
        <v>0.2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17008.015267175575</v>
      </c>
      <c r="C28" s="792">
        <f xml:space="preserve">
C26-C25</f>
        <v>11008.015267175575</v>
      </c>
      <c r="D28" s="770"/>
      <c r="E28" s="771"/>
      <c r="F28" s="772"/>
      <c r="G28" s="771">
        <f xml:space="preserve">
G26-G25</f>
        <v>6000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5265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11408697.9</v>
      </c>
      <c r="G3" s="379">
        <f t="shared" ref="G3:AW3" si="0">SUMIF($E5:$E1048576,"&lt;10",G5:G1048576)</f>
        <v>48240</v>
      </c>
      <c r="H3" s="379">
        <f t="shared" si="0"/>
        <v>0</v>
      </c>
      <c r="I3" s="379">
        <f t="shared" si="0"/>
        <v>351269.1</v>
      </c>
      <c r="J3" s="379">
        <f t="shared" si="0"/>
        <v>725093.3</v>
      </c>
      <c r="K3" s="379">
        <f t="shared" si="0"/>
        <v>3767649.2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2510437.5</v>
      </c>
      <c r="Q3" s="379">
        <f t="shared" si="0"/>
        <v>380707</v>
      </c>
      <c r="R3" s="379">
        <f t="shared" si="0"/>
        <v>477906</v>
      </c>
      <c r="S3" s="379">
        <f t="shared" si="0"/>
        <v>0</v>
      </c>
      <c r="T3" s="379">
        <f t="shared" si="0"/>
        <v>0</v>
      </c>
      <c r="U3" s="379">
        <f t="shared" si="0"/>
        <v>1168701.5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70493</v>
      </c>
      <c r="AK3" s="379">
        <f t="shared" si="0"/>
        <v>0</v>
      </c>
      <c r="AL3" s="379">
        <f t="shared" si="0"/>
        <v>0</v>
      </c>
      <c r="AM3" s="379">
        <f t="shared" si="0"/>
        <v>859916</v>
      </c>
      <c r="AN3" s="379">
        <f t="shared" si="0"/>
        <v>0</v>
      </c>
      <c r="AO3" s="379">
        <f t="shared" si="0"/>
        <v>481931.5</v>
      </c>
      <c r="AP3" s="379">
        <f t="shared" si="0"/>
        <v>0</v>
      </c>
      <c r="AQ3" s="379">
        <f t="shared" si="0"/>
        <v>0</v>
      </c>
      <c r="AR3" s="379">
        <f t="shared" si="0"/>
        <v>232762.5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333591.3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21</v>
      </c>
      <c r="D5" s="378">
        <v>1</v>
      </c>
      <c r="E5" s="378">
        <v>1</v>
      </c>
      <c r="F5" s="378">
        <v>104</v>
      </c>
      <c r="G5" s="378">
        <v>0</v>
      </c>
      <c r="H5" s="378">
        <v>0</v>
      </c>
      <c r="I5" s="378">
        <v>3.4</v>
      </c>
      <c r="J5" s="378">
        <v>0.9</v>
      </c>
      <c r="K5" s="378">
        <v>18.2</v>
      </c>
      <c r="L5" s="378">
        <v>0</v>
      </c>
      <c r="M5" s="378">
        <v>0</v>
      </c>
      <c r="N5" s="378">
        <v>0</v>
      </c>
      <c r="O5" s="378">
        <v>0</v>
      </c>
      <c r="P5" s="378">
        <v>26</v>
      </c>
      <c r="Q5" s="378">
        <v>4</v>
      </c>
      <c r="R5" s="378">
        <v>3</v>
      </c>
      <c r="S5" s="378">
        <v>0</v>
      </c>
      <c r="T5" s="378">
        <v>0</v>
      </c>
      <c r="U5" s="378">
        <v>14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1</v>
      </c>
      <c r="AK5" s="378">
        <v>0</v>
      </c>
      <c r="AL5" s="378">
        <v>0</v>
      </c>
      <c r="AM5" s="378">
        <v>15</v>
      </c>
      <c r="AN5" s="378">
        <v>0</v>
      </c>
      <c r="AO5" s="378">
        <v>9</v>
      </c>
      <c r="AP5" s="378">
        <v>0</v>
      </c>
      <c r="AQ5" s="378">
        <v>0</v>
      </c>
      <c r="AR5" s="378">
        <v>4</v>
      </c>
      <c r="AS5" s="378">
        <v>0</v>
      </c>
      <c r="AT5" s="378">
        <v>0</v>
      </c>
      <c r="AU5" s="378">
        <v>0</v>
      </c>
      <c r="AV5" s="378">
        <v>0</v>
      </c>
      <c r="AW5" s="378">
        <v>5.5</v>
      </c>
    </row>
    <row r="6" spans="1:49" x14ac:dyDescent="0.3">
      <c r="A6" s="378" t="s">
        <v>217</v>
      </c>
      <c r="B6" s="403">
        <v>3</v>
      </c>
      <c r="C6" s="378">
        <v>21</v>
      </c>
      <c r="D6" s="378">
        <v>1</v>
      </c>
      <c r="E6" s="378">
        <v>2</v>
      </c>
      <c r="F6" s="378">
        <v>15644.55</v>
      </c>
      <c r="G6" s="378">
        <v>0</v>
      </c>
      <c r="H6" s="378">
        <v>0</v>
      </c>
      <c r="I6" s="378">
        <v>518.9</v>
      </c>
      <c r="J6" s="378">
        <v>147.19999999999999</v>
      </c>
      <c r="K6" s="378">
        <v>2874.4</v>
      </c>
      <c r="L6" s="378">
        <v>0</v>
      </c>
      <c r="M6" s="378">
        <v>0</v>
      </c>
      <c r="N6" s="378">
        <v>0</v>
      </c>
      <c r="O6" s="378">
        <v>0</v>
      </c>
      <c r="P6" s="378">
        <v>3816</v>
      </c>
      <c r="Q6" s="378">
        <v>620</v>
      </c>
      <c r="R6" s="378">
        <v>504</v>
      </c>
      <c r="S6" s="378">
        <v>0</v>
      </c>
      <c r="T6" s="378">
        <v>0</v>
      </c>
      <c r="U6" s="378">
        <v>2206.5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168</v>
      </c>
      <c r="AK6" s="378">
        <v>0</v>
      </c>
      <c r="AL6" s="378">
        <v>0</v>
      </c>
      <c r="AM6" s="378">
        <v>2075</v>
      </c>
      <c r="AN6" s="378">
        <v>0</v>
      </c>
      <c r="AO6" s="378">
        <v>1209.75</v>
      </c>
      <c r="AP6" s="378">
        <v>0</v>
      </c>
      <c r="AQ6" s="378">
        <v>0</v>
      </c>
      <c r="AR6" s="378">
        <v>675</v>
      </c>
      <c r="AS6" s="378">
        <v>0</v>
      </c>
      <c r="AT6" s="378">
        <v>0</v>
      </c>
      <c r="AU6" s="378">
        <v>0</v>
      </c>
      <c r="AV6" s="378">
        <v>0</v>
      </c>
      <c r="AW6" s="378">
        <v>829.8</v>
      </c>
    </row>
    <row r="7" spans="1:49" x14ac:dyDescent="0.3">
      <c r="A7" s="378" t="s">
        <v>218</v>
      </c>
      <c r="B7" s="403">
        <v>4</v>
      </c>
      <c r="C7" s="378">
        <v>21</v>
      </c>
      <c r="D7" s="378">
        <v>1</v>
      </c>
      <c r="E7" s="378">
        <v>3</v>
      </c>
      <c r="F7" s="378">
        <v>191.3</v>
      </c>
      <c r="G7" s="378">
        <v>0</v>
      </c>
      <c r="H7" s="378">
        <v>0</v>
      </c>
      <c r="I7" s="378">
        <v>50.4</v>
      </c>
      <c r="J7" s="378">
        <v>12.8</v>
      </c>
      <c r="K7" s="378">
        <v>128.1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21</v>
      </c>
      <c r="D8" s="378">
        <v>1</v>
      </c>
      <c r="E8" s="378">
        <v>4</v>
      </c>
      <c r="F8" s="378">
        <v>361.1</v>
      </c>
      <c r="G8" s="378">
        <v>0</v>
      </c>
      <c r="H8" s="378">
        <v>0</v>
      </c>
      <c r="I8" s="378">
        <v>29.1</v>
      </c>
      <c r="J8" s="378">
        <v>27.6</v>
      </c>
      <c r="K8" s="378">
        <v>279.39999999999998</v>
      </c>
      <c r="L8" s="378">
        <v>0</v>
      </c>
      <c r="M8" s="378">
        <v>0</v>
      </c>
      <c r="N8" s="378">
        <v>0</v>
      </c>
      <c r="O8" s="378">
        <v>0</v>
      </c>
      <c r="P8" s="378">
        <v>25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21</v>
      </c>
      <c r="D9" s="378">
        <v>1</v>
      </c>
      <c r="E9" s="378">
        <v>5</v>
      </c>
      <c r="F9" s="378">
        <v>80</v>
      </c>
      <c r="G9" s="378">
        <v>80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21</v>
      </c>
      <c r="D10" s="378">
        <v>1</v>
      </c>
      <c r="E10" s="378">
        <v>6</v>
      </c>
      <c r="F10" s="378">
        <v>3411890</v>
      </c>
      <c r="G10" s="378">
        <v>16000</v>
      </c>
      <c r="H10" s="378">
        <v>0</v>
      </c>
      <c r="I10" s="378">
        <v>121679</v>
      </c>
      <c r="J10" s="378">
        <v>93579</v>
      </c>
      <c r="K10" s="378">
        <v>1141419</v>
      </c>
      <c r="L10" s="378">
        <v>0</v>
      </c>
      <c r="M10" s="378">
        <v>0</v>
      </c>
      <c r="N10" s="378">
        <v>0</v>
      </c>
      <c r="O10" s="378">
        <v>0</v>
      </c>
      <c r="P10" s="378">
        <v>763293</v>
      </c>
      <c r="Q10" s="378">
        <v>131493</v>
      </c>
      <c r="R10" s="378">
        <v>105370</v>
      </c>
      <c r="S10" s="378">
        <v>0</v>
      </c>
      <c r="T10" s="378">
        <v>0</v>
      </c>
      <c r="U10" s="378">
        <v>393053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23150</v>
      </c>
      <c r="AK10" s="378">
        <v>0</v>
      </c>
      <c r="AL10" s="378">
        <v>0</v>
      </c>
      <c r="AM10" s="378">
        <v>274561</v>
      </c>
      <c r="AN10" s="378">
        <v>0</v>
      </c>
      <c r="AO10" s="378">
        <v>165106</v>
      </c>
      <c r="AP10" s="378">
        <v>0</v>
      </c>
      <c r="AQ10" s="378">
        <v>0</v>
      </c>
      <c r="AR10" s="378">
        <v>71138</v>
      </c>
      <c r="AS10" s="378">
        <v>0</v>
      </c>
      <c r="AT10" s="378">
        <v>0</v>
      </c>
      <c r="AU10" s="378">
        <v>0</v>
      </c>
      <c r="AV10" s="378">
        <v>0</v>
      </c>
      <c r="AW10" s="378">
        <v>112049</v>
      </c>
    </row>
    <row r="11" spans="1:49" x14ac:dyDescent="0.3">
      <c r="A11" s="378" t="s">
        <v>222</v>
      </c>
      <c r="B11" s="403">
        <v>8</v>
      </c>
      <c r="C11" s="378">
        <v>21</v>
      </c>
      <c r="D11" s="378">
        <v>1</v>
      </c>
      <c r="E11" s="378">
        <v>7</v>
      </c>
      <c r="F11" s="378">
        <v>613345</v>
      </c>
      <c r="G11" s="378">
        <v>0</v>
      </c>
      <c r="H11" s="378">
        <v>0</v>
      </c>
      <c r="I11" s="378">
        <v>0</v>
      </c>
      <c r="J11" s="378">
        <v>249077</v>
      </c>
      <c r="K11" s="378">
        <v>169373</v>
      </c>
      <c r="L11" s="378">
        <v>0</v>
      </c>
      <c r="M11" s="378">
        <v>0</v>
      </c>
      <c r="N11" s="378">
        <v>0</v>
      </c>
      <c r="O11" s="378">
        <v>0</v>
      </c>
      <c r="P11" s="378">
        <v>101418</v>
      </c>
      <c r="Q11" s="378">
        <v>0</v>
      </c>
      <c r="R11" s="378">
        <v>88565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4912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21</v>
      </c>
      <c r="D12" s="378">
        <v>1</v>
      </c>
      <c r="E12" s="378">
        <v>9</v>
      </c>
      <c r="F12" s="378">
        <v>613345</v>
      </c>
      <c r="G12" s="378">
        <v>0</v>
      </c>
      <c r="H12" s="378">
        <v>0</v>
      </c>
      <c r="I12" s="378">
        <v>0</v>
      </c>
      <c r="J12" s="378">
        <v>249077</v>
      </c>
      <c r="K12" s="378">
        <v>169373</v>
      </c>
      <c r="L12" s="378">
        <v>0</v>
      </c>
      <c r="M12" s="378">
        <v>0</v>
      </c>
      <c r="N12" s="378">
        <v>0</v>
      </c>
      <c r="O12" s="378">
        <v>0</v>
      </c>
      <c r="P12" s="378">
        <v>101418</v>
      </c>
      <c r="Q12" s="378">
        <v>0</v>
      </c>
      <c r="R12" s="378">
        <v>88565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4912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21</v>
      </c>
      <c r="D13" s="378">
        <v>1</v>
      </c>
      <c r="E13" s="378">
        <v>11</v>
      </c>
      <c r="F13" s="378">
        <v>7652.6717557251914</v>
      </c>
      <c r="G13" s="378">
        <v>0</v>
      </c>
      <c r="H13" s="378">
        <v>0</v>
      </c>
      <c r="I13" s="378">
        <v>0</v>
      </c>
      <c r="J13" s="378">
        <v>5152.6717557251914</v>
      </c>
      <c r="K13" s="378">
        <v>0</v>
      </c>
      <c r="L13" s="378">
        <v>0</v>
      </c>
      <c r="M13" s="378">
        <v>0</v>
      </c>
      <c r="N13" s="378">
        <v>0</v>
      </c>
      <c r="O13" s="378">
        <v>2500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21</v>
      </c>
      <c r="D14" s="378">
        <v>2</v>
      </c>
      <c r="E14" s="378">
        <v>1</v>
      </c>
      <c r="F14" s="378">
        <v>103.3</v>
      </c>
      <c r="G14" s="378">
        <v>0</v>
      </c>
      <c r="H14" s="378">
        <v>0</v>
      </c>
      <c r="I14" s="378">
        <v>3.4</v>
      </c>
      <c r="J14" s="378">
        <v>0.9</v>
      </c>
      <c r="K14" s="378">
        <v>17.5</v>
      </c>
      <c r="L14" s="378">
        <v>0</v>
      </c>
      <c r="M14" s="378">
        <v>0</v>
      </c>
      <c r="N14" s="378">
        <v>0</v>
      </c>
      <c r="O14" s="378">
        <v>0</v>
      </c>
      <c r="P14" s="378">
        <v>26</v>
      </c>
      <c r="Q14" s="378">
        <v>4</v>
      </c>
      <c r="R14" s="378">
        <v>3</v>
      </c>
      <c r="S14" s="378">
        <v>0</v>
      </c>
      <c r="T14" s="378">
        <v>0</v>
      </c>
      <c r="U14" s="378">
        <v>14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1</v>
      </c>
      <c r="AK14" s="378">
        <v>0</v>
      </c>
      <c r="AL14" s="378">
        <v>0</v>
      </c>
      <c r="AM14" s="378">
        <v>15</v>
      </c>
      <c r="AN14" s="378">
        <v>0</v>
      </c>
      <c r="AO14" s="378">
        <v>9</v>
      </c>
      <c r="AP14" s="378">
        <v>0</v>
      </c>
      <c r="AQ14" s="378">
        <v>0</v>
      </c>
      <c r="AR14" s="378">
        <v>4</v>
      </c>
      <c r="AS14" s="378">
        <v>0</v>
      </c>
      <c r="AT14" s="378">
        <v>0</v>
      </c>
      <c r="AU14" s="378">
        <v>0</v>
      </c>
      <c r="AV14" s="378">
        <v>0</v>
      </c>
      <c r="AW14" s="378">
        <v>5.5</v>
      </c>
    </row>
    <row r="15" spans="1:49" x14ac:dyDescent="0.3">
      <c r="A15" s="378" t="s">
        <v>226</v>
      </c>
      <c r="B15" s="403">
        <v>12</v>
      </c>
      <c r="C15" s="378">
        <v>21</v>
      </c>
      <c r="D15" s="378">
        <v>2</v>
      </c>
      <c r="E15" s="378">
        <v>2</v>
      </c>
      <c r="F15" s="378">
        <v>14867.75</v>
      </c>
      <c r="G15" s="378">
        <v>0</v>
      </c>
      <c r="H15" s="378">
        <v>0</v>
      </c>
      <c r="I15" s="378">
        <v>516</v>
      </c>
      <c r="J15" s="378">
        <v>152</v>
      </c>
      <c r="K15" s="378">
        <v>2640</v>
      </c>
      <c r="L15" s="378">
        <v>0</v>
      </c>
      <c r="M15" s="378">
        <v>0</v>
      </c>
      <c r="N15" s="378">
        <v>0</v>
      </c>
      <c r="O15" s="378">
        <v>0</v>
      </c>
      <c r="P15" s="378">
        <v>3676</v>
      </c>
      <c r="Q15" s="378">
        <v>640</v>
      </c>
      <c r="R15" s="378">
        <v>296</v>
      </c>
      <c r="S15" s="378">
        <v>0</v>
      </c>
      <c r="T15" s="378">
        <v>0</v>
      </c>
      <c r="U15" s="378">
        <v>2134.75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152</v>
      </c>
      <c r="AK15" s="378">
        <v>0</v>
      </c>
      <c r="AL15" s="378">
        <v>0</v>
      </c>
      <c r="AM15" s="378">
        <v>2039.5</v>
      </c>
      <c r="AN15" s="378">
        <v>0</v>
      </c>
      <c r="AO15" s="378">
        <v>1203.25</v>
      </c>
      <c r="AP15" s="378">
        <v>0</v>
      </c>
      <c r="AQ15" s="378">
        <v>0</v>
      </c>
      <c r="AR15" s="378">
        <v>646.25</v>
      </c>
      <c r="AS15" s="378">
        <v>0</v>
      </c>
      <c r="AT15" s="378">
        <v>0</v>
      </c>
      <c r="AU15" s="378">
        <v>0</v>
      </c>
      <c r="AV15" s="378">
        <v>0</v>
      </c>
      <c r="AW15" s="378">
        <v>772</v>
      </c>
    </row>
    <row r="16" spans="1:49" x14ac:dyDescent="0.3">
      <c r="A16" s="378" t="s">
        <v>214</v>
      </c>
      <c r="B16" s="403">
        <v>2016</v>
      </c>
      <c r="C16" s="378">
        <v>21</v>
      </c>
      <c r="D16" s="378">
        <v>2</v>
      </c>
      <c r="E16" s="378">
        <v>3</v>
      </c>
      <c r="F16" s="378">
        <v>192.5</v>
      </c>
      <c r="G16" s="378">
        <v>0</v>
      </c>
      <c r="H16" s="378">
        <v>0</v>
      </c>
      <c r="I16" s="378">
        <v>50</v>
      </c>
      <c r="J16" s="378">
        <v>16</v>
      </c>
      <c r="K16" s="378">
        <v>126.5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21</v>
      </c>
      <c r="D17" s="378">
        <v>2</v>
      </c>
      <c r="E17" s="378">
        <v>4</v>
      </c>
      <c r="F17" s="378">
        <v>453</v>
      </c>
      <c r="G17" s="378">
        <v>0</v>
      </c>
      <c r="H17" s="378">
        <v>0</v>
      </c>
      <c r="I17" s="378">
        <v>17</v>
      </c>
      <c r="J17" s="378">
        <v>25.5</v>
      </c>
      <c r="K17" s="378">
        <v>250.5</v>
      </c>
      <c r="L17" s="378">
        <v>0</v>
      </c>
      <c r="M17" s="378">
        <v>0</v>
      </c>
      <c r="N17" s="378">
        <v>0</v>
      </c>
      <c r="O17" s="378">
        <v>0</v>
      </c>
      <c r="P17" s="378">
        <v>110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50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21</v>
      </c>
      <c r="D18" s="378">
        <v>2</v>
      </c>
      <c r="E18" s="378">
        <v>5</v>
      </c>
      <c r="F18" s="378">
        <v>80</v>
      </c>
      <c r="G18" s="378">
        <v>80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21</v>
      </c>
      <c r="D19" s="378">
        <v>2</v>
      </c>
      <c r="E19" s="378">
        <v>6</v>
      </c>
      <c r="F19" s="378">
        <v>3331188</v>
      </c>
      <c r="G19" s="378">
        <v>16000</v>
      </c>
      <c r="H19" s="378">
        <v>0</v>
      </c>
      <c r="I19" s="378">
        <v>111302</v>
      </c>
      <c r="J19" s="378">
        <v>68006</v>
      </c>
      <c r="K19" s="378">
        <v>1125803</v>
      </c>
      <c r="L19" s="378">
        <v>0</v>
      </c>
      <c r="M19" s="378">
        <v>0</v>
      </c>
      <c r="N19" s="378">
        <v>0</v>
      </c>
      <c r="O19" s="378">
        <v>0</v>
      </c>
      <c r="P19" s="378">
        <v>770906</v>
      </c>
      <c r="Q19" s="378">
        <v>130383</v>
      </c>
      <c r="R19" s="378">
        <v>98282</v>
      </c>
      <c r="S19" s="378">
        <v>0</v>
      </c>
      <c r="T19" s="378">
        <v>0</v>
      </c>
      <c r="U19" s="378">
        <v>393004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23212</v>
      </c>
      <c r="AK19" s="378">
        <v>0</v>
      </c>
      <c r="AL19" s="378">
        <v>0</v>
      </c>
      <c r="AM19" s="378">
        <v>268111</v>
      </c>
      <c r="AN19" s="378">
        <v>0</v>
      </c>
      <c r="AO19" s="378">
        <v>151304</v>
      </c>
      <c r="AP19" s="378">
        <v>0</v>
      </c>
      <c r="AQ19" s="378">
        <v>0</v>
      </c>
      <c r="AR19" s="378">
        <v>70545</v>
      </c>
      <c r="AS19" s="378">
        <v>0</v>
      </c>
      <c r="AT19" s="378">
        <v>0</v>
      </c>
      <c r="AU19" s="378">
        <v>0</v>
      </c>
      <c r="AV19" s="378">
        <v>0</v>
      </c>
      <c r="AW19" s="378">
        <v>104330</v>
      </c>
    </row>
    <row r="20" spans="3:49" x14ac:dyDescent="0.3">
      <c r="C20" s="378">
        <v>21</v>
      </c>
      <c r="D20" s="378">
        <v>2</v>
      </c>
      <c r="E20" s="378">
        <v>10</v>
      </c>
      <c r="F20" s="378">
        <v>1000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1000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21</v>
      </c>
      <c r="D21" s="378">
        <v>2</v>
      </c>
      <c r="E21" s="378">
        <v>11</v>
      </c>
      <c r="F21" s="378">
        <v>7652.6717557251914</v>
      </c>
      <c r="G21" s="378">
        <v>0</v>
      </c>
      <c r="H21" s="378">
        <v>0</v>
      </c>
      <c r="I21" s="378">
        <v>0</v>
      </c>
      <c r="J21" s="378">
        <v>5152.6717557251914</v>
      </c>
      <c r="K21" s="378">
        <v>0</v>
      </c>
      <c r="L21" s="378">
        <v>0</v>
      </c>
      <c r="M21" s="378">
        <v>0</v>
      </c>
      <c r="N21" s="378">
        <v>0</v>
      </c>
      <c r="O21" s="378">
        <v>2500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21</v>
      </c>
      <c r="D22" s="378">
        <v>3</v>
      </c>
      <c r="E22" s="378">
        <v>1</v>
      </c>
      <c r="F22" s="378">
        <v>101.9</v>
      </c>
      <c r="G22" s="378">
        <v>0</v>
      </c>
      <c r="H22" s="378">
        <v>0</v>
      </c>
      <c r="I22" s="378">
        <v>3.4</v>
      </c>
      <c r="J22" s="378">
        <v>0.9</v>
      </c>
      <c r="K22" s="378">
        <v>18.100000000000001</v>
      </c>
      <c r="L22" s="378">
        <v>0</v>
      </c>
      <c r="M22" s="378">
        <v>0</v>
      </c>
      <c r="N22" s="378">
        <v>0</v>
      </c>
      <c r="O22" s="378">
        <v>0</v>
      </c>
      <c r="P22" s="378">
        <v>25</v>
      </c>
      <c r="Q22" s="378">
        <v>4</v>
      </c>
      <c r="R22" s="378">
        <v>3</v>
      </c>
      <c r="S22" s="378">
        <v>0</v>
      </c>
      <c r="T22" s="378">
        <v>0</v>
      </c>
      <c r="U22" s="378">
        <v>13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1</v>
      </c>
      <c r="AK22" s="378">
        <v>0</v>
      </c>
      <c r="AL22" s="378">
        <v>0</v>
      </c>
      <c r="AM22" s="378">
        <v>15</v>
      </c>
      <c r="AN22" s="378">
        <v>0</v>
      </c>
      <c r="AO22" s="378">
        <v>9</v>
      </c>
      <c r="AP22" s="378">
        <v>0</v>
      </c>
      <c r="AQ22" s="378">
        <v>0</v>
      </c>
      <c r="AR22" s="378">
        <v>4</v>
      </c>
      <c r="AS22" s="378">
        <v>0</v>
      </c>
      <c r="AT22" s="378">
        <v>0</v>
      </c>
      <c r="AU22" s="378">
        <v>0</v>
      </c>
      <c r="AV22" s="378">
        <v>0</v>
      </c>
      <c r="AW22" s="378">
        <v>5.5</v>
      </c>
    </row>
    <row r="23" spans="3:49" x14ac:dyDescent="0.3">
      <c r="C23" s="378">
        <v>21</v>
      </c>
      <c r="D23" s="378">
        <v>3</v>
      </c>
      <c r="E23" s="378">
        <v>2</v>
      </c>
      <c r="F23" s="378">
        <v>16149.5</v>
      </c>
      <c r="G23" s="378">
        <v>0</v>
      </c>
      <c r="H23" s="378">
        <v>0</v>
      </c>
      <c r="I23" s="378">
        <v>588</v>
      </c>
      <c r="J23" s="378">
        <v>140</v>
      </c>
      <c r="K23" s="378">
        <v>3004</v>
      </c>
      <c r="L23" s="378">
        <v>0</v>
      </c>
      <c r="M23" s="378">
        <v>0</v>
      </c>
      <c r="N23" s="378">
        <v>0</v>
      </c>
      <c r="O23" s="378">
        <v>0</v>
      </c>
      <c r="P23" s="378">
        <v>4060.5</v>
      </c>
      <c r="Q23" s="378">
        <v>524</v>
      </c>
      <c r="R23" s="378">
        <v>472</v>
      </c>
      <c r="S23" s="378">
        <v>0</v>
      </c>
      <c r="T23" s="378">
        <v>0</v>
      </c>
      <c r="U23" s="378">
        <v>2255.25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152</v>
      </c>
      <c r="AK23" s="378">
        <v>0</v>
      </c>
      <c r="AL23" s="378">
        <v>0</v>
      </c>
      <c r="AM23" s="378">
        <v>2146.5</v>
      </c>
      <c r="AN23" s="378">
        <v>0</v>
      </c>
      <c r="AO23" s="378">
        <v>1259.5</v>
      </c>
      <c r="AP23" s="378">
        <v>0</v>
      </c>
      <c r="AQ23" s="378">
        <v>0</v>
      </c>
      <c r="AR23" s="378">
        <v>674.75</v>
      </c>
      <c r="AS23" s="378">
        <v>0</v>
      </c>
      <c r="AT23" s="378">
        <v>0</v>
      </c>
      <c r="AU23" s="378">
        <v>0</v>
      </c>
      <c r="AV23" s="378">
        <v>0</v>
      </c>
      <c r="AW23" s="378">
        <v>873</v>
      </c>
    </row>
    <row r="24" spans="3:49" x14ac:dyDescent="0.3">
      <c r="C24" s="378">
        <v>21</v>
      </c>
      <c r="D24" s="378">
        <v>3</v>
      </c>
      <c r="E24" s="378">
        <v>3</v>
      </c>
      <c r="F24" s="378">
        <v>146.5</v>
      </c>
      <c r="G24" s="378">
        <v>0</v>
      </c>
      <c r="H24" s="378">
        <v>0</v>
      </c>
      <c r="I24" s="378">
        <v>48</v>
      </c>
      <c r="J24" s="378">
        <v>8.5</v>
      </c>
      <c r="K24" s="378">
        <v>90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21</v>
      </c>
      <c r="D25" s="378">
        <v>3</v>
      </c>
      <c r="E25" s="378">
        <v>4</v>
      </c>
      <c r="F25" s="378">
        <v>397.5</v>
      </c>
      <c r="G25" s="378">
        <v>0</v>
      </c>
      <c r="H25" s="378">
        <v>0</v>
      </c>
      <c r="I25" s="378">
        <v>6.5</v>
      </c>
      <c r="J25" s="378">
        <v>0</v>
      </c>
      <c r="K25" s="378">
        <v>291.5</v>
      </c>
      <c r="L25" s="378">
        <v>0</v>
      </c>
      <c r="M25" s="378">
        <v>0</v>
      </c>
      <c r="N25" s="378">
        <v>0</v>
      </c>
      <c r="O25" s="378">
        <v>0</v>
      </c>
      <c r="P25" s="378">
        <v>60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15</v>
      </c>
      <c r="AN25" s="378">
        <v>0</v>
      </c>
      <c r="AO25" s="378">
        <v>0</v>
      </c>
      <c r="AP25" s="378">
        <v>0</v>
      </c>
      <c r="AQ25" s="378">
        <v>0</v>
      </c>
      <c r="AR25" s="378">
        <v>24.5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21</v>
      </c>
      <c r="D26" s="378">
        <v>3</v>
      </c>
      <c r="E26" s="378">
        <v>5</v>
      </c>
      <c r="F26" s="378">
        <v>80</v>
      </c>
      <c r="G26" s="378">
        <v>80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21</v>
      </c>
      <c r="D27" s="378">
        <v>3</v>
      </c>
      <c r="E27" s="378">
        <v>6</v>
      </c>
      <c r="F27" s="378">
        <v>3376273</v>
      </c>
      <c r="G27" s="378">
        <v>16000</v>
      </c>
      <c r="H27" s="378">
        <v>0</v>
      </c>
      <c r="I27" s="378">
        <v>116454</v>
      </c>
      <c r="J27" s="378">
        <v>64822</v>
      </c>
      <c r="K27" s="378">
        <v>1151943</v>
      </c>
      <c r="L27" s="378">
        <v>0</v>
      </c>
      <c r="M27" s="378">
        <v>0</v>
      </c>
      <c r="N27" s="378">
        <v>0</v>
      </c>
      <c r="O27" s="378">
        <v>0</v>
      </c>
      <c r="P27" s="378">
        <v>760470</v>
      </c>
      <c r="Q27" s="378">
        <v>117035</v>
      </c>
      <c r="R27" s="378">
        <v>95843</v>
      </c>
      <c r="S27" s="378">
        <v>0</v>
      </c>
      <c r="T27" s="378">
        <v>0</v>
      </c>
      <c r="U27" s="378">
        <v>376007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23656</v>
      </c>
      <c r="AK27" s="378">
        <v>0</v>
      </c>
      <c r="AL27" s="378">
        <v>0</v>
      </c>
      <c r="AM27" s="378">
        <v>302277</v>
      </c>
      <c r="AN27" s="378">
        <v>0</v>
      </c>
      <c r="AO27" s="378">
        <v>157822</v>
      </c>
      <c r="AP27" s="378">
        <v>0</v>
      </c>
      <c r="AQ27" s="378">
        <v>0</v>
      </c>
      <c r="AR27" s="378">
        <v>79223</v>
      </c>
      <c r="AS27" s="378">
        <v>0</v>
      </c>
      <c r="AT27" s="378">
        <v>0</v>
      </c>
      <c r="AU27" s="378">
        <v>0</v>
      </c>
      <c r="AV27" s="378">
        <v>0</v>
      </c>
      <c r="AW27" s="378">
        <v>114721</v>
      </c>
    </row>
    <row r="28" spans="3:49" x14ac:dyDescent="0.3">
      <c r="C28" s="378">
        <v>21</v>
      </c>
      <c r="D28" s="378">
        <v>3</v>
      </c>
      <c r="E28" s="378">
        <v>9</v>
      </c>
      <c r="F28" s="378">
        <v>13704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1108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8596</v>
      </c>
      <c r="AN28" s="378">
        <v>0</v>
      </c>
      <c r="AO28" s="378">
        <v>4000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21</v>
      </c>
      <c r="D29" s="378">
        <v>3</v>
      </c>
      <c r="E29" s="378">
        <v>10</v>
      </c>
      <c r="F29" s="378">
        <v>4950</v>
      </c>
      <c r="G29" s="378">
        <v>0</v>
      </c>
      <c r="H29" s="378">
        <v>0</v>
      </c>
      <c r="I29" s="378">
        <v>0</v>
      </c>
      <c r="J29" s="378">
        <v>4450</v>
      </c>
      <c r="K29" s="378">
        <v>0</v>
      </c>
      <c r="L29" s="378">
        <v>0</v>
      </c>
      <c r="M29" s="378">
        <v>0</v>
      </c>
      <c r="N29" s="378">
        <v>0</v>
      </c>
      <c r="O29" s="378">
        <v>500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21</v>
      </c>
      <c r="D30" s="378">
        <v>3</v>
      </c>
      <c r="E30" s="378">
        <v>11</v>
      </c>
      <c r="F30" s="378">
        <v>7652.6717557251914</v>
      </c>
      <c r="G30" s="378">
        <v>0</v>
      </c>
      <c r="H30" s="378">
        <v>0</v>
      </c>
      <c r="I30" s="378">
        <v>0</v>
      </c>
      <c r="J30" s="378">
        <v>5152.6717557251914</v>
      </c>
      <c r="K30" s="378">
        <v>0</v>
      </c>
      <c r="L30" s="378">
        <v>0</v>
      </c>
      <c r="M30" s="378">
        <v>0</v>
      </c>
      <c r="N30" s="378">
        <v>0</v>
      </c>
      <c r="O30" s="378">
        <v>2500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5268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25871177</v>
      </c>
      <c r="C3" s="351">
        <f t="shared" ref="C3:R3" si="0">SUBTOTAL(9,C6:C1048576)</f>
        <v>5</v>
      </c>
      <c r="D3" s="351">
        <f>SUBTOTAL(9,D6:D1048576)/2</f>
        <v>22097771</v>
      </c>
      <c r="E3" s="351">
        <f t="shared" si="0"/>
        <v>4.2581367953315343</v>
      </c>
      <c r="F3" s="351">
        <f>SUBTOTAL(9,F6:F1048576)/2</f>
        <v>32907102.78999998</v>
      </c>
      <c r="G3" s="352">
        <f>IF(B3&lt;&gt;0,F3/B3,"")</f>
        <v>1.271960019059047</v>
      </c>
      <c r="H3" s="353">
        <f t="shared" si="0"/>
        <v>28712474.589999996</v>
      </c>
      <c r="I3" s="351">
        <f t="shared" si="0"/>
        <v>2</v>
      </c>
      <c r="J3" s="351">
        <f t="shared" si="0"/>
        <v>26322284.099999994</v>
      </c>
      <c r="K3" s="351">
        <f t="shared" si="0"/>
        <v>1.6114061052047939</v>
      </c>
      <c r="L3" s="351">
        <f t="shared" si="0"/>
        <v>30782593.909999937</v>
      </c>
      <c r="M3" s="354">
        <f>IF(H3&lt;&gt;0,L3/H3,"")</f>
        <v>1.0720982551856022</v>
      </c>
      <c r="N3" s="350">
        <f t="shared" si="0"/>
        <v>24073352.200000007</v>
      </c>
      <c r="O3" s="351">
        <f t="shared" si="0"/>
        <v>1</v>
      </c>
      <c r="P3" s="351">
        <f t="shared" si="0"/>
        <v>31534519.629999999</v>
      </c>
      <c r="Q3" s="351">
        <f t="shared" si="0"/>
        <v>1.3099347098822403</v>
      </c>
      <c r="R3" s="351">
        <f t="shared" si="0"/>
        <v>34592187.840000004</v>
      </c>
      <c r="S3" s="352">
        <f>IF(N3&lt;&gt;0,R3/N3,"")</f>
        <v>1.4369493518231331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5266</v>
      </c>
      <c r="B6" s="797">
        <v>1042073</v>
      </c>
      <c r="C6" s="740">
        <v>1</v>
      </c>
      <c r="D6" s="797">
        <v>1091070</v>
      </c>
      <c r="E6" s="740">
        <v>1.0470187789147209</v>
      </c>
      <c r="F6" s="797">
        <v>1446069.5900000003</v>
      </c>
      <c r="G6" s="745">
        <v>1.3876854980409246</v>
      </c>
      <c r="H6" s="797">
        <v>22391852.949999999</v>
      </c>
      <c r="I6" s="740">
        <v>1</v>
      </c>
      <c r="J6" s="797">
        <v>22483760.479999993</v>
      </c>
      <c r="K6" s="740">
        <v>1.0041045075726971</v>
      </c>
      <c r="L6" s="797">
        <v>27451575.779999934</v>
      </c>
      <c r="M6" s="745">
        <v>1.2259626678193212</v>
      </c>
      <c r="N6" s="797">
        <v>24073352.200000007</v>
      </c>
      <c r="O6" s="740">
        <v>1</v>
      </c>
      <c r="P6" s="797">
        <v>31534519.629999999</v>
      </c>
      <c r="Q6" s="740">
        <v>1.3099347098822403</v>
      </c>
      <c r="R6" s="797">
        <v>34592187.840000004</v>
      </c>
      <c r="S6" s="235">
        <v>1.4369493518231331</v>
      </c>
    </row>
    <row r="7" spans="1:19" ht="14.4" customHeight="1" thickBot="1" x14ac:dyDescent="0.35">
      <c r="A7" s="799" t="s">
        <v>5267</v>
      </c>
      <c r="B7" s="798">
        <v>24829104</v>
      </c>
      <c r="C7" s="671">
        <v>1</v>
      </c>
      <c r="D7" s="798">
        <v>21006701</v>
      </c>
      <c r="E7" s="671">
        <v>0.84605151277307467</v>
      </c>
      <c r="F7" s="798">
        <v>31461033.199999966</v>
      </c>
      <c r="G7" s="682">
        <v>1.2671030416562743</v>
      </c>
      <c r="H7" s="798">
        <v>6320621.639999995</v>
      </c>
      <c r="I7" s="671">
        <v>1</v>
      </c>
      <c r="J7" s="798">
        <v>3838523.62</v>
      </c>
      <c r="K7" s="671">
        <v>0.60730159763209668</v>
      </c>
      <c r="L7" s="798">
        <v>3331018.1300000018</v>
      </c>
      <c r="M7" s="682">
        <v>0.52700799378967489</v>
      </c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540</v>
      </c>
      <c r="B9" s="797">
        <v>2575377</v>
      </c>
      <c r="C9" s="740">
        <v>1</v>
      </c>
      <c r="D9" s="797">
        <v>2324681</v>
      </c>
      <c r="E9" s="740">
        <v>0.90265658192955822</v>
      </c>
      <c r="F9" s="797">
        <v>3410626.4800000037</v>
      </c>
      <c r="G9" s="745">
        <v>1.3243212469475356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543</v>
      </c>
      <c r="B10" s="800">
        <v>22800508</v>
      </c>
      <c r="C10" s="665">
        <v>1</v>
      </c>
      <c r="D10" s="800">
        <v>19471752</v>
      </c>
      <c r="E10" s="665">
        <v>0.85400518269154357</v>
      </c>
      <c r="F10" s="800">
        <v>29298521.999999993</v>
      </c>
      <c r="G10" s="681">
        <v>1.284994264162886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thickBot="1" x14ac:dyDescent="0.35">
      <c r="A11" s="799" t="s">
        <v>546</v>
      </c>
      <c r="B11" s="798">
        <v>495292</v>
      </c>
      <c r="C11" s="671">
        <v>1</v>
      </c>
      <c r="D11" s="798">
        <v>301338</v>
      </c>
      <c r="E11" s="671">
        <v>0.60840473902263714</v>
      </c>
      <c r="F11" s="798">
        <v>197954.30999999997</v>
      </c>
      <c r="G11" s="682">
        <v>0.39967193090136721</v>
      </c>
      <c r="H11" s="798"/>
      <c r="I11" s="671"/>
      <c r="J11" s="798"/>
      <c r="K11" s="671"/>
      <c r="L11" s="798"/>
      <c r="M11" s="682"/>
      <c r="N11" s="798"/>
      <c r="O11" s="671"/>
      <c r="P11" s="798"/>
      <c r="Q11" s="671"/>
      <c r="R11" s="798"/>
      <c r="S11" s="705"/>
    </row>
    <row r="12" spans="1:19" ht="14.4" customHeight="1" x14ac:dyDescent="0.3">
      <c r="A12" s="719" t="s">
        <v>3370</v>
      </c>
    </row>
    <row r="13" spans="1:19" ht="14.4" customHeight="1" x14ac:dyDescent="0.3">
      <c r="A13" s="720" t="s">
        <v>3371</v>
      </c>
    </row>
    <row r="14" spans="1:19" ht="14.4" customHeight="1" x14ac:dyDescent="0.3">
      <c r="A14" s="719" t="s">
        <v>5269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5276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53208</v>
      </c>
      <c r="C3" s="470">
        <f t="shared" si="0"/>
        <v>47161</v>
      </c>
      <c r="D3" s="470">
        <f t="shared" si="0"/>
        <v>61365</v>
      </c>
      <c r="E3" s="353">
        <f t="shared" si="0"/>
        <v>25871177</v>
      </c>
      <c r="F3" s="351">
        <f t="shared" si="0"/>
        <v>22097771</v>
      </c>
      <c r="G3" s="471">
        <f t="shared" si="0"/>
        <v>32907102.789999999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3397</v>
      </c>
      <c r="B6" s="229"/>
      <c r="C6" s="229">
        <v>9</v>
      </c>
      <c r="D6" s="229">
        <v>361</v>
      </c>
      <c r="E6" s="797"/>
      <c r="F6" s="797">
        <v>903</v>
      </c>
      <c r="G6" s="801">
        <v>26411</v>
      </c>
    </row>
    <row r="7" spans="1:7" ht="14.4" customHeight="1" x14ac:dyDescent="0.3">
      <c r="A7" s="691" t="s">
        <v>3373</v>
      </c>
      <c r="B7" s="668">
        <v>2473</v>
      </c>
      <c r="C7" s="668">
        <v>1655</v>
      </c>
      <c r="D7" s="668">
        <v>2608</v>
      </c>
      <c r="E7" s="800">
        <v>228040</v>
      </c>
      <c r="F7" s="800">
        <v>267936</v>
      </c>
      <c r="G7" s="802">
        <v>385774.95000000007</v>
      </c>
    </row>
    <row r="8" spans="1:7" ht="14.4" customHeight="1" x14ac:dyDescent="0.3">
      <c r="A8" s="691" t="s">
        <v>5270</v>
      </c>
      <c r="B8" s="668">
        <v>28796</v>
      </c>
      <c r="C8" s="668">
        <v>29911</v>
      </c>
      <c r="D8" s="668">
        <v>35179</v>
      </c>
      <c r="E8" s="800">
        <v>22284971</v>
      </c>
      <c r="F8" s="800">
        <v>18608663</v>
      </c>
      <c r="G8" s="802">
        <v>28352276.670000002</v>
      </c>
    </row>
    <row r="9" spans="1:7" ht="14.4" customHeight="1" x14ac:dyDescent="0.3">
      <c r="A9" s="691" t="s">
        <v>3374</v>
      </c>
      <c r="B9" s="668">
        <v>571</v>
      </c>
      <c r="C9" s="668">
        <v>389</v>
      </c>
      <c r="D9" s="668">
        <v>741</v>
      </c>
      <c r="E9" s="800">
        <v>392950</v>
      </c>
      <c r="F9" s="800">
        <v>332591</v>
      </c>
      <c r="G9" s="802">
        <v>404926.33</v>
      </c>
    </row>
    <row r="10" spans="1:7" ht="14.4" customHeight="1" x14ac:dyDescent="0.3">
      <c r="A10" s="691" t="s">
        <v>3375</v>
      </c>
      <c r="B10" s="668">
        <v>216</v>
      </c>
      <c r="C10" s="668">
        <v>488</v>
      </c>
      <c r="D10" s="668">
        <v>724</v>
      </c>
      <c r="E10" s="800">
        <v>45089</v>
      </c>
      <c r="F10" s="800">
        <v>256165</v>
      </c>
      <c r="G10" s="802">
        <v>253460</v>
      </c>
    </row>
    <row r="11" spans="1:7" ht="14.4" customHeight="1" x14ac:dyDescent="0.3">
      <c r="A11" s="691" t="s">
        <v>3376</v>
      </c>
      <c r="B11" s="668">
        <v>487</v>
      </c>
      <c r="C11" s="668">
        <v>256</v>
      </c>
      <c r="D11" s="668">
        <v>677</v>
      </c>
      <c r="E11" s="800">
        <v>232758</v>
      </c>
      <c r="F11" s="800">
        <v>181925</v>
      </c>
      <c r="G11" s="802">
        <v>221479.00000000003</v>
      </c>
    </row>
    <row r="12" spans="1:7" ht="14.4" customHeight="1" x14ac:dyDescent="0.3">
      <c r="A12" s="691" t="s">
        <v>5271</v>
      </c>
      <c r="B12" s="668">
        <v>236</v>
      </c>
      <c r="C12" s="668"/>
      <c r="D12" s="668">
        <v>624</v>
      </c>
      <c r="E12" s="800">
        <v>17345</v>
      </c>
      <c r="F12" s="800"/>
      <c r="G12" s="802">
        <v>52892.990000000005</v>
      </c>
    </row>
    <row r="13" spans="1:7" ht="14.4" customHeight="1" x14ac:dyDescent="0.3">
      <c r="A13" s="691" t="s">
        <v>3377</v>
      </c>
      <c r="B13" s="668">
        <v>510</v>
      </c>
      <c r="C13" s="668">
        <v>370</v>
      </c>
      <c r="D13" s="668">
        <v>513</v>
      </c>
      <c r="E13" s="800">
        <v>279460</v>
      </c>
      <c r="F13" s="800">
        <v>229187</v>
      </c>
      <c r="G13" s="802">
        <v>320026.99000000005</v>
      </c>
    </row>
    <row r="14" spans="1:7" ht="14.4" customHeight="1" x14ac:dyDescent="0.3">
      <c r="A14" s="691" t="s">
        <v>5272</v>
      </c>
      <c r="B14" s="668">
        <v>1559</v>
      </c>
      <c r="C14" s="668">
        <v>1186</v>
      </c>
      <c r="D14" s="668"/>
      <c r="E14" s="800">
        <v>117183</v>
      </c>
      <c r="F14" s="800">
        <v>144436</v>
      </c>
      <c r="G14" s="802"/>
    </row>
    <row r="15" spans="1:7" ht="14.4" customHeight="1" x14ac:dyDescent="0.3">
      <c r="A15" s="691" t="s">
        <v>5273</v>
      </c>
      <c r="B15" s="668">
        <v>2</v>
      </c>
      <c r="C15" s="668">
        <v>1</v>
      </c>
      <c r="D15" s="668">
        <v>6</v>
      </c>
      <c r="E15" s="800">
        <v>361</v>
      </c>
      <c r="F15" s="800">
        <v>35</v>
      </c>
      <c r="G15" s="802">
        <v>222</v>
      </c>
    </row>
    <row r="16" spans="1:7" ht="14.4" customHeight="1" x14ac:dyDescent="0.3">
      <c r="A16" s="691" t="s">
        <v>3378</v>
      </c>
      <c r="B16" s="668">
        <v>591</v>
      </c>
      <c r="C16" s="668">
        <v>349</v>
      </c>
      <c r="D16" s="668">
        <v>521</v>
      </c>
      <c r="E16" s="800">
        <v>363913</v>
      </c>
      <c r="F16" s="800">
        <v>256525</v>
      </c>
      <c r="G16" s="802">
        <v>323492.67</v>
      </c>
    </row>
    <row r="17" spans="1:7" ht="14.4" customHeight="1" x14ac:dyDescent="0.3">
      <c r="A17" s="691" t="s">
        <v>3379</v>
      </c>
      <c r="B17" s="668">
        <v>3759</v>
      </c>
      <c r="C17" s="668">
        <v>2313</v>
      </c>
      <c r="D17" s="668">
        <v>2688</v>
      </c>
      <c r="E17" s="800">
        <v>360684</v>
      </c>
      <c r="F17" s="800">
        <v>334530</v>
      </c>
      <c r="G17" s="802">
        <v>375378.65</v>
      </c>
    </row>
    <row r="18" spans="1:7" ht="14.4" customHeight="1" x14ac:dyDescent="0.3">
      <c r="A18" s="691" t="s">
        <v>3380</v>
      </c>
      <c r="B18" s="668"/>
      <c r="C18" s="668">
        <v>4</v>
      </c>
      <c r="D18" s="668">
        <v>6</v>
      </c>
      <c r="E18" s="800"/>
      <c r="F18" s="800">
        <v>433</v>
      </c>
      <c r="G18" s="802">
        <v>207</v>
      </c>
    </row>
    <row r="19" spans="1:7" ht="14.4" customHeight="1" x14ac:dyDescent="0.3">
      <c r="A19" s="691" t="s">
        <v>3381</v>
      </c>
      <c r="B19" s="668">
        <v>1395</v>
      </c>
      <c r="C19" s="668">
        <v>1257</v>
      </c>
      <c r="D19" s="668">
        <v>2323</v>
      </c>
      <c r="E19" s="800">
        <v>194395</v>
      </c>
      <c r="F19" s="800">
        <v>240816</v>
      </c>
      <c r="G19" s="802">
        <v>394641.65</v>
      </c>
    </row>
    <row r="20" spans="1:7" ht="14.4" customHeight="1" x14ac:dyDescent="0.3">
      <c r="A20" s="691" t="s">
        <v>3382</v>
      </c>
      <c r="B20" s="668">
        <v>131</v>
      </c>
      <c r="C20" s="668">
        <v>146</v>
      </c>
      <c r="D20" s="668">
        <v>16</v>
      </c>
      <c r="E20" s="800">
        <v>16204</v>
      </c>
      <c r="F20" s="800">
        <v>21343</v>
      </c>
      <c r="G20" s="802">
        <v>614</v>
      </c>
    </row>
    <row r="21" spans="1:7" ht="14.4" customHeight="1" x14ac:dyDescent="0.3">
      <c r="A21" s="691" t="s">
        <v>3383</v>
      </c>
      <c r="B21" s="668">
        <v>15</v>
      </c>
      <c r="C21" s="668">
        <v>8</v>
      </c>
      <c r="D21" s="668">
        <v>12</v>
      </c>
      <c r="E21" s="800">
        <v>3270</v>
      </c>
      <c r="F21" s="800">
        <v>2648</v>
      </c>
      <c r="G21" s="802">
        <v>2644.66</v>
      </c>
    </row>
    <row r="22" spans="1:7" ht="14.4" customHeight="1" x14ac:dyDescent="0.3">
      <c r="A22" s="691" t="s">
        <v>3384</v>
      </c>
      <c r="B22" s="668">
        <v>1436</v>
      </c>
      <c r="C22" s="668">
        <v>1241</v>
      </c>
      <c r="D22" s="668">
        <v>2650</v>
      </c>
      <c r="E22" s="800">
        <v>141548</v>
      </c>
      <c r="F22" s="800">
        <v>153442</v>
      </c>
      <c r="G22" s="802">
        <v>267124.01</v>
      </c>
    </row>
    <row r="23" spans="1:7" ht="14.4" customHeight="1" x14ac:dyDescent="0.3">
      <c r="A23" s="691" t="s">
        <v>3385</v>
      </c>
      <c r="B23" s="668">
        <v>195</v>
      </c>
      <c r="C23" s="668">
        <v>62</v>
      </c>
      <c r="D23" s="668">
        <v>126</v>
      </c>
      <c r="E23" s="800">
        <v>23965</v>
      </c>
      <c r="F23" s="800">
        <v>17858</v>
      </c>
      <c r="G23" s="802">
        <v>17512.34</v>
      </c>
    </row>
    <row r="24" spans="1:7" ht="14.4" customHeight="1" x14ac:dyDescent="0.3">
      <c r="A24" s="691" t="s">
        <v>5274</v>
      </c>
      <c r="B24" s="668">
        <v>1</v>
      </c>
      <c r="C24" s="668">
        <v>114</v>
      </c>
      <c r="D24" s="668"/>
      <c r="E24" s="800">
        <v>34</v>
      </c>
      <c r="F24" s="800">
        <v>16225</v>
      </c>
      <c r="G24" s="802"/>
    </row>
    <row r="25" spans="1:7" ht="14.4" customHeight="1" x14ac:dyDescent="0.3">
      <c r="A25" s="691" t="s">
        <v>3387</v>
      </c>
      <c r="B25" s="668">
        <v>85</v>
      </c>
      <c r="C25" s="668">
        <v>182</v>
      </c>
      <c r="D25" s="668">
        <v>477</v>
      </c>
      <c r="E25" s="800">
        <v>5989</v>
      </c>
      <c r="F25" s="800">
        <v>16894</v>
      </c>
      <c r="G25" s="802">
        <v>52611.66</v>
      </c>
    </row>
    <row r="26" spans="1:7" ht="14.4" customHeight="1" x14ac:dyDescent="0.3">
      <c r="A26" s="691" t="s">
        <v>3389</v>
      </c>
      <c r="B26" s="668">
        <v>4498</v>
      </c>
      <c r="C26" s="668">
        <v>2906</v>
      </c>
      <c r="D26" s="668">
        <v>3904</v>
      </c>
      <c r="E26" s="800">
        <v>307779</v>
      </c>
      <c r="F26" s="800">
        <v>267468</v>
      </c>
      <c r="G26" s="802">
        <v>379049.96</v>
      </c>
    </row>
    <row r="27" spans="1:7" ht="14.4" customHeight="1" x14ac:dyDescent="0.3">
      <c r="A27" s="691" t="s">
        <v>3390</v>
      </c>
      <c r="B27" s="668">
        <v>19</v>
      </c>
      <c r="C27" s="668">
        <v>11</v>
      </c>
      <c r="D27" s="668">
        <v>110</v>
      </c>
      <c r="E27" s="800">
        <v>2426</v>
      </c>
      <c r="F27" s="800">
        <v>3049</v>
      </c>
      <c r="G27" s="802">
        <v>20919</v>
      </c>
    </row>
    <row r="28" spans="1:7" ht="14.4" customHeight="1" x14ac:dyDescent="0.3">
      <c r="A28" s="691" t="s">
        <v>5275</v>
      </c>
      <c r="B28" s="668">
        <v>2956</v>
      </c>
      <c r="C28" s="668">
        <v>480</v>
      </c>
      <c r="D28" s="668">
        <v>48</v>
      </c>
      <c r="E28" s="800">
        <v>272076</v>
      </c>
      <c r="F28" s="800">
        <v>73482</v>
      </c>
      <c r="G28" s="802">
        <v>7030</v>
      </c>
    </row>
    <row r="29" spans="1:7" ht="14.4" customHeight="1" x14ac:dyDescent="0.3">
      <c r="A29" s="691" t="s">
        <v>3391</v>
      </c>
      <c r="B29" s="668">
        <v>2392</v>
      </c>
      <c r="C29" s="668">
        <v>1431</v>
      </c>
      <c r="D29" s="668">
        <v>2237</v>
      </c>
      <c r="E29" s="800">
        <v>191113</v>
      </c>
      <c r="F29" s="800">
        <v>168394</v>
      </c>
      <c r="G29" s="802">
        <v>236192.31999999998</v>
      </c>
    </row>
    <row r="30" spans="1:7" ht="14.4" customHeight="1" x14ac:dyDescent="0.3">
      <c r="A30" s="691" t="s">
        <v>3392</v>
      </c>
      <c r="B30" s="668">
        <v>1</v>
      </c>
      <c r="C30" s="668">
        <v>1659</v>
      </c>
      <c r="D30" s="668">
        <v>1747</v>
      </c>
      <c r="E30" s="800">
        <v>34</v>
      </c>
      <c r="F30" s="800">
        <v>153572</v>
      </c>
      <c r="G30" s="802">
        <v>141003.65000000002</v>
      </c>
    </row>
    <row r="31" spans="1:7" ht="14.4" customHeight="1" x14ac:dyDescent="0.3">
      <c r="A31" s="691" t="s">
        <v>3393</v>
      </c>
      <c r="B31" s="668">
        <v>90</v>
      </c>
      <c r="C31" s="668">
        <v>436</v>
      </c>
      <c r="D31" s="668">
        <v>816</v>
      </c>
      <c r="E31" s="800">
        <v>87388</v>
      </c>
      <c r="F31" s="800">
        <v>296738</v>
      </c>
      <c r="G31" s="802">
        <v>334353.01</v>
      </c>
    </row>
    <row r="32" spans="1:7" ht="14.4" customHeight="1" x14ac:dyDescent="0.3">
      <c r="A32" s="691" t="s">
        <v>3394</v>
      </c>
      <c r="B32" s="668">
        <v>539</v>
      </c>
      <c r="C32" s="668"/>
      <c r="D32" s="668">
        <v>138</v>
      </c>
      <c r="E32" s="800">
        <v>269478</v>
      </c>
      <c r="F32" s="800"/>
      <c r="G32" s="802">
        <v>109796.98000000001</v>
      </c>
    </row>
    <row r="33" spans="1:7" ht="14.4" customHeight="1" x14ac:dyDescent="0.3">
      <c r="A33" s="691" t="s">
        <v>3395</v>
      </c>
      <c r="B33" s="668">
        <v>168</v>
      </c>
      <c r="C33" s="668">
        <v>224</v>
      </c>
      <c r="D33" s="668">
        <v>2020</v>
      </c>
      <c r="E33" s="800">
        <v>26142</v>
      </c>
      <c r="F33" s="800">
        <v>42460</v>
      </c>
      <c r="G33" s="802">
        <v>218398.97999999995</v>
      </c>
    </row>
    <row r="34" spans="1:7" ht="14.4" customHeight="1" thickBot="1" x14ac:dyDescent="0.35">
      <c r="A34" s="799" t="s">
        <v>3396</v>
      </c>
      <c r="B34" s="674">
        <v>87</v>
      </c>
      <c r="C34" s="674">
        <v>73</v>
      </c>
      <c r="D34" s="674">
        <v>93</v>
      </c>
      <c r="E34" s="798">
        <v>6582</v>
      </c>
      <c r="F34" s="798">
        <v>10053</v>
      </c>
      <c r="G34" s="803">
        <v>8662.32</v>
      </c>
    </row>
    <row r="35" spans="1:7" ht="14.4" customHeight="1" x14ac:dyDescent="0.3">
      <c r="A35" s="719" t="s">
        <v>3370</v>
      </c>
    </row>
    <row r="36" spans="1:7" ht="14.4" customHeight="1" x14ac:dyDescent="0.3">
      <c r="A36" s="720" t="s">
        <v>3371</v>
      </c>
    </row>
    <row r="37" spans="1:7" ht="14.4" customHeight="1" x14ac:dyDescent="0.3">
      <c r="A37" s="719" t="s">
        <v>5269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5625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59680.800000000003</v>
      </c>
      <c r="G3" s="212">
        <f t="shared" si="0"/>
        <v>78657003.790000036</v>
      </c>
      <c r="H3" s="78"/>
      <c r="I3" s="78"/>
      <c r="J3" s="212">
        <f t="shared" si="0"/>
        <v>52713.41</v>
      </c>
      <c r="K3" s="212">
        <f t="shared" si="0"/>
        <v>79954574.729999989</v>
      </c>
      <c r="L3" s="78"/>
      <c r="M3" s="78"/>
      <c r="N3" s="212">
        <f t="shared" si="0"/>
        <v>66924.099999999977</v>
      </c>
      <c r="O3" s="212">
        <f t="shared" si="0"/>
        <v>98281884.539999992</v>
      </c>
      <c r="P3" s="79">
        <f>IF(G3=0,0,O3/G3)</f>
        <v>1.2494994699060091</v>
      </c>
      <c r="Q3" s="213">
        <f>IF(N3=0,0,O3/N3)</f>
        <v>1468.5574335702688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5277</v>
      </c>
      <c r="B6" s="740" t="s">
        <v>540</v>
      </c>
      <c r="C6" s="740" t="s">
        <v>5278</v>
      </c>
      <c r="D6" s="740" t="s">
        <v>5279</v>
      </c>
      <c r="E6" s="740" t="s">
        <v>5280</v>
      </c>
      <c r="F6" s="229">
        <v>17.7</v>
      </c>
      <c r="G6" s="229">
        <v>1000.9599999999998</v>
      </c>
      <c r="H6" s="740">
        <v>1</v>
      </c>
      <c r="I6" s="740">
        <v>56.551412429378523</v>
      </c>
      <c r="J6" s="229">
        <v>7</v>
      </c>
      <c r="K6" s="229">
        <v>378.72999999999996</v>
      </c>
      <c r="L6" s="740">
        <v>0.37836676790281332</v>
      </c>
      <c r="M6" s="740">
        <v>54.104285714285709</v>
      </c>
      <c r="N6" s="229">
        <v>13.7</v>
      </c>
      <c r="O6" s="229">
        <v>741.21000000000015</v>
      </c>
      <c r="P6" s="745">
        <v>0.74049912084399006</v>
      </c>
      <c r="Q6" s="753">
        <v>54.102919708029212</v>
      </c>
    </row>
    <row r="7" spans="1:17" ht="14.4" customHeight="1" x14ac:dyDescent="0.3">
      <c r="A7" s="664" t="s">
        <v>5277</v>
      </c>
      <c r="B7" s="665" t="s">
        <v>540</v>
      </c>
      <c r="C7" s="665" t="s">
        <v>5278</v>
      </c>
      <c r="D7" s="665" t="s">
        <v>5281</v>
      </c>
      <c r="E7" s="665" t="s">
        <v>5282</v>
      </c>
      <c r="F7" s="668">
        <v>26.399999999999991</v>
      </c>
      <c r="G7" s="668">
        <v>2988.48</v>
      </c>
      <c r="H7" s="665">
        <v>1</v>
      </c>
      <c r="I7" s="665">
        <v>113.20000000000003</v>
      </c>
      <c r="J7" s="668">
        <v>12.200000000000001</v>
      </c>
      <c r="K7" s="668">
        <v>1320.8500000000001</v>
      </c>
      <c r="L7" s="665">
        <v>0.44198053860156339</v>
      </c>
      <c r="M7" s="665">
        <v>108.26639344262296</v>
      </c>
      <c r="N7" s="668">
        <v>12</v>
      </c>
      <c r="O7" s="668">
        <v>1299.19</v>
      </c>
      <c r="P7" s="681">
        <v>0.43473270692793664</v>
      </c>
      <c r="Q7" s="669">
        <v>108.26583333333333</v>
      </c>
    </row>
    <row r="8" spans="1:17" ht="14.4" customHeight="1" x14ac:dyDescent="0.3">
      <c r="A8" s="664" t="s">
        <v>5277</v>
      </c>
      <c r="B8" s="665" t="s">
        <v>540</v>
      </c>
      <c r="C8" s="665" t="s">
        <v>5278</v>
      </c>
      <c r="D8" s="665" t="s">
        <v>5283</v>
      </c>
      <c r="E8" s="665" t="s">
        <v>5284</v>
      </c>
      <c r="F8" s="668">
        <v>0.30000000000000004</v>
      </c>
      <c r="G8" s="668">
        <v>47.37</v>
      </c>
      <c r="H8" s="665">
        <v>1</v>
      </c>
      <c r="I8" s="665">
        <v>157.89999999999998</v>
      </c>
      <c r="J8" s="668"/>
      <c r="K8" s="668"/>
      <c r="L8" s="665"/>
      <c r="M8" s="665"/>
      <c r="N8" s="668">
        <v>0.3</v>
      </c>
      <c r="O8" s="668">
        <v>45.3</v>
      </c>
      <c r="P8" s="681">
        <v>0.95630145661811272</v>
      </c>
      <c r="Q8" s="669">
        <v>151</v>
      </c>
    </row>
    <row r="9" spans="1:17" ht="14.4" customHeight="1" x14ac:dyDescent="0.3">
      <c r="A9" s="664" t="s">
        <v>5277</v>
      </c>
      <c r="B9" s="665" t="s">
        <v>540</v>
      </c>
      <c r="C9" s="665" t="s">
        <v>5278</v>
      </c>
      <c r="D9" s="665" t="s">
        <v>5285</v>
      </c>
      <c r="E9" s="665" t="s">
        <v>636</v>
      </c>
      <c r="F9" s="668">
        <v>0.2</v>
      </c>
      <c r="G9" s="668">
        <v>11.12</v>
      </c>
      <c r="H9" s="665">
        <v>1</v>
      </c>
      <c r="I9" s="665">
        <v>55.599999999999994</v>
      </c>
      <c r="J9" s="668"/>
      <c r="K9" s="668"/>
      <c r="L9" s="665"/>
      <c r="M9" s="665"/>
      <c r="N9" s="668"/>
      <c r="O9" s="668"/>
      <c r="P9" s="681"/>
      <c r="Q9" s="669"/>
    </row>
    <row r="10" spans="1:17" ht="14.4" customHeight="1" x14ac:dyDescent="0.3">
      <c r="A10" s="664" t="s">
        <v>5277</v>
      </c>
      <c r="B10" s="665" t="s">
        <v>540</v>
      </c>
      <c r="C10" s="665" t="s">
        <v>5278</v>
      </c>
      <c r="D10" s="665" t="s">
        <v>5286</v>
      </c>
      <c r="E10" s="665" t="s">
        <v>652</v>
      </c>
      <c r="F10" s="668">
        <v>0.2</v>
      </c>
      <c r="G10" s="668">
        <v>4.2300000000000004</v>
      </c>
      <c r="H10" s="665">
        <v>1</v>
      </c>
      <c r="I10" s="665">
        <v>21.150000000000002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5277</v>
      </c>
      <c r="B11" s="665" t="s">
        <v>540</v>
      </c>
      <c r="C11" s="665" t="s">
        <v>5278</v>
      </c>
      <c r="D11" s="665" t="s">
        <v>5287</v>
      </c>
      <c r="E11" s="665" t="s">
        <v>5288</v>
      </c>
      <c r="F11" s="668">
        <v>23.5</v>
      </c>
      <c r="G11" s="668">
        <v>275.28999999999996</v>
      </c>
      <c r="H11" s="665">
        <v>1</v>
      </c>
      <c r="I11" s="665">
        <v>11.714468085106381</v>
      </c>
      <c r="J11" s="668">
        <v>9.9999999999999982</v>
      </c>
      <c r="K11" s="668">
        <v>112</v>
      </c>
      <c r="L11" s="665">
        <v>0.40684369210650589</v>
      </c>
      <c r="M11" s="665">
        <v>11.200000000000003</v>
      </c>
      <c r="N11" s="668">
        <v>10.199999999999999</v>
      </c>
      <c r="O11" s="668">
        <v>131.26999999999998</v>
      </c>
      <c r="P11" s="681">
        <v>0.4768426023466163</v>
      </c>
      <c r="Q11" s="669">
        <v>12.869607843137254</v>
      </c>
    </row>
    <row r="12" spans="1:17" ht="14.4" customHeight="1" x14ac:dyDescent="0.3">
      <c r="A12" s="664" t="s">
        <v>5277</v>
      </c>
      <c r="B12" s="665" t="s">
        <v>540</v>
      </c>
      <c r="C12" s="665" t="s">
        <v>5278</v>
      </c>
      <c r="D12" s="665" t="s">
        <v>5289</v>
      </c>
      <c r="E12" s="665" t="s">
        <v>5290</v>
      </c>
      <c r="F12" s="668">
        <v>33.6</v>
      </c>
      <c r="G12" s="668">
        <v>6629.28</v>
      </c>
      <c r="H12" s="665">
        <v>1</v>
      </c>
      <c r="I12" s="665">
        <v>197.29999999999998</v>
      </c>
      <c r="J12" s="668">
        <v>35</v>
      </c>
      <c r="K12" s="668">
        <v>6604.6299999999992</v>
      </c>
      <c r="L12" s="665">
        <v>0.99628164747906245</v>
      </c>
      <c r="M12" s="665">
        <v>188.70371428571426</v>
      </c>
      <c r="N12" s="668">
        <v>35.100000000000009</v>
      </c>
      <c r="O12" s="668">
        <v>6623.3799999999992</v>
      </c>
      <c r="P12" s="681">
        <v>0.99911000893007984</v>
      </c>
      <c r="Q12" s="669">
        <v>188.70028490028483</v>
      </c>
    </row>
    <row r="13" spans="1:17" ht="14.4" customHeight="1" x14ac:dyDescent="0.3">
      <c r="A13" s="664" t="s">
        <v>5277</v>
      </c>
      <c r="B13" s="665" t="s">
        <v>540</v>
      </c>
      <c r="C13" s="665" t="s">
        <v>5278</v>
      </c>
      <c r="D13" s="665" t="s">
        <v>5291</v>
      </c>
      <c r="E13" s="665" t="s">
        <v>5292</v>
      </c>
      <c r="F13" s="668"/>
      <c r="G13" s="668"/>
      <c r="H13" s="665"/>
      <c r="I13" s="665"/>
      <c r="J13" s="668">
        <v>1</v>
      </c>
      <c r="K13" s="668">
        <v>7979.54</v>
      </c>
      <c r="L13" s="665"/>
      <c r="M13" s="665">
        <v>7979.54</v>
      </c>
      <c r="N13" s="668">
        <v>2</v>
      </c>
      <c r="O13" s="668">
        <v>12745.08</v>
      </c>
      <c r="P13" s="681"/>
      <c r="Q13" s="669">
        <v>6372.54</v>
      </c>
    </row>
    <row r="14" spans="1:17" ht="14.4" customHeight="1" x14ac:dyDescent="0.3">
      <c r="A14" s="664" t="s">
        <v>5277</v>
      </c>
      <c r="B14" s="665" t="s">
        <v>540</v>
      </c>
      <c r="C14" s="665" t="s">
        <v>5278</v>
      </c>
      <c r="D14" s="665" t="s">
        <v>5293</v>
      </c>
      <c r="E14" s="665" t="s">
        <v>3688</v>
      </c>
      <c r="F14" s="668">
        <v>1</v>
      </c>
      <c r="G14" s="668">
        <v>105.4</v>
      </c>
      <c r="H14" s="665">
        <v>1</v>
      </c>
      <c r="I14" s="665">
        <v>105.4</v>
      </c>
      <c r="J14" s="668">
        <v>0.1</v>
      </c>
      <c r="K14" s="668">
        <v>10.08</v>
      </c>
      <c r="L14" s="665">
        <v>9.5635673624288417E-2</v>
      </c>
      <c r="M14" s="665">
        <v>100.8</v>
      </c>
      <c r="N14" s="668"/>
      <c r="O14" s="668"/>
      <c r="P14" s="681"/>
      <c r="Q14" s="669"/>
    </row>
    <row r="15" spans="1:17" ht="14.4" customHeight="1" x14ac:dyDescent="0.3">
      <c r="A15" s="664" t="s">
        <v>5277</v>
      </c>
      <c r="B15" s="665" t="s">
        <v>540</v>
      </c>
      <c r="C15" s="665" t="s">
        <v>5278</v>
      </c>
      <c r="D15" s="665" t="s">
        <v>5294</v>
      </c>
      <c r="E15" s="665" t="s">
        <v>5295</v>
      </c>
      <c r="F15" s="668">
        <v>8</v>
      </c>
      <c r="G15" s="668">
        <v>2241.44</v>
      </c>
      <c r="H15" s="665">
        <v>1</v>
      </c>
      <c r="I15" s="665">
        <v>280.18</v>
      </c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5277</v>
      </c>
      <c r="B16" s="665" t="s">
        <v>540</v>
      </c>
      <c r="C16" s="665" t="s">
        <v>5278</v>
      </c>
      <c r="D16" s="665" t="s">
        <v>5296</v>
      </c>
      <c r="E16" s="665" t="s">
        <v>5297</v>
      </c>
      <c r="F16" s="668">
        <v>5</v>
      </c>
      <c r="G16" s="668">
        <v>39611.9</v>
      </c>
      <c r="H16" s="665">
        <v>1</v>
      </c>
      <c r="I16" s="665">
        <v>7922.38</v>
      </c>
      <c r="J16" s="668">
        <v>7</v>
      </c>
      <c r="K16" s="668">
        <v>53045.51</v>
      </c>
      <c r="L16" s="665">
        <v>1.339130665279878</v>
      </c>
      <c r="M16" s="665">
        <v>7577.93</v>
      </c>
      <c r="N16" s="668">
        <v>9</v>
      </c>
      <c r="O16" s="668">
        <v>59590.350000000006</v>
      </c>
      <c r="P16" s="681">
        <v>1.5043547519810967</v>
      </c>
      <c r="Q16" s="669">
        <v>6621.1500000000005</v>
      </c>
    </row>
    <row r="17" spans="1:17" ht="14.4" customHeight="1" x14ac:dyDescent="0.3">
      <c r="A17" s="664" t="s">
        <v>5277</v>
      </c>
      <c r="B17" s="665" t="s">
        <v>540</v>
      </c>
      <c r="C17" s="665" t="s">
        <v>5278</v>
      </c>
      <c r="D17" s="665" t="s">
        <v>5298</v>
      </c>
      <c r="E17" s="665" t="s">
        <v>2904</v>
      </c>
      <c r="F17" s="668"/>
      <c r="G17" s="668"/>
      <c r="H17" s="665"/>
      <c r="I17" s="665"/>
      <c r="J17" s="668"/>
      <c r="K17" s="668"/>
      <c r="L17" s="665"/>
      <c r="M17" s="665"/>
      <c r="N17" s="668">
        <v>1.44</v>
      </c>
      <c r="O17" s="668">
        <v>737.2</v>
      </c>
      <c r="P17" s="681"/>
      <c r="Q17" s="669">
        <v>511.94444444444451</v>
      </c>
    </row>
    <row r="18" spans="1:17" ht="14.4" customHeight="1" x14ac:dyDescent="0.3">
      <c r="A18" s="664" t="s">
        <v>5277</v>
      </c>
      <c r="B18" s="665" t="s">
        <v>540</v>
      </c>
      <c r="C18" s="665" t="s">
        <v>5278</v>
      </c>
      <c r="D18" s="665" t="s">
        <v>5299</v>
      </c>
      <c r="E18" s="665" t="s">
        <v>2869</v>
      </c>
      <c r="F18" s="668">
        <v>8</v>
      </c>
      <c r="G18" s="668">
        <v>243018.80000000002</v>
      </c>
      <c r="H18" s="665">
        <v>1</v>
      </c>
      <c r="I18" s="665">
        <v>30377.350000000002</v>
      </c>
      <c r="J18" s="668">
        <v>12</v>
      </c>
      <c r="K18" s="668">
        <v>343481.16</v>
      </c>
      <c r="L18" s="665">
        <v>1.4133933670975247</v>
      </c>
      <c r="M18" s="665">
        <v>28623.429999999997</v>
      </c>
      <c r="N18" s="668">
        <v>15</v>
      </c>
      <c r="O18" s="668">
        <v>429351.44999999995</v>
      </c>
      <c r="P18" s="681">
        <v>1.766741708871906</v>
      </c>
      <c r="Q18" s="669">
        <v>28623.429999999997</v>
      </c>
    </row>
    <row r="19" spans="1:17" ht="14.4" customHeight="1" x14ac:dyDescent="0.3">
      <c r="A19" s="664" t="s">
        <v>5277</v>
      </c>
      <c r="B19" s="665" t="s">
        <v>540</v>
      </c>
      <c r="C19" s="665" t="s">
        <v>5278</v>
      </c>
      <c r="D19" s="665" t="s">
        <v>5300</v>
      </c>
      <c r="E19" s="665" t="s">
        <v>2941</v>
      </c>
      <c r="F19" s="668">
        <v>27</v>
      </c>
      <c r="G19" s="668">
        <v>895685.58000000007</v>
      </c>
      <c r="H19" s="665">
        <v>1</v>
      </c>
      <c r="I19" s="665">
        <v>33173.54</v>
      </c>
      <c r="J19" s="668">
        <v>20</v>
      </c>
      <c r="K19" s="668">
        <v>572482</v>
      </c>
      <c r="L19" s="665">
        <v>0.63915509279495153</v>
      </c>
      <c r="M19" s="665">
        <v>28624.1</v>
      </c>
      <c r="N19" s="668">
        <v>26</v>
      </c>
      <c r="O19" s="668">
        <v>744226.6</v>
      </c>
      <c r="P19" s="681">
        <v>0.83090162063343687</v>
      </c>
      <c r="Q19" s="669">
        <v>28624.1</v>
      </c>
    </row>
    <row r="20" spans="1:17" ht="14.4" customHeight="1" x14ac:dyDescent="0.3">
      <c r="A20" s="664" t="s">
        <v>5277</v>
      </c>
      <c r="B20" s="665" t="s">
        <v>540</v>
      </c>
      <c r="C20" s="665" t="s">
        <v>5278</v>
      </c>
      <c r="D20" s="665" t="s">
        <v>5301</v>
      </c>
      <c r="E20" s="665" t="s">
        <v>2938</v>
      </c>
      <c r="F20" s="668">
        <v>3</v>
      </c>
      <c r="G20" s="668">
        <v>74862.27</v>
      </c>
      <c r="H20" s="665">
        <v>1</v>
      </c>
      <c r="I20" s="665">
        <v>24954.09</v>
      </c>
      <c r="J20" s="668">
        <v>2</v>
      </c>
      <c r="K20" s="668">
        <v>47738.26</v>
      </c>
      <c r="L20" s="665">
        <v>0.63768117103582356</v>
      </c>
      <c r="M20" s="665">
        <v>23869.13</v>
      </c>
      <c r="N20" s="668">
        <v>2</v>
      </c>
      <c r="O20" s="668">
        <v>47738.26</v>
      </c>
      <c r="P20" s="681">
        <v>0.63768117103582356</v>
      </c>
      <c r="Q20" s="669">
        <v>23869.13</v>
      </c>
    </row>
    <row r="21" spans="1:17" ht="14.4" customHeight="1" x14ac:dyDescent="0.3">
      <c r="A21" s="664" t="s">
        <v>5277</v>
      </c>
      <c r="B21" s="665" t="s">
        <v>540</v>
      </c>
      <c r="C21" s="665" t="s">
        <v>5278</v>
      </c>
      <c r="D21" s="665" t="s">
        <v>5302</v>
      </c>
      <c r="E21" s="665"/>
      <c r="F21" s="668">
        <v>1</v>
      </c>
      <c r="G21" s="668">
        <v>7877.7</v>
      </c>
      <c r="H21" s="665">
        <v>1</v>
      </c>
      <c r="I21" s="665">
        <v>7877.7</v>
      </c>
      <c r="J21" s="668">
        <v>2</v>
      </c>
      <c r="K21" s="668">
        <v>15070.38</v>
      </c>
      <c r="L21" s="665">
        <v>1.9130431471114664</v>
      </c>
      <c r="M21" s="665">
        <v>7535.19</v>
      </c>
      <c r="N21" s="668"/>
      <c r="O21" s="668"/>
      <c r="P21" s="681"/>
      <c r="Q21" s="669"/>
    </row>
    <row r="22" spans="1:17" ht="14.4" customHeight="1" x14ac:dyDescent="0.3">
      <c r="A22" s="664" t="s">
        <v>5277</v>
      </c>
      <c r="B22" s="665" t="s">
        <v>540</v>
      </c>
      <c r="C22" s="665" t="s">
        <v>5278</v>
      </c>
      <c r="D22" s="665" t="s">
        <v>5303</v>
      </c>
      <c r="E22" s="665" t="s">
        <v>2990</v>
      </c>
      <c r="F22" s="668">
        <v>551.5</v>
      </c>
      <c r="G22" s="668">
        <v>8324091.6200000001</v>
      </c>
      <c r="H22" s="665">
        <v>1</v>
      </c>
      <c r="I22" s="665">
        <v>15093.547815049864</v>
      </c>
      <c r="J22" s="668">
        <v>235.23</v>
      </c>
      <c r="K22" s="668">
        <v>3513507.6700000009</v>
      </c>
      <c r="L22" s="665">
        <v>0.42208901948630895</v>
      </c>
      <c r="M22" s="665">
        <v>14936.477787697151</v>
      </c>
      <c r="N22" s="668">
        <v>374.07000000000005</v>
      </c>
      <c r="O22" s="668">
        <v>5587288.2499999991</v>
      </c>
      <c r="P22" s="681">
        <v>0.67121897560276966</v>
      </c>
      <c r="Q22" s="669">
        <v>14936.477798273047</v>
      </c>
    </row>
    <row r="23" spans="1:17" ht="14.4" customHeight="1" x14ac:dyDescent="0.3">
      <c r="A23" s="664" t="s">
        <v>5277</v>
      </c>
      <c r="B23" s="665" t="s">
        <v>540</v>
      </c>
      <c r="C23" s="665" t="s">
        <v>5278</v>
      </c>
      <c r="D23" s="665" t="s">
        <v>5304</v>
      </c>
      <c r="E23" s="665" t="s">
        <v>2994</v>
      </c>
      <c r="F23" s="668">
        <v>10</v>
      </c>
      <c r="G23" s="668">
        <v>337113.2</v>
      </c>
      <c r="H23" s="665">
        <v>1</v>
      </c>
      <c r="I23" s="665">
        <v>33711.32</v>
      </c>
      <c r="J23" s="668">
        <v>17</v>
      </c>
      <c r="K23" s="668">
        <v>548175.37</v>
      </c>
      <c r="L23" s="665">
        <v>1.6260869345964499</v>
      </c>
      <c r="M23" s="665">
        <v>32245.61</v>
      </c>
      <c r="N23" s="668">
        <v>9</v>
      </c>
      <c r="O23" s="668">
        <v>290210.49</v>
      </c>
      <c r="P23" s="681">
        <v>0.86086955360988526</v>
      </c>
      <c r="Q23" s="669">
        <v>32245.61</v>
      </c>
    </row>
    <row r="24" spans="1:17" ht="14.4" customHeight="1" x14ac:dyDescent="0.3">
      <c r="A24" s="664" t="s">
        <v>5277</v>
      </c>
      <c r="B24" s="665" t="s">
        <v>540</v>
      </c>
      <c r="C24" s="665" t="s">
        <v>5278</v>
      </c>
      <c r="D24" s="665" t="s">
        <v>5305</v>
      </c>
      <c r="E24" s="665" t="s">
        <v>2998</v>
      </c>
      <c r="F24" s="668">
        <v>10</v>
      </c>
      <c r="G24" s="668">
        <v>674226.4</v>
      </c>
      <c r="H24" s="665">
        <v>1</v>
      </c>
      <c r="I24" s="665">
        <v>67422.64</v>
      </c>
      <c r="J24" s="668">
        <v>20</v>
      </c>
      <c r="K24" s="668">
        <v>1289824.3999999999</v>
      </c>
      <c r="L24" s="665">
        <v>1.9130434524664117</v>
      </c>
      <c r="M24" s="665">
        <v>64491.219999999994</v>
      </c>
      <c r="N24" s="668">
        <v>8</v>
      </c>
      <c r="O24" s="668">
        <v>515929.76</v>
      </c>
      <c r="P24" s="681">
        <v>0.76521738098656478</v>
      </c>
      <c r="Q24" s="669">
        <v>64491.22</v>
      </c>
    </row>
    <row r="25" spans="1:17" ht="14.4" customHeight="1" x14ac:dyDescent="0.3">
      <c r="A25" s="664" t="s">
        <v>5277</v>
      </c>
      <c r="B25" s="665" t="s">
        <v>540</v>
      </c>
      <c r="C25" s="665" t="s">
        <v>5278</v>
      </c>
      <c r="D25" s="665" t="s">
        <v>5306</v>
      </c>
      <c r="E25" s="665" t="s">
        <v>3002</v>
      </c>
      <c r="F25" s="668">
        <v>42</v>
      </c>
      <c r="G25" s="668">
        <v>5663494.1999999993</v>
      </c>
      <c r="H25" s="665">
        <v>1</v>
      </c>
      <c r="I25" s="665">
        <v>134845.09999999998</v>
      </c>
      <c r="J25" s="668">
        <v>29</v>
      </c>
      <c r="K25" s="668">
        <v>3740485.83</v>
      </c>
      <c r="L25" s="665">
        <v>0.66045548876875348</v>
      </c>
      <c r="M25" s="665">
        <v>128982.27</v>
      </c>
      <c r="N25" s="668">
        <v>41</v>
      </c>
      <c r="O25" s="668">
        <v>5288273.07</v>
      </c>
      <c r="P25" s="681">
        <v>0.93374741515582393</v>
      </c>
      <c r="Q25" s="669">
        <v>128982.27</v>
      </c>
    </row>
    <row r="26" spans="1:17" ht="14.4" customHeight="1" x14ac:dyDescent="0.3">
      <c r="A26" s="664" t="s">
        <v>5277</v>
      </c>
      <c r="B26" s="665" t="s">
        <v>540</v>
      </c>
      <c r="C26" s="665" t="s">
        <v>5278</v>
      </c>
      <c r="D26" s="665" t="s">
        <v>5307</v>
      </c>
      <c r="E26" s="665" t="s">
        <v>3006</v>
      </c>
      <c r="F26" s="668">
        <v>5</v>
      </c>
      <c r="G26" s="668">
        <v>477382.7</v>
      </c>
      <c r="H26" s="665">
        <v>1</v>
      </c>
      <c r="I26" s="665">
        <v>95476.540000000008</v>
      </c>
      <c r="J26" s="668">
        <v>10</v>
      </c>
      <c r="K26" s="668">
        <v>913253.89999999991</v>
      </c>
      <c r="L26" s="665">
        <v>1.9130435602295599</v>
      </c>
      <c r="M26" s="665">
        <v>91325.389999999985</v>
      </c>
      <c r="N26" s="668">
        <v>5</v>
      </c>
      <c r="O26" s="668">
        <v>396105.55000000005</v>
      </c>
      <c r="P26" s="681">
        <v>0.82974424921556655</v>
      </c>
      <c r="Q26" s="669">
        <v>79221.110000000015</v>
      </c>
    </row>
    <row r="27" spans="1:17" ht="14.4" customHeight="1" x14ac:dyDescent="0.3">
      <c r="A27" s="664" t="s">
        <v>5277</v>
      </c>
      <c r="B27" s="665" t="s">
        <v>540</v>
      </c>
      <c r="C27" s="665" t="s">
        <v>5278</v>
      </c>
      <c r="D27" s="665" t="s">
        <v>5308</v>
      </c>
      <c r="E27" s="665" t="s">
        <v>5309</v>
      </c>
      <c r="F27" s="668">
        <v>46</v>
      </c>
      <c r="G27" s="668">
        <v>320505.92</v>
      </c>
      <c r="H27" s="665">
        <v>1</v>
      </c>
      <c r="I27" s="665">
        <v>6967.5199999999995</v>
      </c>
      <c r="J27" s="668">
        <v>10</v>
      </c>
      <c r="K27" s="668">
        <v>16022.999999999998</v>
      </c>
      <c r="L27" s="665">
        <v>4.9992836325768959E-2</v>
      </c>
      <c r="M27" s="665">
        <v>1602.2999999999997</v>
      </c>
      <c r="N27" s="668">
        <v>5</v>
      </c>
      <c r="O27" s="668">
        <v>8745.4</v>
      </c>
      <c r="P27" s="681">
        <v>2.7286235461734996E-2</v>
      </c>
      <c r="Q27" s="669">
        <v>1749.08</v>
      </c>
    </row>
    <row r="28" spans="1:17" ht="14.4" customHeight="1" x14ac:dyDescent="0.3">
      <c r="A28" s="664" t="s">
        <v>5277</v>
      </c>
      <c r="B28" s="665" t="s">
        <v>540</v>
      </c>
      <c r="C28" s="665" t="s">
        <v>5278</v>
      </c>
      <c r="D28" s="665" t="s">
        <v>5310</v>
      </c>
      <c r="E28" s="665" t="s">
        <v>2970</v>
      </c>
      <c r="F28" s="668">
        <v>80</v>
      </c>
      <c r="G28" s="668">
        <v>4727477.5999999996</v>
      </c>
      <c r="H28" s="665">
        <v>1</v>
      </c>
      <c r="I28" s="665">
        <v>59093.469999999994</v>
      </c>
      <c r="J28" s="668">
        <v>92</v>
      </c>
      <c r="K28" s="668">
        <v>5200225.4799999986</v>
      </c>
      <c r="L28" s="665">
        <v>1.1000000253835152</v>
      </c>
      <c r="M28" s="665">
        <v>56524.189999999988</v>
      </c>
      <c r="N28" s="668">
        <v>98</v>
      </c>
      <c r="O28" s="668">
        <v>5539370.6200000001</v>
      </c>
      <c r="P28" s="681">
        <v>1.1717391574737446</v>
      </c>
      <c r="Q28" s="669">
        <v>56524.19</v>
      </c>
    </row>
    <row r="29" spans="1:17" ht="14.4" customHeight="1" x14ac:dyDescent="0.3">
      <c r="A29" s="664" t="s">
        <v>5277</v>
      </c>
      <c r="B29" s="665" t="s">
        <v>540</v>
      </c>
      <c r="C29" s="665" t="s">
        <v>5278</v>
      </c>
      <c r="D29" s="665" t="s">
        <v>5311</v>
      </c>
      <c r="E29" s="665" t="s">
        <v>5312</v>
      </c>
      <c r="F29" s="668">
        <v>43</v>
      </c>
      <c r="G29" s="668">
        <v>478135.06000000006</v>
      </c>
      <c r="H29" s="665">
        <v>1</v>
      </c>
      <c r="I29" s="665">
        <v>11119.420000000002</v>
      </c>
      <c r="J29" s="668">
        <v>41</v>
      </c>
      <c r="K29" s="668">
        <v>436074.77</v>
      </c>
      <c r="L29" s="665">
        <v>0.91203261689280846</v>
      </c>
      <c r="M29" s="665">
        <v>10635.970000000001</v>
      </c>
      <c r="N29" s="668">
        <v>18</v>
      </c>
      <c r="O29" s="668">
        <v>149302.26</v>
      </c>
      <c r="P29" s="681">
        <v>0.31225959460073893</v>
      </c>
      <c r="Q29" s="669">
        <v>8294.57</v>
      </c>
    </row>
    <row r="30" spans="1:17" ht="14.4" customHeight="1" x14ac:dyDescent="0.3">
      <c r="A30" s="664" t="s">
        <v>5277</v>
      </c>
      <c r="B30" s="665" t="s">
        <v>540</v>
      </c>
      <c r="C30" s="665" t="s">
        <v>5278</v>
      </c>
      <c r="D30" s="665" t="s">
        <v>5313</v>
      </c>
      <c r="E30" s="665" t="s">
        <v>3332</v>
      </c>
      <c r="F30" s="668">
        <v>17</v>
      </c>
      <c r="G30" s="668">
        <v>420178.46</v>
      </c>
      <c r="H30" s="665">
        <v>1</v>
      </c>
      <c r="I30" s="665">
        <v>24716.38</v>
      </c>
      <c r="J30" s="668">
        <v>13</v>
      </c>
      <c r="K30" s="668">
        <v>307419.10000000003</v>
      </c>
      <c r="L30" s="665">
        <v>0.73163936104673244</v>
      </c>
      <c r="M30" s="665">
        <v>23647.623076923079</v>
      </c>
      <c r="N30" s="668">
        <v>22</v>
      </c>
      <c r="O30" s="668">
        <v>517465.85</v>
      </c>
      <c r="P30" s="681">
        <v>1.2315382611474182</v>
      </c>
      <c r="Q30" s="669">
        <v>23521.174999999999</v>
      </c>
    </row>
    <row r="31" spans="1:17" ht="14.4" customHeight="1" x14ac:dyDescent="0.3">
      <c r="A31" s="664" t="s">
        <v>5277</v>
      </c>
      <c r="B31" s="665" t="s">
        <v>540</v>
      </c>
      <c r="C31" s="665" t="s">
        <v>5278</v>
      </c>
      <c r="D31" s="665" t="s">
        <v>5314</v>
      </c>
      <c r="E31" s="665" t="s">
        <v>2827</v>
      </c>
      <c r="F31" s="668">
        <v>1.8900000000000001</v>
      </c>
      <c r="G31" s="668">
        <v>51421.72</v>
      </c>
      <c r="H31" s="665">
        <v>1</v>
      </c>
      <c r="I31" s="665">
        <v>27207.259259259259</v>
      </c>
      <c r="J31" s="668"/>
      <c r="K31" s="668"/>
      <c r="L31" s="665"/>
      <c r="M31" s="665"/>
      <c r="N31" s="668">
        <v>1.99</v>
      </c>
      <c r="O31" s="668">
        <v>51788.43</v>
      </c>
      <c r="P31" s="681">
        <v>1.0071314222861467</v>
      </c>
      <c r="Q31" s="669">
        <v>26024.336683417085</v>
      </c>
    </row>
    <row r="32" spans="1:17" ht="14.4" customHeight="1" x14ac:dyDescent="0.3">
      <c r="A32" s="664" t="s">
        <v>5277</v>
      </c>
      <c r="B32" s="665" t="s">
        <v>540</v>
      </c>
      <c r="C32" s="665" t="s">
        <v>5278</v>
      </c>
      <c r="D32" s="665" t="s">
        <v>5315</v>
      </c>
      <c r="E32" s="665" t="s">
        <v>2970</v>
      </c>
      <c r="F32" s="668">
        <v>9</v>
      </c>
      <c r="G32" s="668">
        <v>1595523.78</v>
      </c>
      <c r="H32" s="665">
        <v>1</v>
      </c>
      <c r="I32" s="665">
        <v>177280.42</v>
      </c>
      <c r="J32" s="668">
        <v>16</v>
      </c>
      <c r="K32" s="668">
        <v>2713161.28</v>
      </c>
      <c r="L32" s="665">
        <v>1.7004831353876779</v>
      </c>
      <c r="M32" s="665">
        <v>169572.58</v>
      </c>
      <c r="N32" s="668">
        <v>19</v>
      </c>
      <c r="O32" s="668">
        <v>3221879.02</v>
      </c>
      <c r="P32" s="681">
        <v>2.0193237232728678</v>
      </c>
      <c r="Q32" s="669">
        <v>169572.58</v>
      </c>
    </row>
    <row r="33" spans="1:17" ht="14.4" customHeight="1" x14ac:dyDescent="0.3">
      <c r="A33" s="664" t="s">
        <v>5277</v>
      </c>
      <c r="B33" s="665" t="s">
        <v>540</v>
      </c>
      <c r="C33" s="665" t="s">
        <v>5278</v>
      </c>
      <c r="D33" s="665" t="s">
        <v>5316</v>
      </c>
      <c r="E33" s="665" t="s">
        <v>3341</v>
      </c>
      <c r="F33" s="668">
        <v>66.510000000000005</v>
      </c>
      <c r="G33" s="668">
        <v>542604.35</v>
      </c>
      <c r="H33" s="665">
        <v>1</v>
      </c>
      <c r="I33" s="665">
        <v>8158.2371072019232</v>
      </c>
      <c r="J33" s="668">
        <v>47.87</v>
      </c>
      <c r="K33" s="668">
        <v>372218.34</v>
      </c>
      <c r="L33" s="665">
        <v>0.68598480642479187</v>
      </c>
      <c r="M33" s="665">
        <v>7775.607687486945</v>
      </c>
      <c r="N33" s="668">
        <v>9.01</v>
      </c>
      <c r="O33" s="668">
        <v>70058.209999999992</v>
      </c>
      <c r="P33" s="681">
        <v>0.12911472235709132</v>
      </c>
      <c r="Q33" s="669">
        <v>7775.6059933407314</v>
      </c>
    </row>
    <row r="34" spans="1:17" ht="14.4" customHeight="1" x14ac:dyDescent="0.3">
      <c r="A34" s="664" t="s">
        <v>5277</v>
      </c>
      <c r="B34" s="665" t="s">
        <v>540</v>
      </c>
      <c r="C34" s="665" t="s">
        <v>5278</v>
      </c>
      <c r="D34" s="665" t="s">
        <v>5317</v>
      </c>
      <c r="E34" s="665" t="s">
        <v>3341</v>
      </c>
      <c r="F34" s="668">
        <v>66.3</v>
      </c>
      <c r="G34" s="668">
        <v>2163565.71</v>
      </c>
      <c r="H34" s="665">
        <v>1</v>
      </c>
      <c r="I34" s="665">
        <v>32632.966968325793</v>
      </c>
      <c r="J34" s="668">
        <v>30.960000000000004</v>
      </c>
      <c r="K34" s="668">
        <v>962931.1100000001</v>
      </c>
      <c r="L34" s="665">
        <v>0.44506672737016162</v>
      </c>
      <c r="M34" s="665">
        <v>31102.426033591732</v>
      </c>
      <c r="N34" s="668">
        <v>7.81</v>
      </c>
      <c r="O34" s="668">
        <v>242909.97</v>
      </c>
      <c r="P34" s="681">
        <v>0.11227298014443018</v>
      </c>
      <c r="Q34" s="669">
        <v>31102.428937259923</v>
      </c>
    </row>
    <row r="35" spans="1:17" ht="14.4" customHeight="1" x14ac:dyDescent="0.3">
      <c r="A35" s="664" t="s">
        <v>5277</v>
      </c>
      <c r="B35" s="665" t="s">
        <v>540</v>
      </c>
      <c r="C35" s="665" t="s">
        <v>5278</v>
      </c>
      <c r="D35" s="665" t="s">
        <v>5318</v>
      </c>
      <c r="E35" s="665" t="s">
        <v>3010</v>
      </c>
      <c r="F35" s="668">
        <v>387.11</v>
      </c>
      <c r="G35" s="668">
        <v>2368938.79</v>
      </c>
      <c r="H35" s="665">
        <v>1</v>
      </c>
      <c r="I35" s="665">
        <v>6119.5494562269123</v>
      </c>
      <c r="J35" s="668">
        <v>628.03000000000009</v>
      </c>
      <c r="K35" s="668">
        <v>3690538.95</v>
      </c>
      <c r="L35" s="665">
        <v>1.5578870022217839</v>
      </c>
      <c r="M35" s="665">
        <v>5876.3736604939249</v>
      </c>
      <c r="N35" s="668">
        <v>465.23000000000008</v>
      </c>
      <c r="O35" s="668">
        <v>2709958.41</v>
      </c>
      <c r="P35" s="681">
        <v>1.1439545932716988</v>
      </c>
      <c r="Q35" s="669">
        <v>5824.986372331964</v>
      </c>
    </row>
    <row r="36" spans="1:17" ht="14.4" customHeight="1" x14ac:dyDescent="0.3">
      <c r="A36" s="664" t="s">
        <v>5277</v>
      </c>
      <c r="B36" s="665" t="s">
        <v>540</v>
      </c>
      <c r="C36" s="665" t="s">
        <v>5278</v>
      </c>
      <c r="D36" s="665" t="s">
        <v>5319</v>
      </c>
      <c r="E36" s="665" t="s">
        <v>3014</v>
      </c>
      <c r="F36" s="668">
        <v>88.95</v>
      </c>
      <c r="G36" s="668">
        <v>1085499.51</v>
      </c>
      <c r="H36" s="665">
        <v>1</v>
      </c>
      <c r="I36" s="665">
        <v>12203.479595278246</v>
      </c>
      <c r="J36" s="668">
        <v>88.36999999999999</v>
      </c>
      <c r="K36" s="668">
        <v>1031533.26</v>
      </c>
      <c r="L36" s="665">
        <v>0.95028440869586395</v>
      </c>
      <c r="M36" s="665">
        <v>11672.889668439517</v>
      </c>
      <c r="N36" s="668">
        <v>186.76</v>
      </c>
      <c r="O36" s="668">
        <v>2180028.75</v>
      </c>
      <c r="P36" s="681">
        <v>2.0083185021428522</v>
      </c>
      <c r="Q36" s="669">
        <v>11672.889001927608</v>
      </c>
    </row>
    <row r="37" spans="1:17" ht="14.4" customHeight="1" x14ac:dyDescent="0.3">
      <c r="A37" s="664" t="s">
        <v>5277</v>
      </c>
      <c r="B37" s="665" t="s">
        <v>540</v>
      </c>
      <c r="C37" s="665" t="s">
        <v>5278</v>
      </c>
      <c r="D37" s="665" t="s">
        <v>5320</v>
      </c>
      <c r="E37" s="665" t="s">
        <v>5321</v>
      </c>
      <c r="F37" s="668">
        <v>88</v>
      </c>
      <c r="G37" s="668">
        <v>4483.6000000000004</v>
      </c>
      <c r="H37" s="665">
        <v>1</v>
      </c>
      <c r="I37" s="665">
        <v>50.95</v>
      </c>
      <c r="J37" s="668">
        <v>22</v>
      </c>
      <c r="K37" s="668">
        <v>1072.28</v>
      </c>
      <c r="L37" s="665">
        <v>0.23915603532875365</v>
      </c>
      <c r="M37" s="665">
        <v>48.74</v>
      </c>
      <c r="N37" s="668">
        <v>14</v>
      </c>
      <c r="O37" s="668">
        <v>682.36</v>
      </c>
      <c r="P37" s="681">
        <v>0.15219020430011596</v>
      </c>
      <c r="Q37" s="669">
        <v>48.74</v>
      </c>
    </row>
    <row r="38" spans="1:17" ht="14.4" customHeight="1" x14ac:dyDescent="0.3">
      <c r="A38" s="664" t="s">
        <v>5277</v>
      </c>
      <c r="B38" s="665" t="s">
        <v>540</v>
      </c>
      <c r="C38" s="665" t="s">
        <v>5278</v>
      </c>
      <c r="D38" s="665" t="s">
        <v>5322</v>
      </c>
      <c r="E38" s="665" t="s">
        <v>1288</v>
      </c>
      <c r="F38" s="668"/>
      <c r="G38" s="668"/>
      <c r="H38" s="665"/>
      <c r="I38" s="665"/>
      <c r="J38" s="668">
        <v>93.65</v>
      </c>
      <c r="K38" s="668">
        <v>9907.0600000000013</v>
      </c>
      <c r="L38" s="665"/>
      <c r="M38" s="665">
        <v>105.788147357181</v>
      </c>
      <c r="N38" s="668">
        <v>47.959999999999994</v>
      </c>
      <c r="O38" s="668">
        <v>5073.53</v>
      </c>
      <c r="P38" s="681"/>
      <c r="Q38" s="669">
        <v>105.78669724770643</v>
      </c>
    </row>
    <row r="39" spans="1:17" ht="14.4" customHeight="1" x14ac:dyDescent="0.3">
      <c r="A39" s="664" t="s">
        <v>5277</v>
      </c>
      <c r="B39" s="665" t="s">
        <v>540</v>
      </c>
      <c r="C39" s="665" t="s">
        <v>5278</v>
      </c>
      <c r="D39" s="665" t="s">
        <v>5323</v>
      </c>
      <c r="E39" s="665" t="s">
        <v>1288</v>
      </c>
      <c r="F39" s="668"/>
      <c r="G39" s="668"/>
      <c r="H39" s="665"/>
      <c r="I39" s="665"/>
      <c r="J39" s="668">
        <v>77.579999999999984</v>
      </c>
      <c r="K39" s="668">
        <v>41038.130000000005</v>
      </c>
      <c r="L39" s="665"/>
      <c r="M39" s="665">
        <v>528.97821603506077</v>
      </c>
      <c r="N39" s="668">
        <v>98.659999999999982</v>
      </c>
      <c r="O39" s="668">
        <v>52188.930000000008</v>
      </c>
      <c r="P39" s="681"/>
      <c r="Q39" s="669">
        <v>528.97759983782703</v>
      </c>
    </row>
    <row r="40" spans="1:17" ht="14.4" customHeight="1" x14ac:dyDescent="0.3">
      <c r="A40" s="664" t="s">
        <v>5277</v>
      </c>
      <c r="B40" s="665" t="s">
        <v>540</v>
      </c>
      <c r="C40" s="665" t="s">
        <v>5278</v>
      </c>
      <c r="D40" s="665" t="s">
        <v>5324</v>
      </c>
      <c r="E40" s="665" t="s">
        <v>751</v>
      </c>
      <c r="F40" s="668"/>
      <c r="G40" s="668"/>
      <c r="H40" s="665"/>
      <c r="I40" s="665"/>
      <c r="J40" s="668">
        <v>0.05</v>
      </c>
      <c r="K40" s="668">
        <v>4.5199999999999996</v>
      </c>
      <c r="L40" s="665"/>
      <c r="M40" s="665">
        <v>90.399999999999991</v>
      </c>
      <c r="N40" s="668"/>
      <c r="O40" s="668"/>
      <c r="P40" s="681"/>
      <c r="Q40" s="669"/>
    </row>
    <row r="41" spans="1:17" ht="14.4" customHeight="1" x14ac:dyDescent="0.3">
      <c r="A41" s="664" t="s">
        <v>5277</v>
      </c>
      <c r="B41" s="665" t="s">
        <v>540</v>
      </c>
      <c r="C41" s="665" t="s">
        <v>5278</v>
      </c>
      <c r="D41" s="665" t="s">
        <v>5325</v>
      </c>
      <c r="E41" s="665"/>
      <c r="F41" s="668">
        <v>7.5</v>
      </c>
      <c r="G41" s="668">
        <v>33361.42</v>
      </c>
      <c r="H41" s="665">
        <v>1</v>
      </c>
      <c r="I41" s="665">
        <v>4448.1893333333328</v>
      </c>
      <c r="J41" s="668"/>
      <c r="K41" s="668"/>
      <c r="L41" s="665"/>
      <c r="M41" s="665"/>
      <c r="N41" s="668"/>
      <c r="O41" s="668"/>
      <c r="P41" s="681"/>
      <c r="Q41" s="669"/>
    </row>
    <row r="42" spans="1:17" ht="14.4" customHeight="1" x14ac:dyDescent="0.3">
      <c r="A42" s="664" t="s">
        <v>5277</v>
      </c>
      <c r="B42" s="665" t="s">
        <v>540</v>
      </c>
      <c r="C42" s="665" t="s">
        <v>5278</v>
      </c>
      <c r="D42" s="665" t="s">
        <v>5326</v>
      </c>
      <c r="E42" s="665" t="s">
        <v>5327</v>
      </c>
      <c r="F42" s="668">
        <v>0.4</v>
      </c>
      <c r="G42" s="668">
        <v>12.96</v>
      </c>
      <c r="H42" s="665">
        <v>1</v>
      </c>
      <c r="I42" s="665">
        <v>32.4</v>
      </c>
      <c r="J42" s="668"/>
      <c r="K42" s="668"/>
      <c r="L42" s="665"/>
      <c r="M42" s="665"/>
      <c r="N42" s="668"/>
      <c r="O42" s="668"/>
      <c r="P42" s="681"/>
      <c r="Q42" s="669"/>
    </row>
    <row r="43" spans="1:17" ht="14.4" customHeight="1" x14ac:dyDescent="0.3">
      <c r="A43" s="664" t="s">
        <v>5277</v>
      </c>
      <c r="B43" s="665" t="s">
        <v>540</v>
      </c>
      <c r="C43" s="665" t="s">
        <v>5278</v>
      </c>
      <c r="D43" s="665" t="s">
        <v>5328</v>
      </c>
      <c r="E43" s="665"/>
      <c r="F43" s="668">
        <v>21.38</v>
      </c>
      <c r="G43" s="668">
        <v>20431.97</v>
      </c>
      <c r="H43" s="665">
        <v>1</v>
      </c>
      <c r="I43" s="665">
        <v>955.65809167446218</v>
      </c>
      <c r="J43" s="668"/>
      <c r="K43" s="668"/>
      <c r="L43" s="665"/>
      <c r="M43" s="665"/>
      <c r="N43" s="668"/>
      <c r="O43" s="668"/>
      <c r="P43" s="681"/>
      <c r="Q43" s="669"/>
    </row>
    <row r="44" spans="1:17" ht="14.4" customHeight="1" x14ac:dyDescent="0.3">
      <c r="A44" s="664" t="s">
        <v>5277</v>
      </c>
      <c r="B44" s="665" t="s">
        <v>540</v>
      </c>
      <c r="C44" s="665" t="s">
        <v>5278</v>
      </c>
      <c r="D44" s="665" t="s">
        <v>5329</v>
      </c>
      <c r="E44" s="665"/>
      <c r="F44" s="668">
        <v>20.869999999999997</v>
      </c>
      <c r="G44" s="668">
        <v>49861.739999999991</v>
      </c>
      <c r="H44" s="665">
        <v>1</v>
      </c>
      <c r="I44" s="665">
        <v>2389.1586008624818</v>
      </c>
      <c r="J44" s="668"/>
      <c r="K44" s="668"/>
      <c r="L44" s="665"/>
      <c r="M44" s="665"/>
      <c r="N44" s="668"/>
      <c r="O44" s="668"/>
      <c r="P44" s="681"/>
      <c r="Q44" s="669"/>
    </row>
    <row r="45" spans="1:17" ht="14.4" customHeight="1" x14ac:dyDescent="0.3">
      <c r="A45" s="664" t="s">
        <v>5277</v>
      </c>
      <c r="B45" s="665" t="s">
        <v>540</v>
      </c>
      <c r="C45" s="665" t="s">
        <v>5278</v>
      </c>
      <c r="D45" s="665" t="s">
        <v>5330</v>
      </c>
      <c r="E45" s="665" t="s">
        <v>5331</v>
      </c>
      <c r="F45" s="668">
        <v>44</v>
      </c>
      <c r="G45" s="668">
        <v>104960.24000000002</v>
      </c>
      <c r="H45" s="665">
        <v>1</v>
      </c>
      <c r="I45" s="665">
        <v>2385.4600000000005</v>
      </c>
      <c r="J45" s="668">
        <v>60</v>
      </c>
      <c r="K45" s="668">
        <v>136905</v>
      </c>
      <c r="L45" s="665">
        <v>1.304351057124107</v>
      </c>
      <c r="M45" s="665">
        <v>2281.75</v>
      </c>
      <c r="N45" s="668">
        <v>66</v>
      </c>
      <c r="O45" s="668">
        <v>136973.75999999998</v>
      </c>
      <c r="P45" s="681">
        <v>1.3050061623334699</v>
      </c>
      <c r="Q45" s="669">
        <v>2075.3599999999997</v>
      </c>
    </row>
    <row r="46" spans="1:17" ht="14.4" customHeight="1" x14ac:dyDescent="0.3">
      <c r="A46" s="664" t="s">
        <v>5277</v>
      </c>
      <c r="B46" s="665" t="s">
        <v>540</v>
      </c>
      <c r="C46" s="665" t="s">
        <v>5278</v>
      </c>
      <c r="D46" s="665" t="s">
        <v>5332</v>
      </c>
      <c r="E46" s="665" t="s">
        <v>1125</v>
      </c>
      <c r="F46" s="668"/>
      <c r="G46" s="668"/>
      <c r="H46" s="665"/>
      <c r="I46" s="665"/>
      <c r="J46" s="668"/>
      <c r="K46" s="668"/>
      <c r="L46" s="665"/>
      <c r="M46" s="665"/>
      <c r="N46" s="668">
        <v>0.2</v>
      </c>
      <c r="O46" s="668">
        <v>15.6</v>
      </c>
      <c r="P46" s="681"/>
      <c r="Q46" s="669">
        <v>78</v>
      </c>
    </row>
    <row r="47" spans="1:17" ht="14.4" customHeight="1" x14ac:dyDescent="0.3">
      <c r="A47" s="664" t="s">
        <v>5277</v>
      </c>
      <c r="B47" s="665" t="s">
        <v>540</v>
      </c>
      <c r="C47" s="665" t="s">
        <v>5278</v>
      </c>
      <c r="D47" s="665" t="s">
        <v>5333</v>
      </c>
      <c r="E47" s="665" t="s">
        <v>5334</v>
      </c>
      <c r="F47" s="668"/>
      <c r="G47" s="668"/>
      <c r="H47" s="665"/>
      <c r="I47" s="665"/>
      <c r="J47" s="668"/>
      <c r="K47" s="668"/>
      <c r="L47" s="665"/>
      <c r="M47" s="665"/>
      <c r="N47" s="668">
        <v>24</v>
      </c>
      <c r="O47" s="668">
        <v>3410.6400000000003</v>
      </c>
      <c r="P47" s="681"/>
      <c r="Q47" s="669">
        <v>142.11000000000001</v>
      </c>
    </row>
    <row r="48" spans="1:17" ht="14.4" customHeight="1" x14ac:dyDescent="0.3">
      <c r="A48" s="664" t="s">
        <v>5277</v>
      </c>
      <c r="B48" s="665" t="s">
        <v>540</v>
      </c>
      <c r="C48" s="665" t="s">
        <v>5278</v>
      </c>
      <c r="D48" s="665" t="s">
        <v>5335</v>
      </c>
      <c r="E48" s="665" t="s">
        <v>806</v>
      </c>
      <c r="F48" s="668">
        <v>11.299999999999999</v>
      </c>
      <c r="G48" s="668">
        <v>2004.6200000000001</v>
      </c>
      <c r="H48" s="665">
        <v>1</v>
      </c>
      <c r="I48" s="665">
        <v>177.40000000000003</v>
      </c>
      <c r="J48" s="668">
        <v>5.2</v>
      </c>
      <c r="K48" s="668">
        <v>882.43999999999994</v>
      </c>
      <c r="L48" s="665">
        <v>0.44020313076792605</v>
      </c>
      <c r="M48" s="665">
        <v>169.7</v>
      </c>
      <c r="N48" s="668">
        <v>57.6</v>
      </c>
      <c r="O48" s="668">
        <v>10491.879999999997</v>
      </c>
      <c r="P48" s="681">
        <v>5.2338498069459529</v>
      </c>
      <c r="Q48" s="669">
        <v>182.15069444444438</v>
      </c>
    </row>
    <row r="49" spans="1:17" ht="14.4" customHeight="1" x14ac:dyDescent="0.3">
      <c r="A49" s="664" t="s">
        <v>5277</v>
      </c>
      <c r="B49" s="665" t="s">
        <v>540</v>
      </c>
      <c r="C49" s="665" t="s">
        <v>5278</v>
      </c>
      <c r="D49" s="665" t="s">
        <v>5336</v>
      </c>
      <c r="E49" s="665" t="s">
        <v>814</v>
      </c>
      <c r="F49" s="668">
        <v>119.7</v>
      </c>
      <c r="G49" s="668">
        <v>9144.4499999999989</v>
      </c>
      <c r="H49" s="665">
        <v>1</v>
      </c>
      <c r="I49" s="665">
        <v>76.394736842105246</v>
      </c>
      <c r="J49" s="668">
        <v>105.53999999999998</v>
      </c>
      <c r="K49" s="668">
        <v>7466.9299999999985</v>
      </c>
      <c r="L49" s="665">
        <v>0.81655320987046776</v>
      </c>
      <c r="M49" s="665">
        <v>70.74976312298655</v>
      </c>
      <c r="N49" s="668">
        <v>116.40000000000002</v>
      </c>
      <c r="O49" s="668">
        <v>8235.2899999999991</v>
      </c>
      <c r="P49" s="681">
        <v>0.90057794618593789</v>
      </c>
      <c r="Q49" s="669">
        <v>70.749914089347058</v>
      </c>
    </row>
    <row r="50" spans="1:17" ht="14.4" customHeight="1" x14ac:dyDescent="0.3">
      <c r="A50" s="664" t="s">
        <v>5277</v>
      </c>
      <c r="B50" s="665" t="s">
        <v>540</v>
      </c>
      <c r="C50" s="665" t="s">
        <v>5278</v>
      </c>
      <c r="D50" s="665" t="s">
        <v>5337</v>
      </c>
      <c r="E50" s="665" t="s">
        <v>1183</v>
      </c>
      <c r="F50" s="668">
        <v>2.94</v>
      </c>
      <c r="G50" s="668">
        <v>999.85000000000014</v>
      </c>
      <c r="H50" s="665">
        <v>1</v>
      </c>
      <c r="I50" s="665">
        <v>340.08503401360548</v>
      </c>
      <c r="J50" s="668">
        <v>2.6</v>
      </c>
      <c r="K50" s="668">
        <v>1264.7</v>
      </c>
      <c r="L50" s="665">
        <v>1.2648897334600189</v>
      </c>
      <c r="M50" s="665">
        <v>486.42307692307691</v>
      </c>
      <c r="N50" s="668">
        <v>9.759999999999998</v>
      </c>
      <c r="O50" s="668">
        <v>4747.83</v>
      </c>
      <c r="P50" s="681">
        <v>4.7485422813422007</v>
      </c>
      <c r="Q50" s="669">
        <v>486.45799180327879</v>
      </c>
    </row>
    <row r="51" spans="1:17" ht="14.4" customHeight="1" x14ac:dyDescent="0.3">
      <c r="A51" s="664" t="s">
        <v>5277</v>
      </c>
      <c r="B51" s="665" t="s">
        <v>540</v>
      </c>
      <c r="C51" s="665" t="s">
        <v>5278</v>
      </c>
      <c r="D51" s="665" t="s">
        <v>5338</v>
      </c>
      <c r="E51" s="665" t="s">
        <v>2866</v>
      </c>
      <c r="F51" s="668">
        <v>7.21</v>
      </c>
      <c r="G51" s="668">
        <v>612.9899999999999</v>
      </c>
      <c r="H51" s="665">
        <v>1</v>
      </c>
      <c r="I51" s="665">
        <v>85.019417475728147</v>
      </c>
      <c r="J51" s="668">
        <v>7.11</v>
      </c>
      <c r="K51" s="668">
        <v>864.64</v>
      </c>
      <c r="L51" s="665">
        <v>1.4105287198812382</v>
      </c>
      <c r="M51" s="665">
        <v>121.60900140646976</v>
      </c>
      <c r="N51" s="668">
        <v>16.43</v>
      </c>
      <c r="O51" s="668">
        <v>1998.0299999999995</v>
      </c>
      <c r="P51" s="681">
        <v>3.2594822101502468</v>
      </c>
      <c r="Q51" s="669">
        <v>121.6086427267194</v>
      </c>
    </row>
    <row r="52" spans="1:17" ht="14.4" customHeight="1" x14ac:dyDescent="0.3">
      <c r="A52" s="664" t="s">
        <v>5277</v>
      </c>
      <c r="B52" s="665" t="s">
        <v>540</v>
      </c>
      <c r="C52" s="665" t="s">
        <v>5278</v>
      </c>
      <c r="D52" s="665" t="s">
        <v>5339</v>
      </c>
      <c r="E52" s="665" t="s">
        <v>1187</v>
      </c>
      <c r="F52" s="668">
        <v>13.04</v>
      </c>
      <c r="G52" s="668">
        <v>2217.44</v>
      </c>
      <c r="H52" s="665">
        <v>1</v>
      </c>
      <c r="I52" s="665">
        <v>170.04907975460125</v>
      </c>
      <c r="J52" s="668">
        <v>27.700000000000003</v>
      </c>
      <c r="K52" s="668">
        <v>6737.7</v>
      </c>
      <c r="L52" s="665">
        <v>3.0385038603073813</v>
      </c>
      <c r="M52" s="665">
        <v>243.23826714801442</v>
      </c>
      <c r="N52" s="668">
        <v>28.49</v>
      </c>
      <c r="O52" s="668">
        <v>6929.8300000000008</v>
      </c>
      <c r="P52" s="681">
        <v>3.1251488202612023</v>
      </c>
      <c r="Q52" s="669">
        <v>243.23727623727629</v>
      </c>
    </row>
    <row r="53" spans="1:17" ht="14.4" customHeight="1" x14ac:dyDescent="0.3">
      <c r="A53" s="664" t="s">
        <v>5277</v>
      </c>
      <c r="B53" s="665" t="s">
        <v>540</v>
      </c>
      <c r="C53" s="665" t="s">
        <v>5278</v>
      </c>
      <c r="D53" s="665" t="s">
        <v>5340</v>
      </c>
      <c r="E53" s="665" t="s">
        <v>689</v>
      </c>
      <c r="F53" s="668">
        <v>7</v>
      </c>
      <c r="G53" s="668">
        <v>438.90000000000003</v>
      </c>
      <c r="H53" s="665">
        <v>1</v>
      </c>
      <c r="I53" s="665">
        <v>62.7</v>
      </c>
      <c r="J53" s="668">
        <v>0.6</v>
      </c>
      <c r="K53" s="668">
        <v>35.97</v>
      </c>
      <c r="L53" s="665">
        <v>8.19548872180451E-2</v>
      </c>
      <c r="M53" s="665">
        <v>59.95</v>
      </c>
      <c r="N53" s="668">
        <v>0.2</v>
      </c>
      <c r="O53" s="668">
        <v>11.99</v>
      </c>
      <c r="P53" s="681">
        <v>2.731829573934837E-2</v>
      </c>
      <c r="Q53" s="669">
        <v>59.949999999999996</v>
      </c>
    </row>
    <row r="54" spans="1:17" ht="14.4" customHeight="1" x14ac:dyDescent="0.3">
      <c r="A54" s="664" t="s">
        <v>5277</v>
      </c>
      <c r="B54" s="665" t="s">
        <v>540</v>
      </c>
      <c r="C54" s="665" t="s">
        <v>5278</v>
      </c>
      <c r="D54" s="665" t="s">
        <v>5341</v>
      </c>
      <c r="E54" s="665" t="s">
        <v>5342</v>
      </c>
      <c r="F54" s="668">
        <v>0.22</v>
      </c>
      <c r="G54" s="668">
        <v>84.809999999999988</v>
      </c>
      <c r="H54" s="665">
        <v>1</v>
      </c>
      <c r="I54" s="665">
        <v>385.49999999999994</v>
      </c>
      <c r="J54" s="668">
        <v>0.74</v>
      </c>
      <c r="K54" s="668">
        <v>189.44</v>
      </c>
      <c r="L54" s="665">
        <v>2.2336988562669498</v>
      </c>
      <c r="M54" s="665">
        <v>256</v>
      </c>
      <c r="N54" s="668">
        <v>0.42000000000000004</v>
      </c>
      <c r="O54" s="668">
        <v>107.52000000000001</v>
      </c>
      <c r="P54" s="681">
        <v>1.2677750265298906</v>
      </c>
      <c r="Q54" s="669">
        <v>256</v>
      </c>
    </row>
    <row r="55" spans="1:17" ht="14.4" customHeight="1" x14ac:dyDescent="0.3">
      <c r="A55" s="664" t="s">
        <v>5277</v>
      </c>
      <c r="B55" s="665" t="s">
        <v>540</v>
      </c>
      <c r="C55" s="665" t="s">
        <v>5278</v>
      </c>
      <c r="D55" s="665" t="s">
        <v>5343</v>
      </c>
      <c r="E55" s="665" t="s">
        <v>5344</v>
      </c>
      <c r="F55" s="668">
        <v>22.000000000000004</v>
      </c>
      <c r="G55" s="668">
        <v>3106.0200000000004</v>
      </c>
      <c r="H55" s="665">
        <v>1</v>
      </c>
      <c r="I55" s="665">
        <v>141.18272727272728</v>
      </c>
      <c r="J55" s="668">
        <v>16.799999999999997</v>
      </c>
      <c r="K55" s="668">
        <v>1970.6400000000003</v>
      </c>
      <c r="L55" s="665">
        <v>0.63445824560047903</v>
      </c>
      <c r="M55" s="665">
        <v>117.30000000000004</v>
      </c>
      <c r="N55" s="668">
        <v>12.799999999999995</v>
      </c>
      <c r="O55" s="668">
        <v>1501.4400000000005</v>
      </c>
      <c r="P55" s="681">
        <v>0.48339675855274605</v>
      </c>
      <c r="Q55" s="669">
        <v>117.30000000000008</v>
      </c>
    </row>
    <row r="56" spans="1:17" ht="14.4" customHeight="1" x14ac:dyDescent="0.3">
      <c r="A56" s="664" t="s">
        <v>5277</v>
      </c>
      <c r="B56" s="665" t="s">
        <v>540</v>
      </c>
      <c r="C56" s="665" t="s">
        <v>5278</v>
      </c>
      <c r="D56" s="665" t="s">
        <v>5345</v>
      </c>
      <c r="E56" s="665" t="s">
        <v>3170</v>
      </c>
      <c r="F56" s="668">
        <v>17.599999999999998</v>
      </c>
      <c r="G56" s="668">
        <v>1561.1200000000006</v>
      </c>
      <c r="H56" s="665">
        <v>1</v>
      </c>
      <c r="I56" s="665">
        <v>88.700000000000045</v>
      </c>
      <c r="J56" s="668">
        <v>15.699999999999996</v>
      </c>
      <c r="K56" s="668">
        <v>1332.1299999999999</v>
      </c>
      <c r="L56" s="665">
        <v>0.85331684944142627</v>
      </c>
      <c r="M56" s="665">
        <v>84.849044585987272</v>
      </c>
      <c r="N56" s="668">
        <v>10.9</v>
      </c>
      <c r="O56" s="668">
        <v>975.55</v>
      </c>
      <c r="P56" s="681">
        <v>0.62490391513784949</v>
      </c>
      <c r="Q56" s="669">
        <v>89.5</v>
      </c>
    </row>
    <row r="57" spans="1:17" ht="14.4" customHeight="1" x14ac:dyDescent="0.3">
      <c r="A57" s="664" t="s">
        <v>5277</v>
      </c>
      <c r="B57" s="665" t="s">
        <v>540</v>
      </c>
      <c r="C57" s="665" t="s">
        <v>5278</v>
      </c>
      <c r="D57" s="665" t="s">
        <v>5346</v>
      </c>
      <c r="E57" s="665"/>
      <c r="F57" s="668">
        <v>28</v>
      </c>
      <c r="G57" s="668">
        <v>1058.68</v>
      </c>
      <c r="H57" s="665">
        <v>1</v>
      </c>
      <c r="I57" s="665">
        <v>37.81</v>
      </c>
      <c r="J57" s="668"/>
      <c r="K57" s="668"/>
      <c r="L57" s="665"/>
      <c r="M57" s="665"/>
      <c r="N57" s="668"/>
      <c r="O57" s="668"/>
      <c r="P57" s="681"/>
      <c r="Q57" s="669"/>
    </row>
    <row r="58" spans="1:17" ht="14.4" customHeight="1" x14ac:dyDescent="0.3">
      <c r="A58" s="664" t="s">
        <v>5277</v>
      </c>
      <c r="B58" s="665" t="s">
        <v>540</v>
      </c>
      <c r="C58" s="665" t="s">
        <v>5278</v>
      </c>
      <c r="D58" s="665" t="s">
        <v>5347</v>
      </c>
      <c r="E58" s="665"/>
      <c r="F58" s="668">
        <v>60.1</v>
      </c>
      <c r="G58" s="668">
        <v>567.93999999999994</v>
      </c>
      <c r="H58" s="665">
        <v>1</v>
      </c>
      <c r="I58" s="665">
        <v>9.4499168053244578</v>
      </c>
      <c r="J58" s="668"/>
      <c r="K58" s="668"/>
      <c r="L58" s="665"/>
      <c r="M58" s="665"/>
      <c r="N58" s="668"/>
      <c r="O58" s="668"/>
      <c r="P58" s="681"/>
      <c r="Q58" s="669"/>
    </row>
    <row r="59" spans="1:17" ht="14.4" customHeight="1" x14ac:dyDescent="0.3">
      <c r="A59" s="664" t="s">
        <v>5277</v>
      </c>
      <c r="B59" s="665" t="s">
        <v>540</v>
      </c>
      <c r="C59" s="665" t="s">
        <v>5278</v>
      </c>
      <c r="D59" s="665" t="s">
        <v>5348</v>
      </c>
      <c r="E59" s="665" t="s">
        <v>2888</v>
      </c>
      <c r="F59" s="668">
        <v>1.54</v>
      </c>
      <c r="G59" s="668">
        <v>9552.86</v>
      </c>
      <c r="H59" s="665">
        <v>1</v>
      </c>
      <c r="I59" s="665">
        <v>6203.1558441558445</v>
      </c>
      <c r="J59" s="668">
        <v>1.8900000000000001</v>
      </c>
      <c r="K59" s="668">
        <v>11214.26</v>
      </c>
      <c r="L59" s="665">
        <v>1.1739165024924472</v>
      </c>
      <c r="M59" s="665">
        <v>5933.470899470899</v>
      </c>
      <c r="N59" s="668">
        <v>2.25</v>
      </c>
      <c r="O59" s="668">
        <v>11017.93</v>
      </c>
      <c r="P59" s="681">
        <v>1.153364542137119</v>
      </c>
      <c r="Q59" s="669">
        <v>4896.8577777777782</v>
      </c>
    </row>
    <row r="60" spans="1:17" ht="14.4" customHeight="1" x14ac:dyDescent="0.3">
      <c r="A60" s="664" t="s">
        <v>5277</v>
      </c>
      <c r="B60" s="665" t="s">
        <v>540</v>
      </c>
      <c r="C60" s="665" t="s">
        <v>5278</v>
      </c>
      <c r="D60" s="665" t="s">
        <v>5349</v>
      </c>
      <c r="E60" s="665" t="s">
        <v>2888</v>
      </c>
      <c r="F60" s="668">
        <v>1.9</v>
      </c>
      <c r="G60" s="668">
        <v>58930.229999999996</v>
      </c>
      <c r="H60" s="665">
        <v>1</v>
      </c>
      <c r="I60" s="665">
        <v>31015.910526315787</v>
      </c>
      <c r="J60" s="668">
        <v>0.33</v>
      </c>
      <c r="K60" s="668">
        <v>9790.23</v>
      </c>
      <c r="L60" s="665">
        <v>0.16613256048720665</v>
      </c>
      <c r="M60" s="665">
        <v>29667.363636363632</v>
      </c>
      <c r="N60" s="668">
        <v>0.30000000000000004</v>
      </c>
      <c r="O60" s="668">
        <v>6102.96</v>
      </c>
      <c r="P60" s="681">
        <v>0.10356246700547411</v>
      </c>
      <c r="Q60" s="669">
        <v>20343.199999999997</v>
      </c>
    </row>
    <row r="61" spans="1:17" ht="14.4" customHeight="1" x14ac:dyDescent="0.3">
      <c r="A61" s="664" t="s">
        <v>5277</v>
      </c>
      <c r="B61" s="665" t="s">
        <v>540</v>
      </c>
      <c r="C61" s="665" t="s">
        <v>5278</v>
      </c>
      <c r="D61" s="665" t="s">
        <v>5350</v>
      </c>
      <c r="E61" s="665" t="s">
        <v>2202</v>
      </c>
      <c r="F61" s="668"/>
      <c r="G61" s="668"/>
      <c r="H61" s="665"/>
      <c r="I61" s="665"/>
      <c r="J61" s="668"/>
      <c r="K61" s="668"/>
      <c r="L61" s="665"/>
      <c r="M61" s="665"/>
      <c r="N61" s="668">
        <v>0.49000000000000005</v>
      </c>
      <c r="O61" s="668">
        <v>89.460000000000008</v>
      </c>
      <c r="P61" s="681"/>
      <c r="Q61" s="669">
        <v>182.57142857142858</v>
      </c>
    </row>
    <row r="62" spans="1:17" ht="14.4" customHeight="1" x14ac:dyDescent="0.3">
      <c r="A62" s="664" t="s">
        <v>5277</v>
      </c>
      <c r="B62" s="665" t="s">
        <v>540</v>
      </c>
      <c r="C62" s="665" t="s">
        <v>5278</v>
      </c>
      <c r="D62" s="665" t="s">
        <v>5351</v>
      </c>
      <c r="E62" s="665" t="s">
        <v>1507</v>
      </c>
      <c r="F62" s="668"/>
      <c r="G62" s="668"/>
      <c r="H62" s="665"/>
      <c r="I62" s="665"/>
      <c r="J62" s="668">
        <v>35.910000000000004</v>
      </c>
      <c r="K62" s="668">
        <v>253054.29</v>
      </c>
      <c r="L62" s="665"/>
      <c r="M62" s="665">
        <v>7046.9030910609854</v>
      </c>
      <c r="N62" s="668">
        <v>142.25000000000003</v>
      </c>
      <c r="O62" s="668">
        <v>1002421.85</v>
      </c>
      <c r="P62" s="681"/>
      <c r="Q62" s="669">
        <v>7046.9022847100159</v>
      </c>
    </row>
    <row r="63" spans="1:17" ht="14.4" customHeight="1" x14ac:dyDescent="0.3">
      <c r="A63" s="664" t="s">
        <v>5277</v>
      </c>
      <c r="B63" s="665" t="s">
        <v>540</v>
      </c>
      <c r="C63" s="665" t="s">
        <v>5278</v>
      </c>
      <c r="D63" s="665" t="s">
        <v>5352</v>
      </c>
      <c r="E63" s="665" t="s">
        <v>3230</v>
      </c>
      <c r="F63" s="668">
        <v>9.0299999999999994</v>
      </c>
      <c r="G63" s="668">
        <v>64722.06</v>
      </c>
      <c r="H63" s="665">
        <v>1</v>
      </c>
      <c r="I63" s="665">
        <v>7167.4485049833893</v>
      </c>
      <c r="J63" s="668">
        <v>43.82</v>
      </c>
      <c r="K63" s="668">
        <v>100993.97</v>
      </c>
      <c r="L63" s="665">
        <v>1.5604257651873257</v>
      </c>
      <c r="M63" s="665">
        <v>2304.7460063897765</v>
      </c>
      <c r="N63" s="668">
        <v>34.74</v>
      </c>
      <c r="O63" s="668">
        <v>80061.319999999992</v>
      </c>
      <c r="P63" s="681">
        <v>1.2370020360909402</v>
      </c>
      <c r="Q63" s="669">
        <v>2304.5860679332177</v>
      </c>
    </row>
    <row r="64" spans="1:17" ht="14.4" customHeight="1" x14ac:dyDescent="0.3">
      <c r="A64" s="664" t="s">
        <v>5277</v>
      </c>
      <c r="B64" s="665" t="s">
        <v>540</v>
      </c>
      <c r="C64" s="665" t="s">
        <v>5278</v>
      </c>
      <c r="D64" s="665" t="s">
        <v>5353</v>
      </c>
      <c r="E64" s="665" t="s">
        <v>1306</v>
      </c>
      <c r="F64" s="668"/>
      <c r="G64" s="668"/>
      <c r="H64" s="665"/>
      <c r="I64" s="665"/>
      <c r="J64" s="668">
        <v>12.51</v>
      </c>
      <c r="K64" s="668">
        <v>8271.5999999999985</v>
      </c>
      <c r="L64" s="665"/>
      <c r="M64" s="665">
        <v>661.19904076738601</v>
      </c>
      <c r="N64" s="668">
        <v>6.82</v>
      </c>
      <c r="O64" s="668">
        <v>4509.21</v>
      </c>
      <c r="P64" s="681"/>
      <c r="Q64" s="669">
        <v>661.17448680351902</v>
      </c>
    </row>
    <row r="65" spans="1:17" ht="14.4" customHeight="1" x14ac:dyDescent="0.3">
      <c r="A65" s="664" t="s">
        <v>5277</v>
      </c>
      <c r="B65" s="665" t="s">
        <v>540</v>
      </c>
      <c r="C65" s="665" t="s">
        <v>5278</v>
      </c>
      <c r="D65" s="665" t="s">
        <v>5354</v>
      </c>
      <c r="E65" s="665" t="s">
        <v>1306</v>
      </c>
      <c r="F65" s="668"/>
      <c r="G65" s="668"/>
      <c r="H65" s="665"/>
      <c r="I65" s="665"/>
      <c r="J65" s="668">
        <v>43.43</v>
      </c>
      <c r="K65" s="668">
        <v>9571.68</v>
      </c>
      <c r="L65" s="665"/>
      <c r="M65" s="665">
        <v>220.39327653695602</v>
      </c>
      <c r="N65" s="668">
        <v>15.700000000000001</v>
      </c>
      <c r="O65" s="668">
        <v>3460.16</v>
      </c>
      <c r="P65" s="681"/>
      <c r="Q65" s="669">
        <v>220.39235668789806</v>
      </c>
    </row>
    <row r="66" spans="1:17" ht="14.4" customHeight="1" x14ac:dyDescent="0.3">
      <c r="A66" s="664" t="s">
        <v>5277</v>
      </c>
      <c r="B66" s="665" t="s">
        <v>540</v>
      </c>
      <c r="C66" s="665" t="s">
        <v>5278</v>
      </c>
      <c r="D66" s="665" t="s">
        <v>5355</v>
      </c>
      <c r="E66" s="665" t="s">
        <v>2843</v>
      </c>
      <c r="F66" s="668">
        <v>1</v>
      </c>
      <c r="G66" s="668">
        <v>7877.7</v>
      </c>
      <c r="H66" s="665">
        <v>1</v>
      </c>
      <c r="I66" s="665">
        <v>7877.7</v>
      </c>
      <c r="J66" s="668"/>
      <c r="K66" s="668"/>
      <c r="L66" s="665"/>
      <c r="M66" s="665"/>
      <c r="N66" s="668">
        <v>5</v>
      </c>
      <c r="O66" s="668">
        <v>30939.55</v>
      </c>
      <c r="P66" s="681">
        <v>3.9274851796844255</v>
      </c>
      <c r="Q66" s="669">
        <v>6187.91</v>
      </c>
    </row>
    <row r="67" spans="1:17" ht="14.4" customHeight="1" x14ac:dyDescent="0.3">
      <c r="A67" s="664" t="s">
        <v>5277</v>
      </c>
      <c r="B67" s="665" t="s">
        <v>540</v>
      </c>
      <c r="C67" s="665" t="s">
        <v>5278</v>
      </c>
      <c r="D67" s="665" t="s">
        <v>5356</v>
      </c>
      <c r="E67" s="665" t="s">
        <v>2900</v>
      </c>
      <c r="F67" s="668">
        <v>33.28</v>
      </c>
      <c r="G67" s="668">
        <v>75268.680000000008</v>
      </c>
      <c r="H67" s="665">
        <v>1</v>
      </c>
      <c r="I67" s="665">
        <v>2261.6790865384619</v>
      </c>
      <c r="J67" s="668">
        <v>6.8000000000000007</v>
      </c>
      <c r="K67" s="668">
        <v>7454.0000000000009</v>
      </c>
      <c r="L67" s="665">
        <v>9.903189480671111E-2</v>
      </c>
      <c r="M67" s="665">
        <v>1096.1764705882354</v>
      </c>
      <c r="N67" s="668">
        <v>13</v>
      </c>
      <c r="O67" s="668">
        <v>14250.34</v>
      </c>
      <c r="P67" s="681">
        <v>0.18932629082906727</v>
      </c>
      <c r="Q67" s="669">
        <v>1096.18</v>
      </c>
    </row>
    <row r="68" spans="1:17" ht="14.4" customHeight="1" x14ac:dyDescent="0.3">
      <c r="A68" s="664" t="s">
        <v>5277</v>
      </c>
      <c r="B68" s="665" t="s">
        <v>540</v>
      </c>
      <c r="C68" s="665" t="s">
        <v>5278</v>
      </c>
      <c r="D68" s="665" t="s">
        <v>5357</v>
      </c>
      <c r="E68" s="665" t="s">
        <v>2900</v>
      </c>
      <c r="F68" s="668">
        <v>22.91</v>
      </c>
      <c r="G68" s="668">
        <v>207260.33000000002</v>
      </c>
      <c r="H68" s="665">
        <v>1</v>
      </c>
      <c r="I68" s="665">
        <v>9046.7189000436501</v>
      </c>
      <c r="J68" s="668">
        <v>102.58</v>
      </c>
      <c r="K68" s="668">
        <v>449785.4</v>
      </c>
      <c r="L68" s="665">
        <v>2.170147080244444</v>
      </c>
      <c r="M68" s="665">
        <v>4384.7280171573411</v>
      </c>
      <c r="N68" s="668"/>
      <c r="O68" s="668"/>
      <c r="P68" s="681"/>
      <c r="Q68" s="669"/>
    </row>
    <row r="69" spans="1:17" ht="14.4" customHeight="1" x14ac:dyDescent="0.3">
      <c r="A69" s="664" t="s">
        <v>5277</v>
      </c>
      <c r="B69" s="665" t="s">
        <v>540</v>
      </c>
      <c r="C69" s="665" t="s">
        <v>5278</v>
      </c>
      <c r="D69" s="665" t="s">
        <v>5358</v>
      </c>
      <c r="E69" s="665" t="s">
        <v>5359</v>
      </c>
      <c r="F69" s="668">
        <v>9.73</v>
      </c>
      <c r="G69" s="668">
        <v>7280.02</v>
      </c>
      <c r="H69" s="665">
        <v>1</v>
      </c>
      <c r="I69" s="665">
        <v>748.20349434737921</v>
      </c>
      <c r="J69" s="668">
        <v>12.64</v>
      </c>
      <c r="K69" s="668">
        <v>9046.15</v>
      </c>
      <c r="L69" s="665">
        <v>1.2425996082428343</v>
      </c>
      <c r="M69" s="665">
        <v>715.67642405063282</v>
      </c>
      <c r="N69" s="668">
        <v>26.99</v>
      </c>
      <c r="O69" s="668">
        <v>19316.060000000001</v>
      </c>
      <c r="P69" s="681">
        <v>2.6532976557756709</v>
      </c>
      <c r="Q69" s="669">
        <v>715.67469433123392</v>
      </c>
    </row>
    <row r="70" spans="1:17" ht="14.4" customHeight="1" x14ac:dyDescent="0.3">
      <c r="A70" s="664" t="s">
        <v>5277</v>
      </c>
      <c r="B70" s="665" t="s">
        <v>540</v>
      </c>
      <c r="C70" s="665" t="s">
        <v>5278</v>
      </c>
      <c r="D70" s="665" t="s">
        <v>5360</v>
      </c>
      <c r="E70" s="665" t="s">
        <v>5359</v>
      </c>
      <c r="F70" s="668">
        <v>38.67</v>
      </c>
      <c r="G70" s="668">
        <v>57866.079999999994</v>
      </c>
      <c r="H70" s="665">
        <v>1</v>
      </c>
      <c r="I70" s="665">
        <v>1496.4075510731832</v>
      </c>
      <c r="J70" s="668">
        <v>48.15</v>
      </c>
      <c r="K70" s="668">
        <v>68919.42</v>
      </c>
      <c r="L70" s="665">
        <v>1.1910158766586574</v>
      </c>
      <c r="M70" s="665">
        <v>1431.3482866043614</v>
      </c>
      <c r="N70" s="668">
        <v>84.76</v>
      </c>
      <c r="O70" s="668">
        <v>121321.00000000001</v>
      </c>
      <c r="P70" s="681">
        <v>2.0965823155810801</v>
      </c>
      <c r="Q70" s="669">
        <v>1431.3473336479472</v>
      </c>
    </row>
    <row r="71" spans="1:17" ht="14.4" customHeight="1" x14ac:dyDescent="0.3">
      <c r="A71" s="664" t="s">
        <v>5277</v>
      </c>
      <c r="B71" s="665" t="s">
        <v>540</v>
      </c>
      <c r="C71" s="665" t="s">
        <v>5278</v>
      </c>
      <c r="D71" s="665" t="s">
        <v>5361</v>
      </c>
      <c r="E71" s="665" t="s">
        <v>2416</v>
      </c>
      <c r="F71" s="668">
        <v>7.7299999999999995</v>
      </c>
      <c r="G71" s="668">
        <v>2025.83</v>
      </c>
      <c r="H71" s="665">
        <v>1</v>
      </c>
      <c r="I71" s="665">
        <v>262.07373868046574</v>
      </c>
      <c r="J71" s="668">
        <v>2.4</v>
      </c>
      <c r="K71" s="668">
        <v>798.23</v>
      </c>
      <c r="L71" s="665">
        <v>0.39402615224377169</v>
      </c>
      <c r="M71" s="665">
        <v>332.59583333333336</v>
      </c>
      <c r="N71" s="668">
        <v>0.47</v>
      </c>
      <c r="O71" s="668">
        <v>156.32</v>
      </c>
      <c r="P71" s="681">
        <v>7.7163434246703813E-2</v>
      </c>
      <c r="Q71" s="669">
        <v>332.59574468085106</v>
      </c>
    </row>
    <row r="72" spans="1:17" ht="14.4" customHeight="1" x14ac:dyDescent="0.3">
      <c r="A72" s="664" t="s">
        <v>5277</v>
      </c>
      <c r="B72" s="665" t="s">
        <v>540</v>
      </c>
      <c r="C72" s="665" t="s">
        <v>5278</v>
      </c>
      <c r="D72" s="665" t="s">
        <v>5362</v>
      </c>
      <c r="E72" s="665" t="s">
        <v>5363</v>
      </c>
      <c r="F72" s="668">
        <v>86.059999999999988</v>
      </c>
      <c r="G72" s="668">
        <v>24711.1</v>
      </c>
      <c r="H72" s="665">
        <v>1</v>
      </c>
      <c r="I72" s="665">
        <v>287.13804322565653</v>
      </c>
      <c r="J72" s="668"/>
      <c r="K72" s="668"/>
      <c r="L72" s="665"/>
      <c r="M72" s="665"/>
      <c r="N72" s="668"/>
      <c r="O72" s="668"/>
      <c r="P72" s="681"/>
      <c r="Q72" s="669"/>
    </row>
    <row r="73" spans="1:17" ht="14.4" customHeight="1" x14ac:dyDescent="0.3">
      <c r="A73" s="664" t="s">
        <v>5277</v>
      </c>
      <c r="B73" s="665" t="s">
        <v>540</v>
      </c>
      <c r="C73" s="665" t="s">
        <v>5278</v>
      </c>
      <c r="D73" s="665" t="s">
        <v>5364</v>
      </c>
      <c r="E73" s="665" t="s">
        <v>5363</v>
      </c>
      <c r="F73" s="668">
        <v>68.190000000000012</v>
      </c>
      <c r="G73" s="668">
        <v>97902.939999999988</v>
      </c>
      <c r="H73" s="665">
        <v>1</v>
      </c>
      <c r="I73" s="665">
        <v>1435.7374981668861</v>
      </c>
      <c r="J73" s="668"/>
      <c r="K73" s="668"/>
      <c r="L73" s="665"/>
      <c r="M73" s="665"/>
      <c r="N73" s="668"/>
      <c r="O73" s="668"/>
      <c r="P73" s="681"/>
      <c r="Q73" s="669"/>
    </row>
    <row r="74" spans="1:17" ht="14.4" customHeight="1" x14ac:dyDescent="0.3">
      <c r="A74" s="664" t="s">
        <v>5277</v>
      </c>
      <c r="B74" s="665" t="s">
        <v>540</v>
      </c>
      <c r="C74" s="665" t="s">
        <v>5278</v>
      </c>
      <c r="D74" s="665" t="s">
        <v>5365</v>
      </c>
      <c r="E74" s="665" t="s">
        <v>3022</v>
      </c>
      <c r="F74" s="668">
        <v>6</v>
      </c>
      <c r="G74" s="668">
        <v>419252.88</v>
      </c>
      <c r="H74" s="665">
        <v>1</v>
      </c>
      <c r="I74" s="665">
        <v>69875.48</v>
      </c>
      <c r="J74" s="668"/>
      <c r="K74" s="668"/>
      <c r="L74" s="665"/>
      <c r="M74" s="665"/>
      <c r="N74" s="668">
        <v>3</v>
      </c>
      <c r="O74" s="668">
        <v>200512.26</v>
      </c>
      <c r="P74" s="681">
        <v>0.47826090067646049</v>
      </c>
      <c r="Q74" s="669">
        <v>66837.42</v>
      </c>
    </row>
    <row r="75" spans="1:17" ht="14.4" customHeight="1" x14ac:dyDescent="0.3">
      <c r="A75" s="664" t="s">
        <v>5277</v>
      </c>
      <c r="B75" s="665" t="s">
        <v>540</v>
      </c>
      <c r="C75" s="665" t="s">
        <v>5278</v>
      </c>
      <c r="D75" s="665" t="s">
        <v>5366</v>
      </c>
      <c r="E75" s="665" t="s">
        <v>3017</v>
      </c>
      <c r="F75" s="668">
        <v>20</v>
      </c>
      <c r="G75" s="668">
        <v>1877317.6</v>
      </c>
      <c r="H75" s="665">
        <v>1</v>
      </c>
      <c r="I75" s="665">
        <v>93865.88</v>
      </c>
      <c r="J75" s="668">
        <v>25</v>
      </c>
      <c r="K75" s="668">
        <v>2244618.75</v>
      </c>
      <c r="L75" s="665">
        <v>1.195652110223651</v>
      </c>
      <c r="M75" s="665">
        <v>89784.75</v>
      </c>
      <c r="N75" s="668">
        <v>24</v>
      </c>
      <c r="O75" s="668">
        <v>2154834</v>
      </c>
      <c r="P75" s="681">
        <v>1.1478260258147048</v>
      </c>
      <c r="Q75" s="669">
        <v>89784.75</v>
      </c>
    </row>
    <row r="76" spans="1:17" ht="14.4" customHeight="1" x14ac:dyDescent="0.3">
      <c r="A76" s="664" t="s">
        <v>5277</v>
      </c>
      <c r="B76" s="665" t="s">
        <v>540</v>
      </c>
      <c r="C76" s="665" t="s">
        <v>5278</v>
      </c>
      <c r="D76" s="665" t="s">
        <v>5367</v>
      </c>
      <c r="E76" s="665" t="s">
        <v>5368</v>
      </c>
      <c r="F76" s="668">
        <v>28</v>
      </c>
      <c r="G76" s="668">
        <v>162135.67999999999</v>
      </c>
      <c r="H76" s="665">
        <v>1</v>
      </c>
      <c r="I76" s="665">
        <v>5790.5599999999995</v>
      </c>
      <c r="J76" s="668">
        <v>4</v>
      </c>
      <c r="K76" s="668">
        <v>22155.200000000001</v>
      </c>
      <c r="L76" s="665">
        <v>0.13664604854403425</v>
      </c>
      <c r="M76" s="665">
        <v>5538.8</v>
      </c>
      <c r="N76" s="668"/>
      <c r="O76" s="668"/>
      <c r="P76" s="681"/>
      <c r="Q76" s="669"/>
    </row>
    <row r="77" spans="1:17" ht="14.4" customHeight="1" x14ac:dyDescent="0.3">
      <c r="A77" s="664" t="s">
        <v>5277</v>
      </c>
      <c r="B77" s="665" t="s">
        <v>540</v>
      </c>
      <c r="C77" s="665" t="s">
        <v>5278</v>
      </c>
      <c r="D77" s="665" t="s">
        <v>5369</v>
      </c>
      <c r="E77" s="665" t="s">
        <v>5368</v>
      </c>
      <c r="F77" s="668">
        <v>4</v>
      </c>
      <c r="G77" s="668">
        <v>105824.04</v>
      </c>
      <c r="H77" s="665">
        <v>1</v>
      </c>
      <c r="I77" s="665">
        <v>26456.01</v>
      </c>
      <c r="J77" s="668">
        <v>4</v>
      </c>
      <c r="K77" s="668">
        <v>101222.96</v>
      </c>
      <c r="L77" s="665">
        <v>0.95652141044700256</v>
      </c>
      <c r="M77" s="665">
        <v>25305.74</v>
      </c>
      <c r="N77" s="668"/>
      <c r="O77" s="668"/>
      <c r="P77" s="681"/>
      <c r="Q77" s="669"/>
    </row>
    <row r="78" spans="1:17" ht="14.4" customHeight="1" x14ac:dyDescent="0.3">
      <c r="A78" s="664" t="s">
        <v>5277</v>
      </c>
      <c r="B78" s="665" t="s">
        <v>540</v>
      </c>
      <c r="C78" s="665" t="s">
        <v>5278</v>
      </c>
      <c r="D78" s="665" t="s">
        <v>5370</v>
      </c>
      <c r="E78" s="665" t="s">
        <v>5371</v>
      </c>
      <c r="F78" s="668">
        <v>18.400000000000002</v>
      </c>
      <c r="G78" s="668">
        <v>173116.40000000002</v>
      </c>
      <c r="H78" s="665">
        <v>1</v>
      </c>
      <c r="I78" s="665">
        <v>9408.5</v>
      </c>
      <c r="J78" s="668">
        <v>11.200000000000003</v>
      </c>
      <c r="K78" s="668">
        <v>125601.75000000001</v>
      </c>
      <c r="L78" s="665">
        <v>0.7255335138669704</v>
      </c>
      <c r="M78" s="665">
        <v>11214.441964285712</v>
      </c>
      <c r="N78" s="668"/>
      <c r="O78" s="668"/>
      <c r="P78" s="681"/>
      <c r="Q78" s="669"/>
    </row>
    <row r="79" spans="1:17" ht="14.4" customHeight="1" x14ac:dyDescent="0.3">
      <c r="A79" s="664" t="s">
        <v>5277</v>
      </c>
      <c r="B79" s="665" t="s">
        <v>540</v>
      </c>
      <c r="C79" s="665" t="s">
        <v>5278</v>
      </c>
      <c r="D79" s="665" t="s">
        <v>5372</v>
      </c>
      <c r="E79" s="665" t="s">
        <v>5373</v>
      </c>
      <c r="F79" s="668">
        <v>114.30999999999997</v>
      </c>
      <c r="G79" s="668">
        <v>84842.99000000002</v>
      </c>
      <c r="H79" s="665">
        <v>1</v>
      </c>
      <c r="I79" s="665">
        <v>742.21844108127061</v>
      </c>
      <c r="J79" s="668">
        <v>149.59</v>
      </c>
      <c r="K79" s="668">
        <v>106201.2</v>
      </c>
      <c r="L79" s="665">
        <v>1.2517380634510873</v>
      </c>
      <c r="M79" s="665">
        <v>709.94852597098736</v>
      </c>
      <c r="N79" s="668">
        <v>89.859999999999985</v>
      </c>
      <c r="O79" s="668">
        <v>23703.179999999997</v>
      </c>
      <c r="P79" s="681">
        <v>0.27937699979691888</v>
      </c>
      <c r="Q79" s="669">
        <v>263.77898953928332</v>
      </c>
    </row>
    <row r="80" spans="1:17" ht="14.4" customHeight="1" x14ac:dyDescent="0.3">
      <c r="A80" s="664" t="s">
        <v>5277</v>
      </c>
      <c r="B80" s="665" t="s">
        <v>540</v>
      </c>
      <c r="C80" s="665" t="s">
        <v>5278</v>
      </c>
      <c r="D80" s="665" t="s">
        <v>5374</v>
      </c>
      <c r="E80" s="665" t="s">
        <v>2873</v>
      </c>
      <c r="F80" s="668">
        <v>6</v>
      </c>
      <c r="G80" s="668">
        <v>116995.62</v>
      </c>
      <c r="H80" s="665">
        <v>1</v>
      </c>
      <c r="I80" s="665">
        <v>19499.27</v>
      </c>
      <c r="J80" s="668">
        <v>4</v>
      </c>
      <c r="K80" s="668">
        <v>78312.240000000005</v>
      </c>
      <c r="L80" s="665">
        <v>0.6693604427242662</v>
      </c>
      <c r="M80" s="665">
        <v>19578.060000000001</v>
      </c>
      <c r="N80" s="668">
        <v>3</v>
      </c>
      <c r="O80" s="668">
        <v>58673.440000000002</v>
      </c>
      <c r="P80" s="681">
        <v>0.50150116730865657</v>
      </c>
      <c r="Q80" s="669">
        <v>19557.813333333335</v>
      </c>
    </row>
    <row r="81" spans="1:17" ht="14.4" customHeight="1" x14ac:dyDescent="0.3">
      <c r="A81" s="664" t="s">
        <v>5277</v>
      </c>
      <c r="B81" s="665" t="s">
        <v>540</v>
      </c>
      <c r="C81" s="665" t="s">
        <v>5278</v>
      </c>
      <c r="D81" s="665" t="s">
        <v>5375</v>
      </c>
      <c r="E81" s="665" t="s">
        <v>1368</v>
      </c>
      <c r="F81" s="668">
        <v>7.02</v>
      </c>
      <c r="G81" s="668">
        <v>11532.269999999999</v>
      </c>
      <c r="H81" s="665">
        <v>1</v>
      </c>
      <c r="I81" s="665">
        <v>1642.7735042735042</v>
      </c>
      <c r="J81" s="668">
        <v>3.26</v>
      </c>
      <c r="K81" s="668">
        <v>6012.62</v>
      </c>
      <c r="L81" s="665">
        <v>0.52137350235469693</v>
      </c>
      <c r="M81" s="665">
        <v>1844.361963190184</v>
      </c>
      <c r="N81" s="668">
        <v>21.18</v>
      </c>
      <c r="O81" s="668">
        <v>50418.32</v>
      </c>
      <c r="P81" s="681">
        <v>4.3719337129637106</v>
      </c>
      <c r="Q81" s="669">
        <v>2380.4683663833807</v>
      </c>
    </row>
    <row r="82" spans="1:17" ht="14.4" customHeight="1" x14ac:dyDescent="0.3">
      <c r="A82" s="664" t="s">
        <v>5277</v>
      </c>
      <c r="B82" s="665" t="s">
        <v>540</v>
      </c>
      <c r="C82" s="665" t="s">
        <v>5278</v>
      </c>
      <c r="D82" s="665" t="s">
        <v>5376</v>
      </c>
      <c r="E82" s="665" t="s">
        <v>1371</v>
      </c>
      <c r="F82" s="668">
        <v>36.67</v>
      </c>
      <c r="G82" s="668">
        <v>2396.2399999999998</v>
      </c>
      <c r="H82" s="665">
        <v>1</v>
      </c>
      <c r="I82" s="665">
        <v>65.346059449140981</v>
      </c>
      <c r="J82" s="668"/>
      <c r="K82" s="668"/>
      <c r="L82" s="665"/>
      <c r="M82" s="665"/>
      <c r="N82" s="668"/>
      <c r="O82" s="668"/>
      <c r="P82" s="681"/>
      <c r="Q82" s="669"/>
    </row>
    <row r="83" spans="1:17" ht="14.4" customHeight="1" x14ac:dyDescent="0.3">
      <c r="A83" s="664" t="s">
        <v>5277</v>
      </c>
      <c r="B83" s="665" t="s">
        <v>540</v>
      </c>
      <c r="C83" s="665" t="s">
        <v>5278</v>
      </c>
      <c r="D83" s="665" t="s">
        <v>5377</v>
      </c>
      <c r="E83" s="665" t="s">
        <v>1371</v>
      </c>
      <c r="F83" s="668">
        <v>31.180000000000003</v>
      </c>
      <c r="G83" s="668">
        <v>3511.3300000000004</v>
      </c>
      <c r="H83" s="665">
        <v>1</v>
      </c>
      <c r="I83" s="665">
        <v>112.61481719050674</v>
      </c>
      <c r="J83" s="668"/>
      <c r="K83" s="668"/>
      <c r="L83" s="665"/>
      <c r="M83" s="665"/>
      <c r="N83" s="668"/>
      <c r="O83" s="668"/>
      <c r="P83" s="681"/>
      <c r="Q83" s="669"/>
    </row>
    <row r="84" spans="1:17" ht="14.4" customHeight="1" x14ac:dyDescent="0.3">
      <c r="A84" s="664" t="s">
        <v>5277</v>
      </c>
      <c r="B84" s="665" t="s">
        <v>540</v>
      </c>
      <c r="C84" s="665" t="s">
        <v>5278</v>
      </c>
      <c r="D84" s="665" t="s">
        <v>5378</v>
      </c>
      <c r="E84" s="665" t="s">
        <v>1371</v>
      </c>
      <c r="F84" s="668">
        <v>90.15</v>
      </c>
      <c r="G84" s="668">
        <v>51160.45</v>
      </c>
      <c r="H84" s="665">
        <v>1</v>
      </c>
      <c r="I84" s="665">
        <v>567.50360510260668</v>
      </c>
      <c r="J84" s="668">
        <v>4.5</v>
      </c>
      <c r="K84" s="668">
        <v>2442.75</v>
      </c>
      <c r="L84" s="665">
        <v>4.7746843508999631E-2</v>
      </c>
      <c r="M84" s="665">
        <v>542.83333333333337</v>
      </c>
      <c r="N84" s="668"/>
      <c r="O84" s="668"/>
      <c r="P84" s="681"/>
      <c r="Q84" s="669"/>
    </row>
    <row r="85" spans="1:17" ht="14.4" customHeight="1" x14ac:dyDescent="0.3">
      <c r="A85" s="664" t="s">
        <v>5277</v>
      </c>
      <c r="B85" s="665" t="s">
        <v>540</v>
      </c>
      <c r="C85" s="665" t="s">
        <v>5278</v>
      </c>
      <c r="D85" s="665" t="s">
        <v>5379</v>
      </c>
      <c r="E85" s="665" t="s">
        <v>2363</v>
      </c>
      <c r="F85" s="668">
        <v>20.580000000000002</v>
      </c>
      <c r="G85" s="668">
        <v>3296.68</v>
      </c>
      <c r="H85" s="665">
        <v>1</v>
      </c>
      <c r="I85" s="665">
        <v>160.18853255587948</v>
      </c>
      <c r="J85" s="668">
        <v>7.44</v>
      </c>
      <c r="K85" s="668">
        <v>1140.01</v>
      </c>
      <c r="L85" s="665">
        <v>0.34580547702537101</v>
      </c>
      <c r="M85" s="665">
        <v>153.2271505376344</v>
      </c>
      <c r="N85" s="668">
        <v>1</v>
      </c>
      <c r="O85" s="668">
        <v>153.22999999999999</v>
      </c>
      <c r="P85" s="681">
        <v>4.6480095126005559E-2</v>
      </c>
      <c r="Q85" s="669">
        <v>153.22999999999999</v>
      </c>
    </row>
    <row r="86" spans="1:17" ht="14.4" customHeight="1" x14ac:dyDescent="0.3">
      <c r="A86" s="664" t="s">
        <v>5277</v>
      </c>
      <c r="B86" s="665" t="s">
        <v>540</v>
      </c>
      <c r="C86" s="665" t="s">
        <v>5278</v>
      </c>
      <c r="D86" s="665" t="s">
        <v>5380</v>
      </c>
      <c r="E86" s="665" t="s">
        <v>5381</v>
      </c>
      <c r="F86" s="668">
        <v>7.0000000000000007E-2</v>
      </c>
      <c r="G86" s="668">
        <v>36.159999999999997</v>
      </c>
      <c r="H86" s="665">
        <v>1</v>
      </c>
      <c r="I86" s="665">
        <v>516.57142857142844</v>
      </c>
      <c r="J86" s="668"/>
      <c r="K86" s="668"/>
      <c r="L86" s="665"/>
      <c r="M86" s="665"/>
      <c r="N86" s="668"/>
      <c r="O86" s="668"/>
      <c r="P86" s="681"/>
      <c r="Q86" s="669"/>
    </row>
    <row r="87" spans="1:17" ht="14.4" customHeight="1" x14ac:dyDescent="0.3">
      <c r="A87" s="664" t="s">
        <v>5277</v>
      </c>
      <c r="B87" s="665" t="s">
        <v>540</v>
      </c>
      <c r="C87" s="665" t="s">
        <v>5278</v>
      </c>
      <c r="D87" s="665" t="s">
        <v>5382</v>
      </c>
      <c r="E87" s="665" t="s">
        <v>5383</v>
      </c>
      <c r="F87" s="668">
        <v>12.31</v>
      </c>
      <c r="G87" s="668">
        <v>8845.7199999999993</v>
      </c>
      <c r="H87" s="665">
        <v>1</v>
      </c>
      <c r="I87" s="665">
        <v>718.58001624695362</v>
      </c>
      <c r="J87" s="668">
        <v>6.3900000000000006</v>
      </c>
      <c r="K87" s="668">
        <v>4392.1099999999997</v>
      </c>
      <c r="L87" s="665">
        <v>0.49652374255572185</v>
      </c>
      <c r="M87" s="665">
        <v>687.34115805946783</v>
      </c>
      <c r="N87" s="668"/>
      <c r="O87" s="668"/>
      <c r="P87" s="681"/>
      <c r="Q87" s="669"/>
    </row>
    <row r="88" spans="1:17" ht="14.4" customHeight="1" x14ac:dyDescent="0.3">
      <c r="A88" s="664" t="s">
        <v>5277</v>
      </c>
      <c r="B88" s="665" t="s">
        <v>540</v>
      </c>
      <c r="C88" s="665" t="s">
        <v>5278</v>
      </c>
      <c r="D88" s="665" t="s">
        <v>5384</v>
      </c>
      <c r="E88" s="665"/>
      <c r="F88" s="668">
        <v>3.74</v>
      </c>
      <c r="G88" s="668">
        <v>3238.46</v>
      </c>
      <c r="H88" s="665">
        <v>1</v>
      </c>
      <c r="I88" s="665">
        <v>865.89839572192511</v>
      </c>
      <c r="J88" s="668">
        <v>0.2</v>
      </c>
      <c r="K88" s="668">
        <v>165.65</v>
      </c>
      <c r="L88" s="665">
        <v>5.1150855653613138E-2</v>
      </c>
      <c r="M88" s="665">
        <v>828.25</v>
      </c>
      <c r="N88" s="668"/>
      <c r="O88" s="668"/>
      <c r="P88" s="681"/>
      <c r="Q88" s="669"/>
    </row>
    <row r="89" spans="1:17" ht="14.4" customHeight="1" x14ac:dyDescent="0.3">
      <c r="A89" s="664" t="s">
        <v>5277</v>
      </c>
      <c r="B89" s="665" t="s">
        <v>540</v>
      </c>
      <c r="C89" s="665" t="s">
        <v>5278</v>
      </c>
      <c r="D89" s="665" t="s">
        <v>5385</v>
      </c>
      <c r="E89" s="665" t="s">
        <v>5386</v>
      </c>
      <c r="F89" s="668">
        <v>50.629999999999995</v>
      </c>
      <c r="G89" s="668">
        <v>18191.310000000001</v>
      </c>
      <c r="H89" s="665">
        <v>1</v>
      </c>
      <c r="I89" s="665">
        <v>359.29903219435124</v>
      </c>
      <c r="J89" s="668">
        <v>23.28</v>
      </c>
      <c r="K89" s="668">
        <v>8000.87</v>
      </c>
      <c r="L89" s="665">
        <v>0.43981824288630117</v>
      </c>
      <c r="M89" s="665">
        <v>343.67998281786942</v>
      </c>
      <c r="N89" s="668"/>
      <c r="O89" s="668"/>
      <c r="P89" s="681"/>
      <c r="Q89" s="669"/>
    </row>
    <row r="90" spans="1:17" ht="14.4" customHeight="1" x14ac:dyDescent="0.3">
      <c r="A90" s="664" t="s">
        <v>5277</v>
      </c>
      <c r="B90" s="665" t="s">
        <v>540</v>
      </c>
      <c r="C90" s="665" t="s">
        <v>5278</v>
      </c>
      <c r="D90" s="665" t="s">
        <v>5387</v>
      </c>
      <c r="E90" s="665" t="s">
        <v>5388</v>
      </c>
      <c r="F90" s="668">
        <v>57.94</v>
      </c>
      <c r="G90" s="668">
        <v>13350.240000000002</v>
      </c>
      <c r="H90" s="665">
        <v>1</v>
      </c>
      <c r="I90" s="665">
        <v>230.41491197790822</v>
      </c>
      <c r="J90" s="668"/>
      <c r="K90" s="668"/>
      <c r="L90" s="665"/>
      <c r="M90" s="665"/>
      <c r="N90" s="668"/>
      <c r="O90" s="668"/>
      <c r="P90" s="681"/>
      <c r="Q90" s="669"/>
    </row>
    <row r="91" spans="1:17" ht="14.4" customHeight="1" x14ac:dyDescent="0.3">
      <c r="A91" s="664" t="s">
        <v>5277</v>
      </c>
      <c r="B91" s="665" t="s">
        <v>540</v>
      </c>
      <c r="C91" s="665" t="s">
        <v>5278</v>
      </c>
      <c r="D91" s="665" t="s">
        <v>5389</v>
      </c>
      <c r="E91" s="665" t="s">
        <v>5388</v>
      </c>
      <c r="F91" s="668">
        <v>17.329999999999998</v>
      </c>
      <c r="G91" s="668">
        <v>13631.939999999999</v>
      </c>
      <c r="H91" s="665">
        <v>1</v>
      </c>
      <c r="I91" s="665">
        <v>786.60934795152912</v>
      </c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5277</v>
      </c>
      <c r="B92" s="665" t="s">
        <v>540</v>
      </c>
      <c r="C92" s="665" t="s">
        <v>5278</v>
      </c>
      <c r="D92" s="665" t="s">
        <v>5390</v>
      </c>
      <c r="E92" s="665" t="s">
        <v>5391</v>
      </c>
      <c r="F92" s="668">
        <v>30.62</v>
      </c>
      <c r="G92" s="668">
        <v>5050.0199999999995</v>
      </c>
      <c r="H92" s="665">
        <v>1</v>
      </c>
      <c r="I92" s="665">
        <v>164.9255388634879</v>
      </c>
      <c r="J92" s="668"/>
      <c r="K92" s="668"/>
      <c r="L92" s="665"/>
      <c r="M92" s="665"/>
      <c r="N92" s="668"/>
      <c r="O92" s="668"/>
      <c r="P92" s="681"/>
      <c r="Q92" s="669"/>
    </row>
    <row r="93" spans="1:17" ht="14.4" customHeight="1" x14ac:dyDescent="0.3">
      <c r="A93" s="664" t="s">
        <v>5277</v>
      </c>
      <c r="B93" s="665" t="s">
        <v>540</v>
      </c>
      <c r="C93" s="665" t="s">
        <v>5278</v>
      </c>
      <c r="D93" s="665" t="s">
        <v>5392</v>
      </c>
      <c r="E93" s="665" t="s">
        <v>5393</v>
      </c>
      <c r="F93" s="668">
        <v>14.200000000000001</v>
      </c>
      <c r="G93" s="668">
        <v>21077.51</v>
      </c>
      <c r="H93" s="665">
        <v>1</v>
      </c>
      <c r="I93" s="665">
        <v>1484.3316901408448</v>
      </c>
      <c r="J93" s="668"/>
      <c r="K93" s="668"/>
      <c r="L93" s="665"/>
      <c r="M93" s="665"/>
      <c r="N93" s="668"/>
      <c r="O93" s="668"/>
      <c r="P93" s="681"/>
      <c r="Q93" s="669"/>
    </row>
    <row r="94" spans="1:17" ht="14.4" customHeight="1" x14ac:dyDescent="0.3">
      <c r="A94" s="664" t="s">
        <v>5277</v>
      </c>
      <c r="B94" s="665" t="s">
        <v>540</v>
      </c>
      <c r="C94" s="665" t="s">
        <v>5278</v>
      </c>
      <c r="D94" s="665" t="s">
        <v>5394</v>
      </c>
      <c r="E94" s="665" t="s">
        <v>5395</v>
      </c>
      <c r="F94" s="668">
        <v>50.129999999999995</v>
      </c>
      <c r="G94" s="668">
        <v>24803.169999999995</v>
      </c>
      <c r="H94" s="665">
        <v>1</v>
      </c>
      <c r="I94" s="665">
        <v>494.77697985238376</v>
      </c>
      <c r="J94" s="668"/>
      <c r="K94" s="668"/>
      <c r="L94" s="665"/>
      <c r="M94" s="665"/>
      <c r="N94" s="668"/>
      <c r="O94" s="668"/>
      <c r="P94" s="681"/>
      <c r="Q94" s="669"/>
    </row>
    <row r="95" spans="1:17" ht="14.4" customHeight="1" x14ac:dyDescent="0.3">
      <c r="A95" s="664" t="s">
        <v>5277</v>
      </c>
      <c r="B95" s="665" t="s">
        <v>540</v>
      </c>
      <c r="C95" s="665" t="s">
        <v>5278</v>
      </c>
      <c r="D95" s="665" t="s">
        <v>5396</v>
      </c>
      <c r="E95" s="665" t="s">
        <v>5397</v>
      </c>
      <c r="F95" s="668">
        <v>12.69</v>
      </c>
      <c r="G95" s="668">
        <v>28745</v>
      </c>
      <c r="H95" s="665">
        <v>1</v>
      </c>
      <c r="I95" s="665">
        <v>2265.1694247438927</v>
      </c>
      <c r="J95" s="668"/>
      <c r="K95" s="668"/>
      <c r="L95" s="665"/>
      <c r="M95" s="665"/>
      <c r="N95" s="668"/>
      <c r="O95" s="668"/>
      <c r="P95" s="681"/>
      <c r="Q95" s="669"/>
    </row>
    <row r="96" spans="1:17" ht="14.4" customHeight="1" x14ac:dyDescent="0.3">
      <c r="A96" s="664" t="s">
        <v>5277</v>
      </c>
      <c r="B96" s="665" t="s">
        <v>540</v>
      </c>
      <c r="C96" s="665" t="s">
        <v>5278</v>
      </c>
      <c r="D96" s="665" t="s">
        <v>5398</v>
      </c>
      <c r="E96" s="665" t="s">
        <v>5399</v>
      </c>
      <c r="F96" s="668">
        <v>15</v>
      </c>
      <c r="G96" s="668">
        <v>135910.35</v>
      </c>
      <c r="H96" s="665">
        <v>1</v>
      </c>
      <c r="I96" s="665">
        <v>9060.69</v>
      </c>
      <c r="J96" s="668"/>
      <c r="K96" s="668"/>
      <c r="L96" s="665"/>
      <c r="M96" s="665"/>
      <c r="N96" s="668"/>
      <c r="O96" s="668"/>
      <c r="P96" s="681"/>
      <c r="Q96" s="669"/>
    </row>
    <row r="97" spans="1:17" ht="14.4" customHeight="1" x14ac:dyDescent="0.3">
      <c r="A97" s="664" t="s">
        <v>5277</v>
      </c>
      <c r="B97" s="665" t="s">
        <v>540</v>
      </c>
      <c r="C97" s="665" t="s">
        <v>5278</v>
      </c>
      <c r="D97" s="665" t="s">
        <v>5400</v>
      </c>
      <c r="E97" s="665" t="s">
        <v>3349</v>
      </c>
      <c r="F97" s="668">
        <v>6</v>
      </c>
      <c r="G97" s="668">
        <v>108475.2</v>
      </c>
      <c r="H97" s="665">
        <v>1</v>
      </c>
      <c r="I97" s="665">
        <v>18079.2</v>
      </c>
      <c r="J97" s="668">
        <v>8</v>
      </c>
      <c r="K97" s="668">
        <v>144633.60000000001</v>
      </c>
      <c r="L97" s="665">
        <v>1.3333333333333335</v>
      </c>
      <c r="M97" s="665">
        <v>18079.2</v>
      </c>
      <c r="N97" s="668">
        <v>6</v>
      </c>
      <c r="O97" s="668">
        <v>108475.2</v>
      </c>
      <c r="P97" s="681">
        <v>1</v>
      </c>
      <c r="Q97" s="669">
        <v>18079.2</v>
      </c>
    </row>
    <row r="98" spans="1:17" ht="14.4" customHeight="1" x14ac:dyDescent="0.3">
      <c r="A98" s="664" t="s">
        <v>5277</v>
      </c>
      <c r="B98" s="665" t="s">
        <v>540</v>
      </c>
      <c r="C98" s="665" t="s">
        <v>5278</v>
      </c>
      <c r="D98" s="665" t="s">
        <v>5401</v>
      </c>
      <c r="E98" s="665" t="s">
        <v>3057</v>
      </c>
      <c r="F98" s="668">
        <v>17</v>
      </c>
      <c r="G98" s="668">
        <v>1337422.47</v>
      </c>
      <c r="H98" s="665">
        <v>1</v>
      </c>
      <c r="I98" s="665">
        <v>78671.91</v>
      </c>
      <c r="J98" s="668">
        <v>19</v>
      </c>
      <c r="K98" s="668">
        <v>1363675.2200000002</v>
      </c>
      <c r="L98" s="665">
        <v>1.0196293621416426</v>
      </c>
      <c r="M98" s="665">
        <v>71772.38</v>
      </c>
      <c r="N98" s="668">
        <v>3</v>
      </c>
      <c r="O98" s="668">
        <v>215317.14</v>
      </c>
      <c r="P98" s="681">
        <v>0.16099410981183832</v>
      </c>
      <c r="Q98" s="669">
        <v>71772.38</v>
      </c>
    </row>
    <row r="99" spans="1:17" ht="14.4" customHeight="1" x14ac:dyDescent="0.3">
      <c r="A99" s="664" t="s">
        <v>5277</v>
      </c>
      <c r="B99" s="665" t="s">
        <v>540</v>
      </c>
      <c r="C99" s="665" t="s">
        <v>5278</v>
      </c>
      <c r="D99" s="665" t="s">
        <v>5402</v>
      </c>
      <c r="E99" s="665" t="s">
        <v>2890</v>
      </c>
      <c r="F99" s="668">
        <v>18</v>
      </c>
      <c r="G99" s="668">
        <v>126300.42</v>
      </c>
      <c r="H99" s="665">
        <v>1</v>
      </c>
      <c r="I99" s="665">
        <v>7016.69</v>
      </c>
      <c r="J99" s="668">
        <v>19</v>
      </c>
      <c r="K99" s="668">
        <v>127520.78000000001</v>
      </c>
      <c r="L99" s="665">
        <v>1.0096623590008649</v>
      </c>
      <c r="M99" s="665">
        <v>6711.6200000000008</v>
      </c>
      <c r="N99" s="668">
        <v>47</v>
      </c>
      <c r="O99" s="668">
        <v>315446.13999999996</v>
      </c>
      <c r="P99" s="681">
        <v>2.4975858354231915</v>
      </c>
      <c r="Q99" s="669">
        <v>6711.619999999999</v>
      </c>
    </row>
    <row r="100" spans="1:17" ht="14.4" customHeight="1" x14ac:dyDescent="0.3">
      <c r="A100" s="664" t="s">
        <v>5277</v>
      </c>
      <c r="B100" s="665" t="s">
        <v>540</v>
      </c>
      <c r="C100" s="665" t="s">
        <v>5278</v>
      </c>
      <c r="D100" s="665" t="s">
        <v>5403</v>
      </c>
      <c r="E100" s="665" t="s">
        <v>5404</v>
      </c>
      <c r="F100" s="668">
        <v>13.860000000000001</v>
      </c>
      <c r="G100" s="668">
        <v>20198.239999999998</v>
      </c>
      <c r="H100" s="665">
        <v>1</v>
      </c>
      <c r="I100" s="665">
        <v>1457.304473304473</v>
      </c>
      <c r="J100" s="668"/>
      <c r="K100" s="668"/>
      <c r="L100" s="665"/>
      <c r="M100" s="665"/>
      <c r="N100" s="668"/>
      <c r="O100" s="668"/>
      <c r="P100" s="681"/>
      <c r="Q100" s="669"/>
    </row>
    <row r="101" spans="1:17" ht="14.4" customHeight="1" x14ac:dyDescent="0.3">
      <c r="A101" s="664" t="s">
        <v>5277</v>
      </c>
      <c r="B101" s="665" t="s">
        <v>540</v>
      </c>
      <c r="C101" s="665" t="s">
        <v>5278</v>
      </c>
      <c r="D101" s="665" t="s">
        <v>5405</v>
      </c>
      <c r="E101" s="665" t="s">
        <v>5404</v>
      </c>
      <c r="F101" s="668">
        <v>18.810000000000002</v>
      </c>
      <c r="G101" s="668">
        <v>91373.080000000016</v>
      </c>
      <c r="H101" s="665">
        <v>1</v>
      </c>
      <c r="I101" s="665">
        <v>4857.686337054758</v>
      </c>
      <c r="J101" s="668"/>
      <c r="K101" s="668"/>
      <c r="L101" s="665"/>
      <c r="M101" s="665"/>
      <c r="N101" s="668"/>
      <c r="O101" s="668"/>
      <c r="P101" s="681"/>
      <c r="Q101" s="669"/>
    </row>
    <row r="102" spans="1:17" ht="14.4" customHeight="1" x14ac:dyDescent="0.3">
      <c r="A102" s="664" t="s">
        <v>5277</v>
      </c>
      <c r="B102" s="665" t="s">
        <v>540</v>
      </c>
      <c r="C102" s="665" t="s">
        <v>5278</v>
      </c>
      <c r="D102" s="665" t="s">
        <v>5406</v>
      </c>
      <c r="E102" s="665" t="s">
        <v>5404</v>
      </c>
      <c r="F102" s="668">
        <v>29.430000000000007</v>
      </c>
      <c r="G102" s="668">
        <v>428852.24999999994</v>
      </c>
      <c r="H102" s="665">
        <v>1</v>
      </c>
      <c r="I102" s="665">
        <v>14571.94189602446</v>
      </c>
      <c r="J102" s="668"/>
      <c r="K102" s="668"/>
      <c r="L102" s="665"/>
      <c r="M102" s="665"/>
      <c r="N102" s="668"/>
      <c r="O102" s="668"/>
      <c r="P102" s="681"/>
      <c r="Q102" s="669"/>
    </row>
    <row r="103" spans="1:17" ht="14.4" customHeight="1" x14ac:dyDescent="0.3">
      <c r="A103" s="664" t="s">
        <v>5277</v>
      </c>
      <c r="B103" s="665" t="s">
        <v>540</v>
      </c>
      <c r="C103" s="665" t="s">
        <v>5278</v>
      </c>
      <c r="D103" s="665" t="s">
        <v>5407</v>
      </c>
      <c r="E103" s="665"/>
      <c r="F103" s="668">
        <v>2</v>
      </c>
      <c r="G103" s="668">
        <v>4384.82</v>
      </c>
      <c r="H103" s="665">
        <v>1</v>
      </c>
      <c r="I103" s="665">
        <v>2192.41</v>
      </c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5277</v>
      </c>
      <c r="B104" s="665" t="s">
        <v>540</v>
      </c>
      <c r="C104" s="665" t="s">
        <v>5278</v>
      </c>
      <c r="D104" s="665" t="s">
        <v>5408</v>
      </c>
      <c r="E104" s="665" t="s">
        <v>5373</v>
      </c>
      <c r="F104" s="668">
        <v>55.120000000000005</v>
      </c>
      <c r="G104" s="668">
        <v>409117.39999999997</v>
      </c>
      <c r="H104" s="665">
        <v>1</v>
      </c>
      <c r="I104" s="665">
        <v>7422.3040638606662</v>
      </c>
      <c r="J104" s="668">
        <v>40.200000000000003</v>
      </c>
      <c r="K104" s="668">
        <v>285404.12999999995</v>
      </c>
      <c r="L104" s="665">
        <v>0.6976093659179492</v>
      </c>
      <c r="M104" s="665">
        <v>7099.6052238805951</v>
      </c>
      <c r="N104" s="668">
        <v>18.86</v>
      </c>
      <c r="O104" s="668">
        <v>49749.56</v>
      </c>
      <c r="P104" s="681">
        <v>0.12160216114005418</v>
      </c>
      <c r="Q104" s="669">
        <v>2637.8345705196184</v>
      </c>
    </row>
    <row r="105" spans="1:17" ht="14.4" customHeight="1" x14ac:dyDescent="0.3">
      <c r="A105" s="664" t="s">
        <v>5277</v>
      </c>
      <c r="B105" s="665" t="s">
        <v>540</v>
      </c>
      <c r="C105" s="665" t="s">
        <v>5278</v>
      </c>
      <c r="D105" s="665" t="s">
        <v>5409</v>
      </c>
      <c r="E105" s="665" t="s">
        <v>5373</v>
      </c>
      <c r="F105" s="668">
        <v>60.309999999999988</v>
      </c>
      <c r="G105" s="668">
        <v>223819.98000000004</v>
      </c>
      <c r="H105" s="665">
        <v>1</v>
      </c>
      <c r="I105" s="665">
        <v>3711.1586801525464</v>
      </c>
      <c r="J105" s="668">
        <v>52</v>
      </c>
      <c r="K105" s="668">
        <v>184590.12</v>
      </c>
      <c r="L105" s="665">
        <v>0.82472583546830791</v>
      </c>
      <c r="M105" s="665">
        <v>3549.81</v>
      </c>
      <c r="N105" s="668">
        <v>48.86</v>
      </c>
      <c r="O105" s="668">
        <v>64441.860000000022</v>
      </c>
      <c r="P105" s="681">
        <v>0.2879182635973786</v>
      </c>
      <c r="Q105" s="669">
        <v>1318.9083094555879</v>
      </c>
    </row>
    <row r="106" spans="1:17" ht="14.4" customHeight="1" x14ac:dyDescent="0.3">
      <c r="A106" s="664" t="s">
        <v>5277</v>
      </c>
      <c r="B106" s="665" t="s">
        <v>540</v>
      </c>
      <c r="C106" s="665" t="s">
        <v>5278</v>
      </c>
      <c r="D106" s="665" t="s">
        <v>5410</v>
      </c>
      <c r="E106" s="665" t="s">
        <v>5411</v>
      </c>
      <c r="F106" s="668">
        <v>113.47</v>
      </c>
      <c r="G106" s="668">
        <v>65600.37999999999</v>
      </c>
      <c r="H106" s="665">
        <v>1</v>
      </c>
      <c r="I106" s="665">
        <v>578.12972591874495</v>
      </c>
      <c r="J106" s="668">
        <v>28</v>
      </c>
      <c r="K106" s="668">
        <v>15484</v>
      </c>
      <c r="L106" s="665">
        <v>0.23603521808867575</v>
      </c>
      <c r="M106" s="665">
        <v>553</v>
      </c>
      <c r="N106" s="668">
        <v>8</v>
      </c>
      <c r="O106" s="668">
        <v>4424</v>
      </c>
      <c r="P106" s="681">
        <v>6.743863373962164E-2</v>
      </c>
      <c r="Q106" s="669">
        <v>553</v>
      </c>
    </row>
    <row r="107" spans="1:17" ht="14.4" customHeight="1" x14ac:dyDescent="0.3">
      <c r="A107" s="664" t="s">
        <v>5277</v>
      </c>
      <c r="B107" s="665" t="s">
        <v>540</v>
      </c>
      <c r="C107" s="665" t="s">
        <v>5278</v>
      </c>
      <c r="D107" s="665" t="s">
        <v>5412</v>
      </c>
      <c r="E107" s="665" t="s">
        <v>5413</v>
      </c>
      <c r="F107" s="668">
        <v>18</v>
      </c>
      <c r="G107" s="668">
        <v>467169.83999999997</v>
      </c>
      <c r="H107" s="665">
        <v>1</v>
      </c>
      <c r="I107" s="665">
        <v>25953.879999999997</v>
      </c>
      <c r="J107" s="668"/>
      <c r="K107" s="668"/>
      <c r="L107" s="665"/>
      <c r="M107" s="665"/>
      <c r="N107" s="668"/>
      <c r="O107" s="668"/>
      <c r="P107" s="681"/>
      <c r="Q107" s="669"/>
    </row>
    <row r="108" spans="1:17" ht="14.4" customHeight="1" x14ac:dyDescent="0.3">
      <c r="A108" s="664" t="s">
        <v>5277</v>
      </c>
      <c r="B108" s="665" t="s">
        <v>540</v>
      </c>
      <c r="C108" s="665" t="s">
        <v>5278</v>
      </c>
      <c r="D108" s="665" t="s">
        <v>5414</v>
      </c>
      <c r="E108" s="665" t="s">
        <v>1790</v>
      </c>
      <c r="F108" s="668"/>
      <c r="G108" s="668"/>
      <c r="H108" s="665"/>
      <c r="I108" s="665"/>
      <c r="J108" s="668">
        <v>0.2</v>
      </c>
      <c r="K108" s="668">
        <v>1339.45</v>
      </c>
      <c r="L108" s="665"/>
      <c r="M108" s="665">
        <v>6697.25</v>
      </c>
      <c r="N108" s="668">
        <v>0.4</v>
      </c>
      <c r="O108" s="668">
        <v>1814</v>
      </c>
      <c r="P108" s="681"/>
      <c r="Q108" s="669">
        <v>4535</v>
      </c>
    </row>
    <row r="109" spans="1:17" ht="14.4" customHeight="1" x14ac:dyDescent="0.3">
      <c r="A109" s="664" t="s">
        <v>5277</v>
      </c>
      <c r="B109" s="665" t="s">
        <v>540</v>
      </c>
      <c r="C109" s="665" t="s">
        <v>5278</v>
      </c>
      <c r="D109" s="665" t="s">
        <v>5415</v>
      </c>
      <c r="E109" s="665" t="s">
        <v>1801</v>
      </c>
      <c r="F109" s="668"/>
      <c r="G109" s="668"/>
      <c r="H109" s="665"/>
      <c r="I109" s="665"/>
      <c r="J109" s="668">
        <v>13.600000000000001</v>
      </c>
      <c r="K109" s="668">
        <v>115820.32</v>
      </c>
      <c r="L109" s="665"/>
      <c r="M109" s="665">
        <v>8516.1999999999989</v>
      </c>
      <c r="N109" s="668">
        <v>38.800000000000004</v>
      </c>
      <c r="O109" s="668">
        <v>267895.14</v>
      </c>
      <c r="P109" s="681"/>
      <c r="Q109" s="669">
        <v>6904.5139175257727</v>
      </c>
    </row>
    <row r="110" spans="1:17" ht="14.4" customHeight="1" x14ac:dyDescent="0.3">
      <c r="A110" s="664" t="s">
        <v>5277</v>
      </c>
      <c r="B110" s="665" t="s">
        <v>540</v>
      </c>
      <c r="C110" s="665" t="s">
        <v>5278</v>
      </c>
      <c r="D110" s="665" t="s">
        <v>5416</v>
      </c>
      <c r="E110" s="665" t="s">
        <v>5417</v>
      </c>
      <c r="F110" s="668"/>
      <c r="G110" s="668"/>
      <c r="H110" s="665"/>
      <c r="I110" s="665"/>
      <c r="J110" s="668"/>
      <c r="K110" s="668"/>
      <c r="L110" s="665"/>
      <c r="M110" s="665"/>
      <c r="N110" s="668">
        <v>2</v>
      </c>
      <c r="O110" s="668">
        <v>308000</v>
      </c>
      <c r="P110" s="681"/>
      <c r="Q110" s="669">
        <v>154000</v>
      </c>
    </row>
    <row r="111" spans="1:17" ht="14.4" customHeight="1" x14ac:dyDescent="0.3">
      <c r="A111" s="664" t="s">
        <v>5277</v>
      </c>
      <c r="B111" s="665" t="s">
        <v>540</v>
      </c>
      <c r="C111" s="665" t="s">
        <v>5278</v>
      </c>
      <c r="D111" s="665" t="s">
        <v>5418</v>
      </c>
      <c r="E111" s="665" t="s">
        <v>5417</v>
      </c>
      <c r="F111" s="668"/>
      <c r="G111" s="668"/>
      <c r="H111" s="665"/>
      <c r="I111" s="665"/>
      <c r="J111" s="668">
        <v>1</v>
      </c>
      <c r="K111" s="668">
        <v>93012</v>
      </c>
      <c r="L111" s="665"/>
      <c r="M111" s="665">
        <v>93012</v>
      </c>
      <c r="N111" s="668"/>
      <c r="O111" s="668"/>
      <c r="P111" s="681"/>
      <c r="Q111" s="669"/>
    </row>
    <row r="112" spans="1:17" ht="14.4" customHeight="1" x14ac:dyDescent="0.3">
      <c r="A112" s="664" t="s">
        <v>5277</v>
      </c>
      <c r="B112" s="665" t="s">
        <v>540</v>
      </c>
      <c r="C112" s="665" t="s">
        <v>5278</v>
      </c>
      <c r="D112" s="665" t="s">
        <v>5419</v>
      </c>
      <c r="E112" s="665" t="s">
        <v>5417</v>
      </c>
      <c r="F112" s="668">
        <v>8</v>
      </c>
      <c r="G112" s="668">
        <v>3887.76</v>
      </c>
      <c r="H112" s="665">
        <v>1</v>
      </c>
      <c r="I112" s="665">
        <v>485.97</v>
      </c>
      <c r="J112" s="668"/>
      <c r="K112" s="668"/>
      <c r="L112" s="665"/>
      <c r="M112" s="665"/>
      <c r="N112" s="668"/>
      <c r="O112" s="668"/>
      <c r="P112" s="681"/>
      <c r="Q112" s="669"/>
    </row>
    <row r="113" spans="1:17" ht="14.4" customHeight="1" x14ac:dyDescent="0.3">
      <c r="A113" s="664" t="s">
        <v>5277</v>
      </c>
      <c r="B113" s="665" t="s">
        <v>540</v>
      </c>
      <c r="C113" s="665" t="s">
        <v>5278</v>
      </c>
      <c r="D113" s="665" t="s">
        <v>1224</v>
      </c>
      <c r="E113" s="665" t="s">
        <v>5417</v>
      </c>
      <c r="F113" s="668">
        <v>17</v>
      </c>
      <c r="G113" s="668">
        <v>1847718.67</v>
      </c>
      <c r="H113" s="665">
        <v>1</v>
      </c>
      <c r="I113" s="665">
        <v>108689.33352941176</v>
      </c>
      <c r="J113" s="668">
        <v>29</v>
      </c>
      <c r="K113" s="668">
        <v>2859829.76</v>
      </c>
      <c r="L113" s="665">
        <v>1.5477625498041863</v>
      </c>
      <c r="M113" s="665">
        <v>98614.819310344814</v>
      </c>
      <c r="N113" s="668">
        <v>28.36</v>
      </c>
      <c r="O113" s="668">
        <v>742497.57000000007</v>
      </c>
      <c r="P113" s="681">
        <v>0.40184557425075978</v>
      </c>
      <c r="Q113" s="669">
        <v>26181.155500705223</v>
      </c>
    </row>
    <row r="114" spans="1:17" ht="14.4" customHeight="1" x14ac:dyDescent="0.3">
      <c r="A114" s="664" t="s">
        <v>5277</v>
      </c>
      <c r="B114" s="665" t="s">
        <v>540</v>
      </c>
      <c r="C114" s="665" t="s">
        <v>5278</v>
      </c>
      <c r="D114" s="665" t="s">
        <v>5420</v>
      </c>
      <c r="E114" s="665" t="s">
        <v>5413</v>
      </c>
      <c r="F114" s="668">
        <v>2</v>
      </c>
      <c r="G114" s="668">
        <v>51907.76</v>
      </c>
      <c r="H114" s="665">
        <v>1</v>
      </c>
      <c r="I114" s="665">
        <v>25953.88</v>
      </c>
      <c r="J114" s="668"/>
      <c r="K114" s="668"/>
      <c r="L114" s="665"/>
      <c r="M114" s="665"/>
      <c r="N114" s="668"/>
      <c r="O114" s="668"/>
      <c r="P114" s="681"/>
      <c r="Q114" s="669"/>
    </row>
    <row r="115" spans="1:17" ht="14.4" customHeight="1" x14ac:dyDescent="0.3">
      <c r="A115" s="664" t="s">
        <v>5277</v>
      </c>
      <c r="B115" s="665" t="s">
        <v>540</v>
      </c>
      <c r="C115" s="665" t="s">
        <v>5278</v>
      </c>
      <c r="D115" s="665" t="s">
        <v>5421</v>
      </c>
      <c r="E115" s="665" t="s">
        <v>2894</v>
      </c>
      <c r="F115" s="668"/>
      <c r="G115" s="668"/>
      <c r="H115" s="665"/>
      <c r="I115" s="665"/>
      <c r="J115" s="668">
        <v>3</v>
      </c>
      <c r="K115" s="668">
        <v>11399.64</v>
      </c>
      <c r="L115" s="665"/>
      <c r="M115" s="665">
        <v>3799.8799999999997</v>
      </c>
      <c r="N115" s="668">
        <v>50</v>
      </c>
      <c r="O115" s="668">
        <v>189994.00000000003</v>
      </c>
      <c r="P115" s="681"/>
      <c r="Q115" s="669">
        <v>3799.8800000000006</v>
      </c>
    </row>
    <row r="116" spans="1:17" ht="14.4" customHeight="1" x14ac:dyDescent="0.3">
      <c r="A116" s="664" t="s">
        <v>5277</v>
      </c>
      <c r="B116" s="665" t="s">
        <v>540</v>
      </c>
      <c r="C116" s="665" t="s">
        <v>5278</v>
      </c>
      <c r="D116" s="665" t="s">
        <v>5422</v>
      </c>
      <c r="E116" s="665" t="s">
        <v>2440</v>
      </c>
      <c r="F116" s="668"/>
      <c r="G116" s="668"/>
      <c r="H116" s="665"/>
      <c r="I116" s="665"/>
      <c r="J116" s="668">
        <v>1</v>
      </c>
      <c r="K116" s="668">
        <v>11399.64</v>
      </c>
      <c r="L116" s="665"/>
      <c r="M116" s="665">
        <v>11399.64</v>
      </c>
      <c r="N116" s="668">
        <v>1</v>
      </c>
      <c r="O116" s="668">
        <v>7280.72</v>
      </c>
      <c r="P116" s="681"/>
      <c r="Q116" s="669">
        <v>7280.72</v>
      </c>
    </row>
    <row r="117" spans="1:17" ht="14.4" customHeight="1" x14ac:dyDescent="0.3">
      <c r="A117" s="664" t="s">
        <v>5277</v>
      </c>
      <c r="B117" s="665" t="s">
        <v>540</v>
      </c>
      <c r="C117" s="665" t="s">
        <v>5278</v>
      </c>
      <c r="D117" s="665" t="s">
        <v>5423</v>
      </c>
      <c r="E117" s="665" t="s">
        <v>3027</v>
      </c>
      <c r="F117" s="668">
        <v>15</v>
      </c>
      <c r="G117" s="668">
        <v>1391779.5</v>
      </c>
      <c r="H117" s="665">
        <v>1</v>
      </c>
      <c r="I117" s="665">
        <v>92785.3</v>
      </c>
      <c r="J117" s="668">
        <v>25</v>
      </c>
      <c r="K117" s="668">
        <v>2150013.66</v>
      </c>
      <c r="L117" s="665">
        <v>1.5447947465816245</v>
      </c>
      <c r="M117" s="665">
        <v>86000.546400000007</v>
      </c>
      <c r="N117" s="668">
        <v>33</v>
      </c>
      <c r="O117" s="668">
        <v>2206752.21</v>
      </c>
      <c r="P117" s="681">
        <v>1.5855616568572823</v>
      </c>
      <c r="Q117" s="669">
        <v>66871.279090909084</v>
      </c>
    </row>
    <row r="118" spans="1:17" ht="14.4" customHeight="1" x14ac:dyDescent="0.3">
      <c r="A118" s="664" t="s">
        <v>5277</v>
      </c>
      <c r="B118" s="665" t="s">
        <v>540</v>
      </c>
      <c r="C118" s="665" t="s">
        <v>5278</v>
      </c>
      <c r="D118" s="665" t="s">
        <v>5424</v>
      </c>
      <c r="E118" s="665" t="s">
        <v>3030</v>
      </c>
      <c r="F118" s="668">
        <v>2</v>
      </c>
      <c r="G118" s="668">
        <v>907177.68</v>
      </c>
      <c r="H118" s="665">
        <v>1</v>
      </c>
      <c r="I118" s="665">
        <v>453588.84</v>
      </c>
      <c r="J118" s="668">
        <v>7</v>
      </c>
      <c r="K118" s="668">
        <v>3037073.13</v>
      </c>
      <c r="L118" s="665">
        <v>3.3478261171505008</v>
      </c>
      <c r="M118" s="665">
        <v>433867.58999999997</v>
      </c>
      <c r="N118" s="668">
        <v>8</v>
      </c>
      <c r="O118" s="668">
        <v>2486995.59</v>
      </c>
      <c r="P118" s="681">
        <v>2.7414647040257867</v>
      </c>
      <c r="Q118" s="669">
        <v>310874.44874999998</v>
      </c>
    </row>
    <row r="119" spans="1:17" ht="14.4" customHeight="1" x14ac:dyDescent="0.3">
      <c r="A119" s="664" t="s">
        <v>5277</v>
      </c>
      <c r="B119" s="665" t="s">
        <v>540</v>
      </c>
      <c r="C119" s="665" t="s">
        <v>5278</v>
      </c>
      <c r="D119" s="665" t="s">
        <v>5425</v>
      </c>
      <c r="E119" s="665" t="s">
        <v>3030</v>
      </c>
      <c r="F119" s="668">
        <v>2</v>
      </c>
      <c r="G119" s="668">
        <v>228708.66</v>
      </c>
      <c r="H119" s="665">
        <v>1</v>
      </c>
      <c r="I119" s="665">
        <v>114354.33</v>
      </c>
      <c r="J119" s="668"/>
      <c r="K119" s="668"/>
      <c r="L119" s="665"/>
      <c r="M119" s="665"/>
      <c r="N119" s="668">
        <v>30.64</v>
      </c>
      <c r="O119" s="668">
        <v>2733395.8899999997</v>
      </c>
      <c r="P119" s="681">
        <v>11.951431528653089</v>
      </c>
      <c r="Q119" s="669">
        <v>89210.04862924281</v>
      </c>
    </row>
    <row r="120" spans="1:17" ht="14.4" customHeight="1" x14ac:dyDescent="0.3">
      <c r="A120" s="664" t="s">
        <v>5277</v>
      </c>
      <c r="B120" s="665" t="s">
        <v>540</v>
      </c>
      <c r="C120" s="665" t="s">
        <v>5278</v>
      </c>
      <c r="D120" s="665" t="s">
        <v>5426</v>
      </c>
      <c r="E120" s="665" t="s">
        <v>3019</v>
      </c>
      <c r="F120" s="668">
        <v>19</v>
      </c>
      <c r="G120" s="668">
        <v>1594015.0700000003</v>
      </c>
      <c r="H120" s="665">
        <v>1</v>
      </c>
      <c r="I120" s="665">
        <v>83895.530000000013</v>
      </c>
      <c r="J120" s="668">
        <v>18</v>
      </c>
      <c r="K120" s="668">
        <v>1444462.2000000002</v>
      </c>
      <c r="L120" s="665">
        <v>0.90617850934119459</v>
      </c>
      <c r="M120" s="665">
        <v>80247.900000000009</v>
      </c>
      <c r="N120" s="668">
        <v>11</v>
      </c>
      <c r="O120" s="668">
        <v>882726.9</v>
      </c>
      <c r="P120" s="681">
        <v>0.55377575570850779</v>
      </c>
      <c r="Q120" s="669">
        <v>80247.900000000009</v>
      </c>
    </row>
    <row r="121" spans="1:17" ht="14.4" customHeight="1" x14ac:dyDescent="0.3">
      <c r="A121" s="664" t="s">
        <v>5277</v>
      </c>
      <c r="B121" s="665" t="s">
        <v>540</v>
      </c>
      <c r="C121" s="665" t="s">
        <v>5278</v>
      </c>
      <c r="D121" s="665" t="s">
        <v>5427</v>
      </c>
      <c r="E121" s="665" t="s">
        <v>5428</v>
      </c>
      <c r="F121" s="668">
        <v>1</v>
      </c>
      <c r="G121" s="668">
        <v>109010.2</v>
      </c>
      <c r="H121" s="665">
        <v>1</v>
      </c>
      <c r="I121" s="665">
        <v>109010.2</v>
      </c>
      <c r="J121" s="668">
        <v>5</v>
      </c>
      <c r="K121" s="668">
        <v>521353.15</v>
      </c>
      <c r="L121" s="665">
        <v>4.7826088751327864</v>
      </c>
      <c r="M121" s="665">
        <v>104270.63</v>
      </c>
      <c r="N121" s="668">
        <v>14</v>
      </c>
      <c r="O121" s="668">
        <v>1439776.3800000001</v>
      </c>
      <c r="P121" s="681">
        <v>13.207721662743488</v>
      </c>
      <c r="Q121" s="669">
        <v>102841.17000000001</v>
      </c>
    </row>
    <row r="122" spans="1:17" ht="14.4" customHeight="1" x14ac:dyDescent="0.3">
      <c r="A122" s="664" t="s">
        <v>5277</v>
      </c>
      <c r="B122" s="665" t="s">
        <v>540</v>
      </c>
      <c r="C122" s="665" t="s">
        <v>5278</v>
      </c>
      <c r="D122" s="665" t="s">
        <v>5429</v>
      </c>
      <c r="E122" s="665" t="s">
        <v>5430</v>
      </c>
      <c r="F122" s="668">
        <v>64.820000000000007</v>
      </c>
      <c r="G122" s="668">
        <v>314881.10000000003</v>
      </c>
      <c r="H122" s="665">
        <v>1</v>
      </c>
      <c r="I122" s="665">
        <v>4857.7769207034862</v>
      </c>
      <c r="J122" s="668"/>
      <c r="K122" s="668"/>
      <c r="L122" s="665"/>
      <c r="M122" s="665"/>
      <c r="N122" s="668"/>
      <c r="O122" s="668"/>
      <c r="P122" s="681"/>
      <c r="Q122" s="669"/>
    </row>
    <row r="123" spans="1:17" ht="14.4" customHeight="1" x14ac:dyDescent="0.3">
      <c r="A123" s="664" t="s">
        <v>5277</v>
      </c>
      <c r="B123" s="665" t="s">
        <v>540</v>
      </c>
      <c r="C123" s="665" t="s">
        <v>5278</v>
      </c>
      <c r="D123" s="665" t="s">
        <v>5431</v>
      </c>
      <c r="E123" s="665"/>
      <c r="F123" s="668">
        <v>17.93</v>
      </c>
      <c r="G123" s="668">
        <v>42837.450000000004</v>
      </c>
      <c r="H123" s="665">
        <v>1</v>
      </c>
      <c r="I123" s="665">
        <v>2389.1494701617403</v>
      </c>
      <c r="J123" s="668"/>
      <c r="K123" s="668"/>
      <c r="L123" s="665"/>
      <c r="M123" s="665"/>
      <c r="N123" s="668"/>
      <c r="O123" s="668"/>
      <c r="P123" s="681"/>
      <c r="Q123" s="669"/>
    </row>
    <row r="124" spans="1:17" ht="14.4" customHeight="1" x14ac:dyDescent="0.3">
      <c r="A124" s="664" t="s">
        <v>5277</v>
      </c>
      <c r="B124" s="665" t="s">
        <v>540</v>
      </c>
      <c r="C124" s="665" t="s">
        <v>5278</v>
      </c>
      <c r="D124" s="665" t="s">
        <v>5432</v>
      </c>
      <c r="E124" s="665"/>
      <c r="F124" s="668">
        <v>41.55</v>
      </c>
      <c r="G124" s="668">
        <v>28580.57</v>
      </c>
      <c r="H124" s="665">
        <v>1</v>
      </c>
      <c r="I124" s="665">
        <v>687.85968712394708</v>
      </c>
      <c r="J124" s="668"/>
      <c r="K124" s="668"/>
      <c r="L124" s="665"/>
      <c r="M124" s="665"/>
      <c r="N124" s="668"/>
      <c r="O124" s="668"/>
      <c r="P124" s="681"/>
      <c r="Q124" s="669"/>
    </row>
    <row r="125" spans="1:17" ht="14.4" customHeight="1" x14ac:dyDescent="0.3">
      <c r="A125" s="664" t="s">
        <v>5277</v>
      </c>
      <c r="B125" s="665" t="s">
        <v>540</v>
      </c>
      <c r="C125" s="665" t="s">
        <v>5278</v>
      </c>
      <c r="D125" s="665" t="s">
        <v>5433</v>
      </c>
      <c r="E125" s="665" t="s">
        <v>5430</v>
      </c>
      <c r="F125" s="668">
        <v>97.98</v>
      </c>
      <c r="G125" s="668">
        <v>1427393.2899999998</v>
      </c>
      <c r="H125" s="665">
        <v>1</v>
      </c>
      <c r="I125" s="665">
        <v>14568.210757297406</v>
      </c>
      <c r="J125" s="668"/>
      <c r="K125" s="668"/>
      <c r="L125" s="665"/>
      <c r="M125" s="665"/>
      <c r="N125" s="668"/>
      <c r="O125" s="668"/>
      <c r="P125" s="681"/>
      <c r="Q125" s="669"/>
    </row>
    <row r="126" spans="1:17" ht="14.4" customHeight="1" x14ac:dyDescent="0.3">
      <c r="A126" s="664" t="s">
        <v>5277</v>
      </c>
      <c r="B126" s="665" t="s">
        <v>540</v>
      </c>
      <c r="C126" s="665" t="s">
        <v>5278</v>
      </c>
      <c r="D126" s="665" t="s">
        <v>5434</v>
      </c>
      <c r="E126" s="665" t="s">
        <v>5430</v>
      </c>
      <c r="F126" s="668">
        <v>74.930000000000007</v>
      </c>
      <c r="G126" s="668">
        <v>109195.96</v>
      </c>
      <c r="H126" s="665">
        <v>1</v>
      </c>
      <c r="I126" s="665">
        <v>1457.306285866809</v>
      </c>
      <c r="J126" s="668"/>
      <c r="K126" s="668"/>
      <c r="L126" s="665"/>
      <c r="M126" s="665"/>
      <c r="N126" s="668"/>
      <c r="O126" s="668"/>
      <c r="P126" s="681"/>
      <c r="Q126" s="669"/>
    </row>
    <row r="127" spans="1:17" ht="14.4" customHeight="1" x14ac:dyDescent="0.3">
      <c r="A127" s="664" t="s">
        <v>5277</v>
      </c>
      <c r="B127" s="665" t="s">
        <v>540</v>
      </c>
      <c r="C127" s="665" t="s">
        <v>5278</v>
      </c>
      <c r="D127" s="665" t="s">
        <v>5435</v>
      </c>
      <c r="E127" s="665" t="s">
        <v>1435</v>
      </c>
      <c r="F127" s="668">
        <v>32.690000000000005</v>
      </c>
      <c r="G127" s="668">
        <v>47871.29</v>
      </c>
      <c r="H127" s="665">
        <v>1</v>
      </c>
      <c r="I127" s="665">
        <v>1464.4016518813091</v>
      </c>
      <c r="J127" s="668">
        <v>40.410000000000004</v>
      </c>
      <c r="K127" s="668">
        <v>56603.569999999992</v>
      </c>
      <c r="L127" s="665">
        <v>1.1824116291831699</v>
      </c>
      <c r="M127" s="665">
        <v>1400.7317495669386</v>
      </c>
      <c r="N127" s="668">
        <v>51.730000000000004</v>
      </c>
      <c r="O127" s="668">
        <v>56080.049999999996</v>
      </c>
      <c r="P127" s="681">
        <v>1.1714756381121125</v>
      </c>
      <c r="Q127" s="669">
        <v>1084.0914363038853</v>
      </c>
    </row>
    <row r="128" spans="1:17" ht="14.4" customHeight="1" x14ac:dyDescent="0.3">
      <c r="A128" s="664" t="s">
        <v>5277</v>
      </c>
      <c r="B128" s="665" t="s">
        <v>540</v>
      </c>
      <c r="C128" s="665" t="s">
        <v>5278</v>
      </c>
      <c r="D128" s="665" t="s">
        <v>5436</v>
      </c>
      <c r="E128" s="665" t="s">
        <v>1435</v>
      </c>
      <c r="F128" s="668">
        <v>93.14</v>
      </c>
      <c r="G128" s="668">
        <v>45349.029999999984</v>
      </c>
      <c r="H128" s="665">
        <v>1</v>
      </c>
      <c r="I128" s="665">
        <v>486.89102426454781</v>
      </c>
      <c r="J128" s="668">
        <v>88.419999999999987</v>
      </c>
      <c r="K128" s="668">
        <v>41284.909999999989</v>
      </c>
      <c r="L128" s="665">
        <v>0.91038132458400989</v>
      </c>
      <c r="M128" s="665">
        <v>466.91823116941862</v>
      </c>
      <c r="N128" s="668">
        <v>123.73000000000005</v>
      </c>
      <c r="O128" s="668">
        <v>44711.8</v>
      </c>
      <c r="P128" s="681">
        <v>0.98594832127611154</v>
      </c>
      <c r="Q128" s="669">
        <v>361.36587731350511</v>
      </c>
    </row>
    <row r="129" spans="1:17" ht="14.4" customHeight="1" x14ac:dyDescent="0.3">
      <c r="A129" s="664" t="s">
        <v>5277</v>
      </c>
      <c r="B129" s="665" t="s">
        <v>540</v>
      </c>
      <c r="C129" s="665" t="s">
        <v>5278</v>
      </c>
      <c r="D129" s="665" t="s">
        <v>5437</v>
      </c>
      <c r="E129" s="665" t="s">
        <v>1435</v>
      </c>
      <c r="F129" s="668">
        <v>65.739999999999995</v>
      </c>
      <c r="G129" s="668">
        <v>10826.599999999997</v>
      </c>
      <c r="H129" s="665">
        <v>1</v>
      </c>
      <c r="I129" s="665">
        <v>164.68816550045631</v>
      </c>
      <c r="J129" s="668">
        <v>97.979999999999976</v>
      </c>
      <c r="K129" s="668">
        <v>15457.000000000004</v>
      </c>
      <c r="L129" s="665">
        <v>1.4276873626069133</v>
      </c>
      <c r="M129" s="665">
        <v>157.75668503776288</v>
      </c>
      <c r="N129" s="668">
        <v>81.570000000000022</v>
      </c>
      <c r="O129" s="668">
        <v>9824.7800000000007</v>
      </c>
      <c r="P129" s="681">
        <v>0.90746679474627345</v>
      </c>
      <c r="Q129" s="669">
        <v>120.44599730292998</v>
      </c>
    </row>
    <row r="130" spans="1:17" ht="14.4" customHeight="1" x14ac:dyDescent="0.3">
      <c r="A130" s="664" t="s">
        <v>5277</v>
      </c>
      <c r="B130" s="665" t="s">
        <v>540</v>
      </c>
      <c r="C130" s="665" t="s">
        <v>5278</v>
      </c>
      <c r="D130" s="665" t="s">
        <v>5438</v>
      </c>
      <c r="E130" s="665" t="s">
        <v>5439</v>
      </c>
      <c r="F130" s="668"/>
      <c r="G130" s="668"/>
      <c r="H130" s="665"/>
      <c r="I130" s="665"/>
      <c r="J130" s="668"/>
      <c r="K130" s="668"/>
      <c r="L130" s="665"/>
      <c r="M130" s="665"/>
      <c r="N130" s="668">
        <v>4</v>
      </c>
      <c r="O130" s="668">
        <v>1945.68</v>
      </c>
      <c r="P130" s="681"/>
      <c r="Q130" s="669">
        <v>486.42</v>
      </c>
    </row>
    <row r="131" spans="1:17" ht="14.4" customHeight="1" x14ac:dyDescent="0.3">
      <c r="A131" s="664" t="s">
        <v>5277</v>
      </c>
      <c r="B131" s="665" t="s">
        <v>540</v>
      </c>
      <c r="C131" s="665" t="s">
        <v>5278</v>
      </c>
      <c r="D131" s="665" t="s">
        <v>5440</v>
      </c>
      <c r="E131" s="665" t="s">
        <v>1435</v>
      </c>
      <c r="F131" s="668">
        <v>11.040000000000001</v>
      </c>
      <c r="G131" s="668">
        <v>21849.42</v>
      </c>
      <c r="H131" s="665">
        <v>1</v>
      </c>
      <c r="I131" s="665">
        <v>1979.1141304347823</v>
      </c>
      <c r="J131" s="668">
        <v>28.479999999999997</v>
      </c>
      <c r="K131" s="668">
        <v>53914.58</v>
      </c>
      <c r="L131" s="665">
        <v>2.4675519990919672</v>
      </c>
      <c r="M131" s="665">
        <v>1893.0681179775283</v>
      </c>
      <c r="N131" s="668">
        <v>39.210000000000008</v>
      </c>
      <c r="O131" s="668">
        <v>56676.530000000006</v>
      </c>
      <c r="P131" s="681">
        <v>2.5939603888798883</v>
      </c>
      <c r="Q131" s="669">
        <v>1445.4611068604947</v>
      </c>
    </row>
    <row r="132" spans="1:17" ht="14.4" customHeight="1" x14ac:dyDescent="0.3">
      <c r="A132" s="664" t="s">
        <v>5277</v>
      </c>
      <c r="B132" s="665" t="s">
        <v>540</v>
      </c>
      <c r="C132" s="665" t="s">
        <v>5278</v>
      </c>
      <c r="D132" s="665" t="s">
        <v>5441</v>
      </c>
      <c r="E132" s="665" t="s">
        <v>5442</v>
      </c>
      <c r="F132" s="668">
        <v>23.33</v>
      </c>
      <c r="G132" s="668">
        <v>17455.62</v>
      </c>
      <c r="H132" s="665">
        <v>1</v>
      </c>
      <c r="I132" s="665">
        <v>748.20488641234465</v>
      </c>
      <c r="J132" s="668"/>
      <c r="K132" s="668"/>
      <c r="L132" s="665"/>
      <c r="M132" s="665"/>
      <c r="N132" s="668"/>
      <c r="O132" s="668"/>
      <c r="P132" s="681"/>
      <c r="Q132" s="669"/>
    </row>
    <row r="133" spans="1:17" ht="14.4" customHeight="1" x14ac:dyDescent="0.3">
      <c r="A133" s="664" t="s">
        <v>5277</v>
      </c>
      <c r="B133" s="665" t="s">
        <v>540</v>
      </c>
      <c r="C133" s="665" t="s">
        <v>5278</v>
      </c>
      <c r="D133" s="665" t="s">
        <v>5443</v>
      </c>
      <c r="E133" s="665" t="s">
        <v>5444</v>
      </c>
      <c r="F133" s="668">
        <v>30</v>
      </c>
      <c r="G133" s="668">
        <v>64580.700000000004</v>
      </c>
      <c r="H133" s="665">
        <v>1</v>
      </c>
      <c r="I133" s="665">
        <v>2152.69</v>
      </c>
      <c r="J133" s="668"/>
      <c r="K133" s="668"/>
      <c r="L133" s="665"/>
      <c r="M133" s="665"/>
      <c r="N133" s="668"/>
      <c r="O133" s="668"/>
      <c r="P133" s="681"/>
      <c r="Q133" s="669"/>
    </row>
    <row r="134" spans="1:17" ht="14.4" customHeight="1" x14ac:dyDescent="0.3">
      <c r="A134" s="664" t="s">
        <v>5277</v>
      </c>
      <c r="B134" s="665" t="s">
        <v>540</v>
      </c>
      <c r="C134" s="665" t="s">
        <v>5278</v>
      </c>
      <c r="D134" s="665" t="s">
        <v>5445</v>
      </c>
      <c r="E134" s="665" t="s">
        <v>5442</v>
      </c>
      <c r="F134" s="668">
        <v>81.760000000000019</v>
      </c>
      <c r="G134" s="668">
        <v>122346.26999999999</v>
      </c>
      <c r="H134" s="665">
        <v>1</v>
      </c>
      <c r="I134" s="665">
        <v>1496.4074119373772</v>
      </c>
      <c r="J134" s="668"/>
      <c r="K134" s="668"/>
      <c r="L134" s="665"/>
      <c r="M134" s="665"/>
      <c r="N134" s="668"/>
      <c r="O134" s="668"/>
      <c r="P134" s="681"/>
      <c r="Q134" s="669"/>
    </row>
    <row r="135" spans="1:17" ht="14.4" customHeight="1" x14ac:dyDescent="0.3">
      <c r="A135" s="664" t="s">
        <v>5277</v>
      </c>
      <c r="B135" s="665" t="s">
        <v>540</v>
      </c>
      <c r="C135" s="665" t="s">
        <v>5278</v>
      </c>
      <c r="D135" s="665" t="s">
        <v>5446</v>
      </c>
      <c r="E135" s="665" t="s">
        <v>5447</v>
      </c>
      <c r="F135" s="668">
        <v>3</v>
      </c>
      <c r="G135" s="668">
        <v>35474.82</v>
      </c>
      <c r="H135" s="665">
        <v>1</v>
      </c>
      <c r="I135" s="665">
        <v>11824.94</v>
      </c>
      <c r="J135" s="668">
        <v>3</v>
      </c>
      <c r="K135" s="668">
        <v>33932.43</v>
      </c>
      <c r="L135" s="665">
        <v>0.95652155528907545</v>
      </c>
      <c r="M135" s="665">
        <v>11310.81</v>
      </c>
      <c r="N135" s="668"/>
      <c r="O135" s="668"/>
      <c r="P135" s="681"/>
      <c r="Q135" s="669"/>
    </row>
    <row r="136" spans="1:17" ht="14.4" customHeight="1" x14ac:dyDescent="0.3">
      <c r="A136" s="664" t="s">
        <v>5277</v>
      </c>
      <c r="B136" s="665" t="s">
        <v>540</v>
      </c>
      <c r="C136" s="665" t="s">
        <v>5278</v>
      </c>
      <c r="D136" s="665" t="s">
        <v>5448</v>
      </c>
      <c r="E136" s="665" t="s">
        <v>3351</v>
      </c>
      <c r="F136" s="668">
        <v>2.11</v>
      </c>
      <c r="G136" s="668">
        <v>21984.17</v>
      </c>
      <c r="H136" s="665">
        <v>1</v>
      </c>
      <c r="I136" s="665">
        <v>10419.037914691942</v>
      </c>
      <c r="J136" s="668">
        <v>24</v>
      </c>
      <c r="K136" s="668">
        <v>239184.95</v>
      </c>
      <c r="L136" s="665">
        <v>10.879871744077672</v>
      </c>
      <c r="M136" s="665">
        <v>9966.0395833333332</v>
      </c>
      <c r="N136" s="668">
        <v>16</v>
      </c>
      <c r="O136" s="668">
        <v>171585.12</v>
      </c>
      <c r="P136" s="681">
        <v>7.8049396452083482</v>
      </c>
      <c r="Q136" s="669">
        <v>10724.07</v>
      </c>
    </row>
    <row r="137" spans="1:17" ht="14.4" customHeight="1" x14ac:dyDescent="0.3">
      <c r="A137" s="664" t="s">
        <v>5277</v>
      </c>
      <c r="B137" s="665" t="s">
        <v>540</v>
      </c>
      <c r="C137" s="665" t="s">
        <v>5278</v>
      </c>
      <c r="D137" s="665" t="s">
        <v>5449</v>
      </c>
      <c r="E137" s="665" t="s">
        <v>1507</v>
      </c>
      <c r="F137" s="668"/>
      <c r="G137" s="668"/>
      <c r="H137" s="665"/>
      <c r="I137" s="665"/>
      <c r="J137" s="668">
        <v>213.66</v>
      </c>
      <c r="K137" s="668">
        <v>501880.45999999996</v>
      </c>
      <c r="L137" s="665"/>
      <c r="M137" s="665">
        <v>2348.9677993073105</v>
      </c>
      <c r="N137" s="668">
        <v>59.279999999999994</v>
      </c>
      <c r="O137" s="668">
        <v>139246.66000000003</v>
      </c>
      <c r="P137" s="681"/>
      <c r="Q137" s="669">
        <v>2348.965249662619</v>
      </c>
    </row>
    <row r="138" spans="1:17" ht="14.4" customHeight="1" x14ac:dyDescent="0.3">
      <c r="A138" s="664" t="s">
        <v>5277</v>
      </c>
      <c r="B138" s="665" t="s">
        <v>540</v>
      </c>
      <c r="C138" s="665" t="s">
        <v>5278</v>
      </c>
      <c r="D138" s="665" t="s">
        <v>5450</v>
      </c>
      <c r="E138" s="665" t="s">
        <v>1458</v>
      </c>
      <c r="F138" s="668"/>
      <c r="G138" s="668"/>
      <c r="H138" s="665"/>
      <c r="I138" s="665"/>
      <c r="J138" s="668">
        <v>3.56</v>
      </c>
      <c r="K138" s="668">
        <v>1121.8499999999999</v>
      </c>
      <c r="L138" s="665"/>
      <c r="M138" s="665">
        <v>315.12640449438197</v>
      </c>
      <c r="N138" s="668"/>
      <c r="O138" s="668"/>
      <c r="P138" s="681"/>
      <c r="Q138" s="669"/>
    </row>
    <row r="139" spans="1:17" ht="14.4" customHeight="1" x14ac:dyDescent="0.3">
      <c r="A139" s="664" t="s">
        <v>5277</v>
      </c>
      <c r="B139" s="665" t="s">
        <v>540</v>
      </c>
      <c r="C139" s="665" t="s">
        <v>5278</v>
      </c>
      <c r="D139" s="665" t="s">
        <v>5451</v>
      </c>
      <c r="E139" s="665" t="s">
        <v>1458</v>
      </c>
      <c r="F139" s="668"/>
      <c r="G139" s="668"/>
      <c r="H139" s="665"/>
      <c r="I139" s="665"/>
      <c r="J139" s="668">
        <v>18.91</v>
      </c>
      <c r="K139" s="668">
        <v>29795.73</v>
      </c>
      <c r="L139" s="665"/>
      <c r="M139" s="665">
        <v>1575.6599682707563</v>
      </c>
      <c r="N139" s="668"/>
      <c r="O139" s="668"/>
      <c r="P139" s="681"/>
      <c r="Q139" s="669"/>
    </row>
    <row r="140" spans="1:17" ht="14.4" customHeight="1" x14ac:dyDescent="0.3">
      <c r="A140" s="664" t="s">
        <v>5277</v>
      </c>
      <c r="B140" s="665" t="s">
        <v>540</v>
      </c>
      <c r="C140" s="665" t="s">
        <v>5278</v>
      </c>
      <c r="D140" s="665" t="s">
        <v>5452</v>
      </c>
      <c r="E140" s="665" t="s">
        <v>3230</v>
      </c>
      <c r="F140" s="668"/>
      <c r="G140" s="668"/>
      <c r="H140" s="665"/>
      <c r="I140" s="665"/>
      <c r="J140" s="668">
        <v>26.29</v>
      </c>
      <c r="K140" s="668">
        <v>8078.25</v>
      </c>
      <c r="L140" s="665"/>
      <c r="M140" s="665">
        <v>307.27462913655381</v>
      </c>
      <c r="N140" s="668">
        <v>3.26</v>
      </c>
      <c r="O140" s="668">
        <v>1001.73</v>
      </c>
      <c r="P140" s="681"/>
      <c r="Q140" s="669">
        <v>307.27914110429452</v>
      </c>
    </row>
    <row r="141" spans="1:17" ht="14.4" customHeight="1" x14ac:dyDescent="0.3">
      <c r="A141" s="664" t="s">
        <v>5277</v>
      </c>
      <c r="B141" s="665" t="s">
        <v>540</v>
      </c>
      <c r="C141" s="665" t="s">
        <v>5278</v>
      </c>
      <c r="D141" s="665" t="s">
        <v>5453</v>
      </c>
      <c r="E141" s="665" t="s">
        <v>3230</v>
      </c>
      <c r="F141" s="668"/>
      <c r="G141" s="668"/>
      <c r="H141" s="665"/>
      <c r="I141" s="665"/>
      <c r="J141" s="668">
        <v>21.060000000000002</v>
      </c>
      <c r="K141" s="668">
        <v>16178.25</v>
      </c>
      <c r="L141" s="665"/>
      <c r="M141" s="665">
        <v>768.19800569800566</v>
      </c>
      <c r="N141" s="668">
        <v>47.6</v>
      </c>
      <c r="O141" s="668">
        <v>36566.21</v>
      </c>
      <c r="P141" s="681"/>
      <c r="Q141" s="669">
        <v>768.19768907563025</v>
      </c>
    </row>
    <row r="142" spans="1:17" ht="14.4" customHeight="1" x14ac:dyDescent="0.3">
      <c r="A142" s="664" t="s">
        <v>5277</v>
      </c>
      <c r="B142" s="665" t="s">
        <v>540</v>
      </c>
      <c r="C142" s="665" t="s">
        <v>5278</v>
      </c>
      <c r="D142" s="665" t="s">
        <v>5454</v>
      </c>
      <c r="E142" s="665" t="s">
        <v>3037</v>
      </c>
      <c r="F142" s="668"/>
      <c r="G142" s="668"/>
      <c r="H142" s="665"/>
      <c r="I142" s="665"/>
      <c r="J142" s="668">
        <v>53.94</v>
      </c>
      <c r="K142" s="668">
        <v>4244011.0600000005</v>
      </c>
      <c r="L142" s="665"/>
      <c r="M142" s="665">
        <v>78680.219873934009</v>
      </c>
      <c r="N142" s="668">
        <v>89</v>
      </c>
      <c r="O142" s="668">
        <v>7138135.5800000001</v>
      </c>
      <c r="P142" s="681"/>
      <c r="Q142" s="669">
        <v>80203.770561797748</v>
      </c>
    </row>
    <row r="143" spans="1:17" ht="14.4" customHeight="1" x14ac:dyDescent="0.3">
      <c r="A143" s="664" t="s">
        <v>5277</v>
      </c>
      <c r="B143" s="665" t="s">
        <v>540</v>
      </c>
      <c r="C143" s="665" t="s">
        <v>5278</v>
      </c>
      <c r="D143" s="665" t="s">
        <v>5455</v>
      </c>
      <c r="E143" s="665" t="s">
        <v>1473</v>
      </c>
      <c r="F143" s="668"/>
      <c r="G143" s="668"/>
      <c r="H143" s="665"/>
      <c r="I143" s="665"/>
      <c r="J143" s="668">
        <v>69.280000000000015</v>
      </c>
      <c r="K143" s="668">
        <v>52378.010000000009</v>
      </c>
      <c r="L143" s="665"/>
      <c r="M143" s="665">
        <v>756.03363163972278</v>
      </c>
      <c r="N143" s="668">
        <v>92.010000000000019</v>
      </c>
      <c r="O143" s="668">
        <v>37922.99</v>
      </c>
      <c r="P143" s="681"/>
      <c r="Q143" s="669">
        <v>412.1616128681664</v>
      </c>
    </row>
    <row r="144" spans="1:17" ht="14.4" customHeight="1" x14ac:dyDescent="0.3">
      <c r="A144" s="664" t="s">
        <v>5277</v>
      </c>
      <c r="B144" s="665" t="s">
        <v>540</v>
      </c>
      <c r="C144" s="665" t="s">
        <v>5278</v>
      </c>
      <c r="D144" s="665" t="s">
        <v>5456</v>
      </c>
      <c r="E144" s="665" t="s">
        <v>1473</v>
      </c>
      <c r="F144" s="668"/>
      <c r="G144" s="668"/>
      <c r="H144" s="665"/>
      <c r="I144" s="665"/>
      <c r="J144" s="668">
        <v>6.91</v>
      </c>
      <c r="K144" s="668">
        <v>1044.81</v>
      </c>
      <c r="L144" s="665"/>
      <c r="M144" s="665">
        <v>151.20260492040521</v>
      </c>
      <c r="N144" s="668">
        <v>8.41</v>
      </c>
      <c r="O144" s="668">
        <v>1021.43</v>
      </c>
      <c r="P144" s="681"/>
      <c r="Q144" s="669">
        <v>121.45422116527942</v>
      </c>
    </row>
    <row r="145" spans="1:17" ht="14.4" customHeight="1" x14ac:dyDescent="0.3">
      <c r="A145" s="664" t="s">
        <v>5277</v>
      </c>
      <c r="B145" s="665" t="s">
        <v>540</v>
      </c>
      <c r="C145" s="665" t="s">
        <v>5278</v>
      </c>
      <c r="D145" s="665" t="s">
        <v>5457</v>
      </c>
      <c r="E145" s="665" t="s">
        <v>5458</v>
      </c>
      <c r="F145" s="668"/>
      <c r="G145" s="668"/>
      <c r="H145" s="665"/>
      <c r="I145" s="665"/>
      <c r="J145" s="668">
        <v>111</v>
      </c>
      <c r="K145" s="668">
        <v>4803993.6499999994</v>
      </c>
      <c r="L145" s="665"/>
      <c r="M145" s="665">
        <v>43279.222072072065</v>
      </c>
      <c r="N145" s="668">
        <v>111</v>
      </c>
      <c r="O145" s="668">
        <v>4973860.05</v>
      </c>
      <c r="P145" s="681"/>
      <c r="Q145" s="669">
        <v>44809.549999999996</v>
      </c>
    </row>
    <row r="146" spans="1:17" ht="14.4" customHeight="1" x14ac:dyDescent="0.3">
      <c r="A146" s="664" t="s">
        <v>5277</v>
      </c>
      <c r="B146" s="665" t="s">
        <v>540</v>
      </c>
      <c r="C146" s="665" t="s">
        <v>5278</v>
      </c>
      <c r="D146" s="665" t="s">
        <v>5459</v>
      </c>
      <c r="E146" s="665" t="s">
        <v>1473</v>
      </c>
      <c r="F146" s="668"/>
      <c r="G146" s="668"/>
      <c r="H146" s="665"/>
      <c r="I146" s="665"/>
      <c r="J146" s="668">
        <v>3.2800000000000002</v>
      </c>
      <c r="K146" s="668">
        <v>247.96</v>
      </c>
      <c r="L146" s="665"/>
      <c r="M146" s="665">
        <v>75.597560975609753</v>
      </c>
      <c r="N146" s="668">
        <v>1.79</v>
      </c>
      <c r="O146" s="668">
        <v>135.31</v>
      </c>
      <c r="P146" s="681"/>
      <c r="Q146" s="669">
        <v>75.592178770949715</v>
      </c>
    </row>
    <row r="147" spans="1:17" ht="14.4" customHeight="1" x14ac:dyDescent="0.3">
      <c r="A147" s="664" t="s">
        <v>5277</v>
      </c>
      <c r="B147" s="665" t="s">
        <v>540</v>
      </c>
      <c r="C147" s="665" t="s">
        <v>5278</v>
      </c>
      <c r="D147" s="665" t="s">
        <v>5460</v>
      </c>
      <c r="E147" s="665" t="s">
        <v>5461</v>
      </c>
      <c r="F147" s="668"/>
      <c r="G147" s="668"/>
      <c r="H147" s="665"/>
      <c r="I147" s="665"/>
      <c r="J147" s="668">
        <v>44</v>
      </c>
      <c r="K147" s="668">
        <v>70501.200000000012</v>
      </c>
      <c r="L147" s="665"/>
      <c r="M147" s="665">
        <v>1602.3000000000002</v>
      </c>
      <c r="N147" s="668">
        <v>3</v>
      </c>
      <c r="O147" s="668">
        <v>5247.24</v>
      </c>
      <c r="P147" s="681"/>
      <c r="Q147" s="669">
        <v>1749.08</v>
      </c>
    </row>
    <row r="148" spans="1:17" ht="14.4" customHeight="1" x14ac:dyDescent="0.3">
      <c r="A148" s="664" t="s">
        <v>5277</v>
      </c>
      <c r="B148" s="665" t="s">
        <v>540</v>
      </c>
      <c r="C148" s="665" t="s">
        <v>5278</v>
      </c>
      <c r="D148" s="665" t="s">
        <v>5462</v>
      </c>
      <c r="E148" s="665" t="s">
        <v>1507</v>
      </c>
      <c r="F148" s="668"/>
      <c r="G148" s="668"/>
      <c r="H148" s="665"/>
      <c r="I148" s="665"/>
      <c r="J148" s="668">
        <v>101.81</v>
      </c>
      <c r="K148" s="668">
        <v>71744.090000000011</v>
      </c>
      <c r="L148" s="665"/>
      <c r="M148" s="665">
        <v>704.68608191729697</v>
      </c>
      <c r="N148" s="668">
        <v>22.569999999999997</v>
      </c>
      <c r="O148" s="668">
        <v>15904.720000000003</v>
      </c>
      <c r="P148" s="681"/>
      <c r="Q148" s="669">
        <v>704.68409392999581</v>
      </c>
    </row>
    <row r="149" spans="1:17" ht="14.4" customHeight="1" x14ac:dyDescent="0.3">
      <c r="A149" s="664" t="s">
        <v>5277</v>
      </c>
      <c r="B149" s="665" t="s">
        <v>540</v>
      </c>
      <c r="C149" s="665" t="s">
        <v>5278</v>
      </c>
      <c r="D149" s="665" t="s">
        <v>5463</v>
      </c>
      <c r="E149" s="665" t="s">
        <v>3043</v>
      </c>
      <c r="F149" s="668"/>
      <c r="G149" s="668"/>
      <c r="H149" s="665"/>
      <c r="I149" s="665"/>
      <c r="J149" s="668">
        <v>2.69</v>
      </c>
      <c r="K149" s="668">
        <v>23618.01</v>
      </c>
      <c r="L149" s="665"/>
      <c r="M149" s="665">
        <v>8779.9293680297396</v>
      </c>
      <c r="N149" s="668">
        <v>5</v>
      </c>
      <c r="O149" s="668">
        <v>43899.65</v>
      </c>
      <c r="P149" s="681"/>
      <c r="Q149" s="669">
        <v>8779.93</v>
      </c>
    </row>
    <row r="150" spans="1:17" ht="14.4" customHeight="1" x14ac:dyDescent="0.3">
      <c r="A150" s="664" t="s">
        <v>5277</v>
      </c>
      <c r="B150" s="665" t="s">
        <v>540</v>
      </c>
      <c r="C150" s="665" t="s">
        <v>5278</v>
      </c>
      <c r="D150" s="665" t="s">
        <v>5464</v>
      </c>
      <c r="E150" s="665" t="s">
        <v>1507</v>
      </c>
      <c r="F150" s="668"/>
      <c r="G150" s="668"/>
      <c r="H150" s="665"/>
      <c r="I150" s="665"/>
      <c r="J150" s="668">
        <v>86.669999999999973</v>
      </c>
      <c r="K150" s="668">
        <v>305377.09999999998</v>
      </c>
      <c r="L150" s="665"/>
      <c r="M150" s="665">
        <v>3523.4464059074658</v>
      </c>
      <c r="N150" s="668"/>
      <c r="O150" s="668"/>
      <c r="P150" s="681"/>
      <c r="Q150" s="669"/>
    </row>
    <row r="151" spans="1:17" ht="14.4" customHeight="1" x14ac:dyDescent="0.3">
      <c r="A151" s="664" t="s">
        <v>5277</v>
      </c>
      <c r="B151" s="665" t="s">
        <v>540</v>
      </c>
      <c r="C151" s="665" t="s">
        <v>5278</v>
      </c>
      <c r="D151" s="665" t="s">
        <v>5465</v>
      </c>
      <c r="E151" s="665" t="s">
        <v>2522</v>
      </c>
      <c r="F151" s="668"/>
      <c r="G151" s="668"/>
      <c r="H151" s="665"/>
      <c r="I151" s="665"/>
      <c r="J151" s="668"/>
      <c r="K151" s="668"/>
      <c r="L151" s="665"/>
      <c r="M151" s="665"/>
      <c r="N151" s="668">
        <v>82.1</v>
      </c>
      <c r="O151" s="668">
        <v>108282.30999999998</v>
      </c>
      <c r="P151" s="681"/>
      <c r="Q151" s="669">
        <v>1318.9075517661388</v>
      </c>
    </row>
    <row r="152" spans="1:17" ht="14.4" customHeight="1" x14ac:dyDescent="0.3">
      <c r="A152" s="664" t="s">
        <v>5277</v>
      </c>
      <c r="B152" s="665" t="s">
        <v>540</v>
      </c>
      <c r="C152" s="665" t="s">
        <v>5278</v>
      </c>
      <c r="D152" s="665" t="s">
        <v>5466</v>
      </c>
      <c r="E152" s="665" t="s">
        <v>3046</v>
      </c>
      <c r="F152" s="668"/>
      <c r="G152" s="668"/>
      <c r="H152" s="665"/>
      <c r="I152" s="665"/>
      <c r="J152" s="668">
        <v>18</v>
      </c>
      <c r="K152" s="668">
        <v>419421.42</v>
      </c>
      <c r="L152" s="665"/>
      <c r="M152" s="665">
        <v>23301.19</v>
      </c>
      <c r="N152" s="668">
        <v>12</v>
      </c>
      <c r="O152" s="668">
        <v>254442.23999999999</v>
      </c>
      <c r="P152" s="681"/>
      <c r="Q152" s="669">
        <v>21203.52</v>
      </c>
    </row>
    <row r="153" spans="1:17" ht="14.4" customHeight="1" x14ac:dyDescent="0.3">
      <c r="A153" s="664" t="s">
        <v>5277</v>
      </c>
      <c r="B153" s="665" t="s">
        <v>540</v>
      </c>
      <c r="C153" s="665" t="s">
        <v>5278</v>
      </c>
      <c r="D153" s="665" t="s">
        <v>5467</v>
      </c>
      <c r="E153" s="665" t="s">
        <v>2540</v>
      </c>
      <c r="F153" s="668"/>
      <c r="G153" s="668"/>
      <c r="H153" s="665"/>
      <c r="I153" s="665"/>
      <c r="J153" s="668"/>
      <c r="K153" s="668"/>
      <c r="L153" s="665"/>
      <c r="M153" s="665"/>
      <c r="N153" s="668">
        <v>5</v>
      </c>
      <c r="O153" s="668">
        <v>5480.9</v>
      </c>
      <c r="P153" s="681"/>
      <c r="Q153" s="669">
        <v>1096.1799999999998</v>
      </c>
    </row>
    <row r="154" spans="1:17" ht="14.4" customHeight="1" x14ac:dyDescent="0.3">
      <c r="A154" s="664" t="s">
        <v>5277</v>
      </c>
      <c r="B154" s="665" t="s">
        <v>540</v>
      </c>
      <c r="C154" s="665" t="s">
        <v>5278</v>
      </c>
      <c r="D154" s="665" t="s">
        <v>5468</v>
      </c>
      <c r="E154" s="665" t="s">
        <v>2924</v>
      </c>
      <c r="F154" s="668"/>
      <c r="G154" s="668"/>
      <c r="H154" s="665"/>
      <c r="I154" s="665"/>
      <c r="J154" s="668">
        <v>15</v>
      </c>
      <c r="K154" s="668">
        <v>114497.1</v>
      </c>
      <c r="L154" s="665"/>
      <c r="M154" s="665">
        <v>7633.14</v>
      </c>
      <c r="N154" s="668">
        <v>9</v>
      </c>
      <c r="O154" s="668">
        <v>68698.259999999995</v>
      </c>
      <c r="P154" s="681"/>
      <c r="Q154" s="669">
        <v>7633.1399999999994</v>
      </c>
    </row>
    <row r="155" spans="1:17" ht="14.4" customHeight="1" x14ac:dyDescent="0.3">
      <c r="A155" s="664" t="s">
        <v>5277</v>
      </c>
      <c r="B155" s="665" t="s">
        <v>540</v>
      </c>
      <c r="C155" s="665" t="s">
        <v>5278</v>
      </c>
      <c r="D155" s="665" t="s">
        <v>5469</v>
      </c>
      <c r="E155" s="665" t="s">
        <v>1597</v>
      </c>
      <c r="F155" s="668"/>
      <c r="G155" s="668"/>
      <c r="H155" s="665"/>
      <c r="I155" s="665"/>
      <c r="J155" s="668"/>
      <c r="K155" s="668"/>
      <c r="L155" s="665"/>
      <c r="M155" s="665"/>
      <c r="N155" s="668">
        <v>3</v>
      </c>
      <c r="O155" s="668">
        <v>13154.189999999999</v>
      </c>
      <c r="P155" s="681"/>
      <c r="Q155" s="669">
        <v>4384.7299999999996</v>
      </c>
    </row>
    <row r="156" spans="1:17" ht="14.4" customHeight="1" x14ac:dyDescent="0.3">
      <c r="A156" s="664" t="s">
        <v>5277</v>
      </c>
      <c r="B156" s="665" t="s">
        <v>540</v>
      </c>
      <c r="C156" s="665" t="s">
        <v>5278</v>
      </c>
      <c r="D156" s="665" t="s">
        <v>5470</v>
      </c>
      <c r="E156" s="665" t="s">
        <v>5471</v>
      </c>
      <c r="F156" s="668"/>
      <c r="G156" s="668"/>
      <c r="H156" s="665"/>
      <c r="I156" s="665"/>
      <c r="J156" s="668">
        <v>6</v>
      </c>
      <c r="K156" s="668">
        <v>551543.04000000004</v>
      </c>
      <c r="L156" s="665"/>
      <c r="M156" s="665">
        <v>91923.840000000011</v>
      </c>
      <c r="N156" s="668">
        <v>15</v>
      </c>
      <c r="O156" s="668">
        <v>1000094.67</v>
      </c>
      <c r="P156" s="681"/>
      <c r="Q156" s="669">
        <v>66672.978000000003</v>
      </c>
    </row>
    <row r="157" spans="1:17" ht="14.4" customHeight="1" x14ac:dyDescent="0.3">
      <c r="A157" s="664" t="s">
        <v>5277</v>
      </c>
      <c r="B157" s="665" t="s">
        <v>540</v>
      </c>
      <c r="C157" s="665" t="s">
        <v>5278</v>
      </c>
      <c r="D157" s="665" t="s">
        <v>5472</v>
      </c>
      <c r="E157" s="665" t="s">
        <v>3064</v>
      </c>
      <c r="F157" s="668"/>
      <c r="G157" s="668"/>
      <c r="H157" s="665"/>
      <c r="I157" s="665"/>
      <c r="J157" s="668">
        <v>1</v>
      </c>
      <c r="K157" s="668">
        <v>83522.179999999993</v>
      </c>
      <c r="L157" s="665"/>
      <c r="M157" s="665">
        <v>83522.179999999993</v>
      </c>
      <c r="N157" s="668">
        <v>1</v>
      </c>
      <c r="O157" s="668">
        <v>80955.960000000006</v>
      </c>
      <c r="P157" s="681"/>
      <c r="Q157" s="669">
        <v>80955.960000000006</v>
      </c>
    </row>
    <row r="158" spans="1:17" ht="14.4" customHeight="1" x14ac:dyDescent="0.3">
      <c r="A158" s="664" t="s">
        <v>5277</v>
      </c>
      <c r="B158" s="665" t="s">
        <v>540</v>
      </c>
      <c r="C158" s="665" t="s">
        <v>5278</v>
      </c>
      <c r="D158" s="665" t="s">
        <v>5473</v>
      </c>
      <c r="E158" s="665" t="s">
        <v>1520</v>
      </c>
      <c r="F158" s="668"/>
      <c r="G158" s="668"/>
      <c r="H158" s="665"/>
      <c r="I158" s="665"/>
      <c r="J158" s="668">
        <v>7.8699999999999992</v>
      </c>
      <c r="K158" s="668">
        <v>5409.41</v>
      </c>
      <c r="L158" s="665"/>
      <c r="M158" s="665">
        <v>687.34561626429479</v>
      </c>
      <c r="N158" s="668">
        <v>26.92</v>
      </c>
      <c r="O158" s="668">
        <v>14497.61</v>
      </c>
      <c r="P158" s="681"/>
      <c r="Q158" s="669">
        <v>538.54420505200596</v>
      </c>
    </row>
    <row r="159" spans="1:17" ht="14.4" customHeight="1" x14ac:dyDescent="0.3">
      <c r="A159" s="664" t="s">
        <v>5277</v>
      </c>
      <c r="B159" s="665" t="s">
        <v>540</v>
      </c>
      <c r="C159" s="665" t="s">
        <v>5278</v>
      </c>
      <c r="D159" s="665" t="s">
        <v>5474</v>
      </c>
      <c r="E159" s="665" t="s">
        <v>3067</v>
      </c>
      <c r="F159" s="668"/>
      <c r="G159" s="668"/>
      <c r="H159" s="665"/>
      <c r="I159" s="665"/>
      <c r="J159" s="668">
        <v>3.83</v>
      </c>
      <c r="K159" s="668">
        <v>201267.61000000002</v>
      </c>
      <c r="L159" s="665"/>
      <c r="M159" s="665">
        <v>52550.289817232377</v>
      </c>
      <c r="N159" s="668">
        <v>28</v>
      </c>
      <c r="O159" s="668">
        <v>1443526.5699999998</v>
      </c>
      <c r="P159" s="681"/>
      <c r="Q159" s="669">
        <v>51554.52035714285</v>
      </c>
    </row>
    <row r="160" spans="1:17" ht="14.4" customHeight="1" x14ac:dyDescent="0.3">
      <c r="A160" s="664" t="s">
        <v>5277</v>
      </c>
      <c r="B160" s="665" t="s">
        <v>540</v>
      </c>
      <c r="C160" s="665" t="s">
        <v>5278</v>
      </c>
      <c r="D160" s="665" t="s">
        <v>5475</v>
      </c>
      <c r="E160" s="665" t="s">
        <v>3043</v>
      </c>
      <c r="F160" s="668"/>
      <c r="G160" s="668"/>
      <c r="H160" s="665"/>
      <c r="I160" s="665"/>
      <c r="J160" s="668"/>
      <c r="K160" s="668"/>
      <c r="L160" s="665"/>
      <c r="M160" s="665"/>
      <c r="N160" s="668">
        <v>9</v>
      </c>
      <c r="O160" s="668">
        <v>158038.82999999999</v>
      </c>
      <c r="P160" s="681"/>
      <c r="Q160" s="669">
        <v>17559.87</v>
      </c>
    </row>
    <row r="161" spans="1:17" ht="14.4" customHeight="1" x14ac:dyDescent="0.3">
      <c r="A161" s="664" t="s">
        <v>5277</v>
      </c>
      <c r="B161" s="665" t="s">
        <v>540</v>
      </c>
      <c r="C161" s="665" t="s">
        <v>5278</v>
      </c>
      <c r="D161" s="665" t="s">
        <v>5476</v>
      </c>
      <c r="E161" s="665" t="s">
        <v>2231</v>
      </c>
      <c r="F161" s="668"/>
      <c r="G161" s="668"/>
      <c r="H161" s="665"/>
      <c r="I161" s="665"/>
      <c r="J161" s="668"/>
      <c r="K161" s="668"/>
      <c r="L161" s="665"/>
      <c r="M161" s="665"/>
      <c r="N161" s="668">
        <v>56.399999999999991</v>
      </c>
      <c r="O161" s="668">
        <v>3987.5</v>
      </c>
      <c r="P161" s="681"/>
      <c r="Q161" s="669">
        <v>70.700354609929093</v>
      </c>
    </row>
    <row r="162" spans="1:17" ht="14.4" customHeight="1" x14ac:dyDescent="0.3">
      <c r="A162" s="664" t="s">
        <v>5277</v>
      </c>
      <c r="B162" s="665" t="s">
        <v>540</v>
      </c>
      <c r="C162" s="665" t="s">
        <v>5278</v>
      </c>
      <c r="D162" s="665" t="s">
        <v>5477</v>
      </c>
      <c r="E162" s="665" t="s">
        <v>5478</v>
      </c>
      <c r="F162" s="668"/>
      <c r="G162" s="668"/>
      <c r="H162" s="665"/>
      <c r="I162" s="665"/>
      <c r="J162" s="668"/>
      <c r="K162" s="668"/>
      <c r="L162" s="665"/>
      <c r="M162" s="665"/>
      <c r="N162" s="668">
        <v>17.100000000000001</v>
      </c>
      <c r="O162" s="668">
        <v>2538.6600000000003</v>
      </c>
      <c r="P162" s="681"/>
      <c r="Q162" s="669">
        <v>148.45964912280704</v>
      </c>
    </row>
    <row r="163" spans="1:17" ht="14.4" customHeight="1" x14ac:dyDescent="0.3">
      <c r="A163" s="664" t="s">
        <v>5277</v>
      </c>
      <c r="B163" s="665" t="s">
        <v>540</v>
      </c>
      <c r="C163" s="665" t="s">
        <v>5278</v>
      </c>
      <c r="D163" s="665" t="s">
        <v>5479</v>
      </c>
      <c r="E163" s="665" t="s">
        <v>5480</v>
      </c>
      <c r="F163" s="668"/>
      <c r="G163" s="668"/>
      <c r="H163" s="665"/>
      <c r="I163" s="665"/>
      <c r="J163" s="668"/>
      <c r="K163" s="668"/>
      <c r="L163" s="665"/>
      <c r="M163" s="665"/>
      <c r="N163" s="668">
        <v>7</v>
      </c>
      <c r="O163" s="668">
        <v>617076.68000000005</v>
      </c>
      <c r="P163" s="681"/>
      <c r="Q163" s="669">
        <v>88153.81142857144</v>
      </c>
    </row>
    <row r="164" spans="1:17" ht="14.4" customHeight="1" x14ac:dyDescent="0.3">
      <c r="A164" s="664" t="s">
        <v>5277</v>
      </c>
      <c r="B164" s="665" t="s">
        <v>540</v>
      </c>
      <c r="C164" s="665" t="s">
        <v>5278</v>
      </c>
      <c r="D164" s="665" t="s">
        <v>5481</v>
      </c>
      <c r="E164" s="665" t="s">
        <v>5482</v>
      </c>
      <c r="F164" s="668"/>
      <c r="G164" s="668"/>
      <c r="H164" s="665"/>
      <c r="I164" s="665"/>
      <c r="J164" s="668"/>
      <c r="K164" s="668"/>
      <c r="L164" s="665"/>
      <c r="M164" s="665"/>
      <c r="N164" s="668">
        <v>1.2</v>
      </c>
      <c r="O164" s="668">
        <v>509.34</v>
      </c>
      <c r="P164" s="681"/>
      <c r="Q164" s="669">
        <v>424.45</v>
      </c>
    </row>
    <row r="165" spans="1:17" ht="14.4" customHeight="1" x14ac:dyDescent="0.3">
      <c r="A165" s="664" t="s">
        <v>5277</v>
      </c>
      <c r="B165" s="665" t="s">
        <v>540</v>
      </c>
      <c r="C165" s="665" t="s">
        <v>5278</v>
      </c>
      <c r="D165" s="665" t="s">
        <v>5483</v>
      </c>
      <c r="E165" s="665" t="s">
        <v>2944</v>
      </c>
      <c r="F165" s="668"/>
      <c r="G165" s="668"/>
      <c r="H165" s="665"/>
      <c r="I165" s="665"/>
      <c r="J165" s="668"/>
      <c r="K165" s="668"/>
      <c r="L165" s="665"/>
      <c r="M165" s="665"/>
      <c r="N165" s="668">
        <v>57</v>
      </c>
      <c r="O165" s="668">
        <v>99697.560000000012</v>
      </c>
      <c r="P165" s="681"/>
      <c r="Q165" s="669">
        <v>1749.0800000000002</v>
      </c>
    </row>
    <row r="166" spans="1:17" ht="14.4" customHeight="1" x14ac:dyDescent="0.3">
      <c r="A166" s="664" t="s">
        <v>5277</v>
      </c>
      <c r="B166" s="665" t="s">
        <v>540</v>
      </c>
      <c r="C166" s="665" t="s">
        <v>5278</v>
      </c>
      <c r="D166" s="665" t="s">
        <v>5484</v>
      </c>
      <c r="E166" s="665" t="s">
        <v>3265</v>
      </c>
      <c r="F166" s="668"/>
      <c r="G166" s="668"/>
      <c r="H166" s="665"/>
      <c r="I166" s="665"/>
      <c r="J166" s="668"/>
      <c r="K166" s="668"/>
      <c r="L166" s="665"/>
      <c r="M166" s="665"/>
      <c r="N166" s="668">
        <v>16.349999999999998</v>
      </c>
      <c r="O166" s="668">
        <v>4623.7800000000016</v>
      </c>
      <c r="P166" s="681"/>
      <c r="Q166" s="669">
        <v>282.80000000000013</v>
      </c>
    </row>
    <row r="167" spans="1:17" ht="14.4" customHeight="1" x14ac:dyDescent="0.3">
      <c r="A167" s="664" t="s">
        <v>5277</v>
      </c>
      <c r="B167" s="665" t="s">
        <v>540</v>
      </c>
      <c r="C167" s="665" t="s">
        <v>5278</v>
      </c>
      <c r="D167" s="665" t="s">
        <v>5485</v>
      </c>
      <c r="E167" s="665" t="s">
        <v>1306</v>
      </c>
      <c r="F167" s="668"/>
      <c r="G167" s="668"/>
      <c r="H167" s="665"/>
      <c r="I167" s="665"/>
      <c r="J167" s="668"/>
      <c r="K167" s="668"/>
      <c r="L167" s="665"/>
      <c r="M167" s="665"/>
      <c r="N167" s="668">
        <v>5.44</v>
      </c>
      <c r="O167" s="668">
        <v>3477.6699999999996</v>
      </c>
      <c r="P167" s="681"/>
      <c r="Q167" s="669">
        <v>639.2775735294116</v>
      </c>
    </row>
    <row r="168" spans="1:17" ht="14.4" customHeight="1" x14ac:dyDescent="0.3">
      <c r="A168" s="664" t="s">
        <v>5277</v>
      </c>
      <c r="B168" s="665" t="s">
        <v>540</v>
      </c>
      <c r="C168" s="665" t="s">
        <v>5278</v>
      </c>
      <c r="D168" s="665" t="s">
        <v>5486</v>
      </c>
      <c r="E168" s="665" t="s">
        <v>5487</v>
      </c>
      <c r="F168" s="668"/>
      <c r="G168" s="668"/>
      <c r="H168" s="665"/>
      <c r="I168" s="665"/>
      <c r="J168" s="668"/>
      <c r="K168" s="668"/>
      <c r="L168" s="665"/>
      <c r="M168" s="665"/>
      <c r="N168" s="668">
        <v>9.7899999999999991</v>
      </c>
      <c r="O168" s="668">
        <v>10731.6</v>
      </c>
      <c r="P168" s="681"/>
      <c r="Q168" s="669">
        <v>1096.1797752808991</v>
      </c>
    </row>
    <row r="169" spans="1:17" ht="14.4" customHeight="1" x14ac:dyDescent="0.3">
      <c r="A169" s="664" t="s">
        <v>5277</v>
      </c>
      <c r="B169" s="665" t="s">
        <v>540</v>
      </c>
      <c r="C169" s="665" t="s">
        <v>5278</v>
      </c>
      <c r="D169" s="665" t="s">
        <v>5488</v>
      </c>
      <c r="E169" s="665" t="s">
        <v>3054</v>
      </c>
      <c r="F169" s="668"/>
      <c r="G169" s="668"/>
      <c r="H169" s="665"/>
      <c r="I169" s="665"/>
      <c r="J169" s="668"/>
      <c r="K169" s="668"/>
      <c r="L169" s="665"/>
      <c r="M169" s="665"/>
      <c r="N169" s="668">
        <v>3</v>
      </c>
      <c r="O169" s="668">
        <v>587298.63</v>
      </c>
      <c r="P169" s="681"/>
      <c r="Q169" s="669">
        <v>195766.21</v>
      </c>
    </row>
    <row r="170" spans="1:17" ht="14.4" customHeight="1" x14ac:dyDescent="0.3">
      <c r="A170" s="664" t="s">
        <v>5277</v>
      </c>
      <c r="B170" s="665" t="s">
        <v>540</v>
      </c>
      <c r="C170" s="665" t="s">
        <v>5278</v>
      </c>
      <c r="D170" s="665" t="s">
        <v>5489</v>
      </c>
      <c r="E170" s="665" t="s">
        <v>5487</v>
      </c>
      <c r="F170" s="668"/>
      <c r="G170" s="668"/>
      <c r="H170" s="665"/>
      <c r="I170" s="665"/>
      <c r="J170" s="668"/>
      <c r="K170" s="668"/>
      <c r="L170" s="665"/>
      <c r="M170" s="665"/>
      <c r="N170" s="668">
        <v>42.1</v>
      </c>
      <c r="O170" s="668">
        <v>184597.06</v>
      </c>
      <c r="P170" s="681"/>
      <c r="Q170" s="669">
        <v>4384.7282660332539</v>
      </c>
    </row>
    <row r="171" spans="1:17" ht="14.4" customHeight="1" x14ac:dyDescent="0.3">
      <c r="A171" s="664" t="s">
        <v>5277</v>
      </c>
      <c r="B171" s="665" t="s">
        <v>540</v>
      </c>
      <c r="C171" s="665" t="s">
        <v>5278</v>
      </c>
      <c r="D171" s="665" t="s">
        <v>5490</v>
      </c>
      <c r="E171" s="665" t="s">
        <v>3051</v>
      </c>
      <c r="F171" s="668"/>
      <c r="G171" s="668"/>
      <c r="H171" s="665"/>
      <c r="I171" s="665"/>
      <c r="J171" s="668"/>
      <c r="K171" s="668"/>
      <c r="L171" s="665"/>
      <c r="M171" s="665"/>
      <c r="N171" s="668">
        <v>3</v>
      </c>
      <c r="O171" s="668">
        <v>426768.63</v>
      </c>
      <c r="P171" s="681"/>
      <c r="Q171" s="669">
        <v>142256.21</v>
      </c>
    </row>
    <row r="172" spans="1:17" ht="14.4" customHeight="1" x14ac:dyDescent="0.3">
      <c r="A172" s="664" t="s">
        <v>5277</v>
      </c>
      <c r="B172" s="665" t="s">
        <v>540</v>
      </c>
      <c r="C172" s="665" t="s">
        <v>5278</v>
      </c>
      <c r="D172" s="665" t="s">
        <v>5491</v>
      </c>
      <c r="E172" s="665" t="s">
        <v>2522</v>
      </c>
      <c r="F172" s="668"/>
      <c r="G172" s="668"/>
      <c r="H172" s="665"/>
      <c r="I172" s="665"/>
      <c r="J172" s="668"/>
      <c r="K172" s="668"/>
      <c r="L172" s="665"/>
      <c r="M172" s="665"/>
      <c r="N172" s="668">
        <v>3</v>
      </c>
      <c r="O172" s="668">
        <v>791.34</v>
      </c>
      <c r="P172" s="681"/>
      <c r="Q172" s="669">
        <v>263.78000000000003</v>
      </c>
    </row>
    <row r="173" spans="1:17" ht="14.4" customHeight="1" x14ac:dyDescent="0.3">
      <c r="A173" s="664" t="s">
        <v>5277</v>
      </c>
      <c r="B173" s="665" t="s">
        <v>540</v>
      </c>
      <c r="C173" s="665" t="s">
        <v>5492</v>
      </c>
      <c r="D173" s="665" t="s">
        <v>5493</v>
      </c>
      <c r="E173" s="665"/>
      <c r="F173" s="668"/>
      <c r="G173" s="668"/>
      <c r="H173" s="665"/>
      <c r="I173" s="665"/>
      <c r="J173" s="668">
        <v>2</v>
      </c>
      <c r="K173" s="668">
        <v>3731.16</v>
      </c>
      <c r="L173" s="665"/>
      <c r="M173" s="665">
        <v>1865.58</v>
      </c>
      <c r="N173" s="668"/>
      <c r="O173" s="668"/>
      <c r="P173" s="681"/>
      <c r="Q173" s="669"/>
    </row>
    <row r="174" spans="1:17" ht="14.4" customHeight="1" x14ac:dyDescent="0.3">
      <c r="A174" s="664" t="s">
        <v>5277</v>
      </c>
      <c r="B174" s="665" t="s">
        <v>540</v>
      </c>
      <c r="C174" s="665" t="s">
        <v>5494</v>
      </c>
      <c r="D174" s="665" t="s">
        <v>5495</v>
      </c>
      <c r="E174" s="665" t="s">
        <v>5496</v>
      </c>
      <c r="F174" s="668">
        <v>2</v>
      </c>
      <c r="G174" s="668">
        <v>1734</v>
      </c>
      <c r="H174" s="665">
        <v>1</v>
      </c>
      <c r="I174" s="665">
        <v>867</v>
      </c>
      <c r="J174" s="668"/>
      <c r="K174" s="668"/>
      <c r="L174" s="665"/>
      <c r="M174" s="665"/>
      <c r="N174" s="668">
        <v>19</v>
      </c>
      <c r="O174" s="668">
        <v>16473</v>
      </c>
      <c r="P174" s="681">
        <v>9.5</v>
      </c>
      <c r="Q174" s="669">
        <v>867</v>
      </c>
    </row>
    <row r="175" spans="1:17" ht="14.4" customHeight="1" x14ac:dyDescent="0.3">
      <c r="A175" s="664" t="s">
        <v>5277</v>
      </c>
      <c r="B175" s="665" t="s">
        <v>540</v>
      </c>
      <c r="C175" s="665" t="s">
        <v>5494</v>
      </c>
      <c r="D175" s="665" t="s">
        <v>5497</v>
      </c>
      <c r="E175" s="665" t="s">
        <v>5498</v>
      </c>
      <c r="F175" s="668">
        <v>114</v>
      </c>
      <c r="G175" s="668">
        <v>98838</v>
      </c>
      <c r="H175" s="665">
        <v>1</v>
      </c>
      <c r="I175" s="665">
        <v>867</v>
      </c>
      <c r="J175" s="668">
        <v>79</v>
      </c>
      <c r="K175" s="668">
        <v>68493</v>
      </c>
      <c r="L175" s="665">
        <v>0.69298245614035092</v>
      </c>
      <c r="M175" s="665">
        <v>867</v>
      </c>
      <c r="N175" s="668">
        <v>103</v>
      </c>
      <c r="O175" s="668">
        <v>89301</v>
      </c>
      <c r="P175" s="681">
        <v>0.90350877192982459</v>
      </c>
      <c r="Q175" s="669">
        <v>867</v>
      </c>
    </row>
    <row r="176" spans="1:17" ht="14.4" customHeight="1" x14ac:dyDescent="0.3">
      <c r="A176" s="664" t="s">
        <v>5277</v>
      </c>
      <c r="B176" s="665" t="s">
        <v>540</v>
      </c>
      <c r="C176" s="665" t="s">
        <v>5494</v>
      </c>
      <c r="D176" s="665" t="s">
        <v>5499</v>
      </c>
      <c r="E176" s="665" t="s">
        <v>5500</v>
      </c>
      <c r="F176" s="668"/>
      <c r="G176" s="668"/>
      <c r="H176" s="665"/>
      <c r="I176" s="665"/>
      <c r="J176" s="668">
        <v>11</v>
      </c>
      <c r="K176" s="668">
        <v>10604</v>
      </c>
      <c r="L176" s="665"/>
      <c r="M176" s="665">
        <v>964</v>
      </c>
      <c r="N176" s="668"/>
      <c r="O176" s="668"/>
      <c r="P176" s="681"/>
      <c r="Q176" s="669"/>
    </row>
    <row r="177" spans="1:17" ht="14.4" customHeight="1" x14ac:dyDescent="0.3">
      <c r="A177" s="664" t="s">
        <v>5277</v>
      </c>
      <c r="B177" s="665" t="s">
        <v>540</v>
      </c>
      <c r="C177" s="665" t="s">
        <v>5494</v>
      </c>
      <c r="D177" s="665" t="s">
        <v>5501</v>
      </c>
      <c r="E177" s="665" t="s">
        <v>5502</v>
      </c>
      <c r="F177" s="668"/>
      <c r="G177" s="668"/>
      <c r="H177" s="665"/>
      <c r="I177" s="665"/>
      <c r="J177" s="668"/>
      <c r="K177" s="668"/>
      <c r="L177" s="665"/>
      <c r="M177" s="665"/>
      <c r="N177" s="668">
        <v>1</v>
      </c>
      <c r="O177" s="668">
        <v>2143.6999999999998</v>
      </c>
      <c r="P177" s="681"/>
      <c r="Q177" s="669">
        <v>2143.6999999999998</v>
      </c>
    </row>
    <row r="178" spans="1:17" ht="14.4" customHeight="1" x14ac:dyDescent="0.3">
      <c r="A178" s="664" t="s">
        <v>5277</v>
      </c>
      <c r="B178" s="665" t="s">
        <v>540</v>
      </c>
      <c r="C178" s="665" t="s">
        <v>5503</v>
      </c>
      <c r="D178" s="665" t="s">
        <v>5504</v>
      </c>
      <c r="E178" s="665" t="s">
        <v>5505</v>
      </c>
      <c r="F178" s="668">
        <v>13</v>
      </c>
      <c r="G178" s="668">
        <v>3601</v>
      </c>
      <c r="H178" s="665">
        <v>1</v>
      </c>
      <c r="I178" s="665">
        <v>277</v>
      </c>
      <c r="J178" s="668">
        <v>9</v>
      </c>
      <c r="K178" s="668">
        <v>2520</v>
      </c>
      <c r="L178" s="665">
        <v>0.69980560955290194</v>
      </c>
      <c r="M178" s="665">
        <v>280</v>
      </c>
      <c r="N178" s="668">
        <v>13</v>
      </c>
      <c r="O178" s="668">
        <v>3887</v>
      </c>
      <c r="P178" s="681">
        <v>1.0794223826714802</v>
      </c>
      <c r="Q178" s="669">
        <v>299</v>
      </c>
    </row>
    <row r="179" spans="1:17" ht="14.4" customHeight="1" x14ac:dyDescent="0.3">
      <c r="A179" s="664" t="s">
        <v>5277</v>
      </c>
      <c r="B179" s="665" t="s">
        <v>540</v>
      </c>
      <c r="C179" s="665" t="s">
        <v>5503</v>
      </c>
      <c r="D179" s="665" t="s">
        <v>5506</v>
      </c>
      <c r="E179" s="665" t="s">
        <v>5507</v>
      </c>
      <c r="F179" s="668">
        <v>190</v>
      </c>
      <c r="G179" s="668">
        <v>21280</v>
      </c>
      <c r="H179" s="665">
        <v>1</v>
      </c>
      <c r="I179" s="665">
        <v>112</v>
      </c>
      <c r="J179" s="668">
        <v>171</v>
      </c>
      <c r="K179" s="668">
        <v>19323</v>
      </c>
      <c r="L179" s="665">
        <v>0.90803571428571428</v>
      </c>
      <c r="M179" s="665">
        <v>113</v>
      </c>
      <c r="N179" s="668">
        <v>133</v>
      </c>
      <c r="O179" s="668">
        <v>16226</v>
      </c>
      <c r="P179" s="681">
        <v>0.76249999999999996</v>
      </c>
      <c r="Q179" s="669">
        <v>122</v>
      </c>
    </row>
    <row r="180" spans="1:17" ht="14.4" customHeight="1" x14ac:dyDescent="0.3">
      <c r="A180" s="664" t="s">
        <v>5277</v>
      </c>
      <c r="B180" s="665" t="s">
        <v>540</v>
      </c>
      <c r="C180" s="665" t="s">
        <v>5503</v>
      </c>
      <c r="D180" s="665" t="s">
        <v>5508</v>
      </c>
      <c r="E180" s="665" t="s">
        <v>5509</v>
      </c>
      <c r="F180" s="668">
        <v>489</v>
      </c>
      <c r="G180" s="668">
        <v>76284</v>
      </c>
      <c r="H180" s="665">
        <v>1</v>
      </c>
      <c r="I180" s="665">
        <v>156</v>
      </c>
      <c r="J180" s="668">
        <v>428</v>
      </c>
      <c r="K180" s="668">
        <v>61632</v>
      </c>
      <c r="L180" s="665">
        <v>0.8079282680509674</v>
      </c>
      <c r="M180" s="665">
        <v>144</v>
      </c>
      <c r="N180" s="668">
        <v>258</v>
      </c>
      <c r="O180" s="668">
        <v>37668</v>
      </c>
      <c r="P180" s="681">
        <v>0.49378637722196006</v>
      </c>
      <c r="Q180" s="669">
        <v>146</v>
      </c>
    </row>
    <row r="181" spans="1:17" ht="14.4" customHeight="1" x14ac:dyDescent="0.3">
      <c r="A181" s="664" t="s">
        <v>5277</v>
      </c>
      <c r="B181" s="665" t="s">
        <v>540</v>
      </c>
      <c r="C181" s="665" t="s">
        <v>5503</v>
      </c>
      <c r="D181" s="665" t="s">
        <v>5510</v>
      </c>
      <c r="E181" s="665" t="s">
        <v>5511</v>
      </c>
      <c r="F181" s="668"/>
      <c r="G181" s="668"/>
      <c r="H181" s="665"/>
      <c r="I181" s="665"/>
      <c r="J181" s="668">
        <v>1</v>
      </c>
      <c r="K181" s="668">
        <v>189</v>
      </c>
      <c r="L181" s="665"/>
      <c r="M181" s="665">
        <v>189</v>
      </c>
      <c r="N181" s="668"/>
      <c r="O181" s="668"/>
      <c r="P181" s="681"/>
      <c r="Q181" s="669"/>
    </row>
    <row r="182" spans="1:17" ht="14.4" customHeight="1" x14ac:dyDescent="0.3">
      <c r="A182" s="664" t="s">
        <v>5277</v>
      </c>
      <c r="B182" s="665" t="s">
        <v>540</v>
      </c>
      <c r="C182" s="665" t="s">
        <v>5503</v>
      </c>
      <c r="D182" s="665" t="s">
        <v>5512</v>
      </c>
      <c r="E182" s="665" t="s">
        <v>5513</v>
      </c>
      <c r="F182" s="668">
        <v>2047</v>
      </c>
      <c r="G182" s="668">
        <v>69598</v>
      </c>
      <c r="H182" s="665">
        <v>1</v>
      </c>
      <c r="I182" s="665">
        <v>34</v>
      </c>
      <c r="J182" s="668">
        <v>1300</v>
      </c>
      <c r="K182" s="668">
        <v>45500</v>
      </c>
      <c r="L182" s="665">
        <v>0.65375441823040892</v>
      </c>
      <c r="M182" s="665">
        <v>35</v>
      </c>
      <c r="N182" s="668">
        <v>1663</v>
      </c>
      <c r="O182" s="668">
        <v>61531</v>
      </c>
      <c r="P182" s="681">
        <v>0.88409149688209432</v>
      </c>
      <c r="Q182" s="669">
        <v>37</v>
      </c>
    </row>
    <row r="183" spans="1:17" ht="14.4" customHeight="1" x14ac:dyDescent="0.3">
      <c r="A183" s="664" t="s">
        <v>5277</v>
      </c>
      <c r="B183" s="665" t="s">
        <v>540</v>
      </c>
      <c r="C183" s="665" t="s">
        <v>5503</v>
      </c>
      <c r="D183" s="665" t="s">
        <v>5514</v>
      </c>
      <c r="E183" s="665" t="s">
        <v>5515</v>
      </c>
      <c r="F183" s="668"/>
      <c r="G183" s="668"/>
      <c r="H183" s="665"/>
      <c r="I183" s="665"/>
      <c r="J183" s="668">
        <v>3</v>
      </c>
      <c r="K183" s="668">
        <v>15</v>
      </c>
      <c r="L183" s="665"/>
      <c r="M183" s="665">
        <v>5</v>
      </c>
      <c r="N183" s="668">
        <v>3</v>
      </c>
      <c r="O183" s="668">
        <v>15</v>
      </c>
      <c r="P183" s="681"/>
      <c r="Q183" s="669">
        <v>5</v>
      </c>
    </row>
    <row r="184" spans="1:17" ht="14.4" customHeight="1" x14ac:dyDescent="0.3">
      <c r="A184" s="664" t="s">
        <v>5277</v>
      </c>
      <c r="B184" s="665" t="s">
        <v>540</v>
      </c>
      <c r="C184" s="665" t="s">
        <v>5503</v>
      </c>
      <c r="D184" s="665" t="s">
        <v>5516</v>
      </c>
      <c r="E184" s="665" t="s">
        <v>5517</v>
      </c>
      <c r="F184" s="668">
        <v>1352</v>
      </c>
      <c r="G184" s="668">
        <v>220376</v>
      </c>
      <c r="H184" s="665">
        <v>1</v>
      </c>
      <c r="I184" s="665">
        <v>163</v>
      </c>
      <c r="J184" s="668">
        <v>1699</v>
      </c>
      <c r="K184" s="668">
        <v>280335</v>
      </c>
      <c r="L184" s="665">
        <v>1.2720759066323011</v>
      </c>
      <c r="M184" s="665">
        <v>165</v>
      </c>
      <c r="N184" s="668">
        <v>1931</v>
      </c>
      <c r="O184" s="668">
        <v>341787</v>
      </c>
      <c r="P184" s="681">
        <v>1.5509265981776601</v>
      </c>
      <c r="Q184" s="669">
        <v>177</v>
      </c>
    </row>
    <row r="185" spans="1:17" ht="14.4" customHeight="1" x14ac:dyDescent="0.3">
      <c r="A185" s="664" t="s">
        <v>5277</v>
      </c>
      <c r="B185" s="665" t="s">
        <v>540</v>
      </c>
      <c r="C185" s="665" t="s">
        <v>5503</v>
      </c>
      <c r="D185" s="665" t="s">
        <v>5518</v>
      </c>
      <c r="E185" s="665" t="s">
        <v>5519</v>
      </c>
      <c r="F185" s="668">
        <v>6</v>
      </c>
      <c r="G185" s="668">
        <v>0</v>
      </c>
      <c r="H185" s="665"/>
      <c r="I185" s="665">
        <v>0</v>
      </c>
      <c r="J185" s="668"/>
      <c r="K185" s="668"/>
      <c r="L185" s="665"/>
      <c r="M185" s="665"/>
      <c r="N185" s="668"/>
      <c r="O185" s="668"/>
      <c r="P185" s="681"/>
      <c r="Q185" s="669"/>
    </row>
    <row r="186" spans="1:17" ht="14.4" customHeight="1" x14ac:dyDescent="0.3">
      <c r="A186" s="664" t="s">
        <v>5277</v>
      </c>
      <c r="B186" s="665" t="s">
        <v>540</v>
      </c>
      <c r="C186" s="665" t="s">
        <v>5503</v>
      </c>
      <c r="D186" s="665" t="s">
        <v>5520</v>
      </c>
      <c r="E186" s="665" t="s">
        <v>5521</v>
      </c>
      <c r="F186" s="668">
        <v>651</v>
      </c>
      <c r="G186" s="668">
        <v>0</v>
      </c>
      <c r="H186" s="665"/>
      <c r="I186" s="665">
        <v>0</v>
      </c>
      <c r="J186" s="668">
        <v>660</v>
      </c>
      <c r="K186" s="668">
        <v>0</v>
      </c>
      <c r="L186" s="665"/>
      <c r="M186" s="665">
        <v>0</v>
      </c>
      <c r="N186" s="668">
        <v>740</v>
      </c>
      <c r="O186" s="668">
        <v>0</v>
      </c>
      <c r="P186" s="681"/>
      <c r="Q186" s="669">
        <v>0</v>
      </c>
    </row>
    <row r="187" spans="1:17" ht="14.4" customHeight="1" x14ac:dyDescent="0.3">
      <c r="A187" s="664" t="s">
        <v>5277</v>
      </c>
      <c r="B187" s="665" t="s">
        <v>540</v>
      </c>
      <c r="C187" s="665" t="s">
        <v>5503</v>
      </c>
      <c r="D187" s="665" t="s">
        <v>5522</v>
      </c>
      <c r="E187" s="665" t="s">
        <v>5523</v>
      </c>
      <c r="F187" s="668">
        <v>1510</v>
      </c>
      <c r="G187" s="668">
        <v>157040</v>
      </c>
      <c r="H187" s="665">
        <v>1</v>
      </c>
      <c r="I187" s="665">
        <v>104</v>
      </c>
      <c r="J187" s="668">
        <v>1331</v>
      </c>
      <c r="K187" s="668">
        <v>141086</v>
      </c>
      <c r="L187" s="665">
        <v>0.89840804890473769</v>
      </c>
      <c r="M187" s="665">
        <v>106</v>
      </c>
      <c r="N187" s="668">
        <v>1520</v>
      </c>
      <c r="O187" s="668">
        <v>167200</v>
      </c>
      <c r="P187" s="681">
        <v>1.0646968925114622</v>
      </c>
      <c r="Q187" s="669">
        <v>110</v>
      </c>
    </row>
    <row r="188" spans="1:17" ht="14.4" customHeight="1" x14ac:dyDescent="0.3">
      <c r="A188" s="664" t="s">
        <v>5277</v>
      </c>
      <c r="B188" s="665" t="s">
        <v>540</v>
      </c>
      <c r="C188" s="665" t="s">
        <v>5503</v>
      </c>
      <c r="D188" s="665" t="s">
        <v>5524</v>
      </c>
      <c r="E188" s="665" t="s">
        <v>5525</v>
      </c>
      <c r="F188" s="668">
        <v>2916</v>
      </c>
      <c r="G188" s="668">
        <v>0</v>
      </c>
      <c r="H188" s="665"/>
      <c r="I188" s="665">
        <v>0</v>
      </c>
      <c r="J188" s="668">
        <v>2799</v>
      </c>
      <c r="K188" s="668">
        <v>0</v>
      </c>
      <c r="L188" s="665"/>
      <c r="M188" s="665">
        <v>0</v>
      </c>
      <c r="N188" s="668">
        <v>2108</v>
      </c>
      <c r="O188" s="668">
        <v>70266.590000000026</v>
      </c>
      <c r="P188" s="681"/>
      <c r="Q188" s="669">
        <v>33.333296963946879</v>
      </c>
    </row>
    <row r="189" spans="1:17" ht="14.4" customHeight="1" x14ac:dyDescent="0.3">
      <c r="A189" s="664" t="s">
        <v>5277</v>
      </c>
      <c r="B189" s="665" t="s">
        <v>540</v>
      </c>
      <c r="C189" s="665" t="s">
        <v>5503</v>
      </c>
      <c r="D189" s="665" t="s">
        <v>5526</v>
      </c>
      <c r="E189" s="665" t="s">
        <v>5527</v>
      </c>
      <c r="F189" s="668">
        <v>856</v>
      </c>
      <c r="G189" s="668">
        <v>29960</v>
      </c>
      <c r="H189" s="665">
        <v>1</v>
      </c>
      <c r="I189" s="665">
        <v>35</v>
      </c>
      <c r="J189" s="668">
        <v>694</v>
      </c>
      <c r="K189" s="668">
        <v>24984</v>
      </c>
      <c r="L189" s="665">
        <v>0.83391188251001336</v>
      </c>
      <c r="M189" s="665">
        <v>36</v>
      </c>
      <c r="N189" s="668">
        <v>1798</v>
      </c>
      <c r="O189" s="668">
        <v>66526</v>
      </c>
      <c r="P189" s="681">
        <v>2.220493991989319</v>
      </c>
      <c r="Q189" s="669">
        <v>37</v>
      </c>
    </row>
    <row r="190" spans="1:17" ht="14.4" customHeight="1" x14ac:dyDescent="0.3">
      <c r="A190" s="664" t="s">
        <v>5277</v>
      </c>
      <c r="B190" s="665" t="s">
        <v>540</v>
      </c>
      <c r="C190" s="665" t="s">
        <v>5503</v>
      </c>
      <c r="D190" s="665" t="s">
        <v>5528</v>
      </c>
      <c r="E190" s="665" t="s">
        <v>5529</v>
      </c>
      <c r="F190" s="668">
        <v>4</v>
      </c>
      <c r="G190" s="668">
        <v>324</v>
      </c>
      <c r="H190" s="665">
        <v>1</v>
      </c>
      <c r="I190" s="665">
        <v>81</v>
      </c>
      <c r="J190" s="668">
        <v>1</v>
      </c>
      <c r="K190" s="668">
        <v>82</v>
      </c>
      <c r="L190" s="665">
        <v>0.25308641975308643</v>
      </c>
      <c r="M190" s="665">
        <v>82</v>
      </c>
      <c r="N190" s="668">
        <v>4</v>
      </c>
      <c r="O190" s="668">
        <v>344</v>
      </c>
      <c r="P190" s="681">
        <v>1.0617283950617284</v>
      </c>
      <c r="Q190" s="669">
        <v>86</v>
      </c>
    </row>
    <row r="191" spans="1:17" ht="14.4" customHeight="1" x14ac:dyDescent="0.3">
      <c r="A191" s="664" t="s">
        <v>5277</v>
      </c>
      <c r="B191" s="665" t="s">
        <v>540</v>
      </c>
      <c r="C191" s="665" t="s">
        <v>5503</v>
      </c>
      <c r="D191" s="665" t="s">
        <v>5530</v>
      </c>
      <c r="E191" s="665" t="s">
        <v>5531</v>
      </c>
      <c r="F191" s="668">
        <v>344</v>
      </c>
      <c r="G191" s="668">
        <v>10320</v>
      </c>
      <c r="H191" s="665">
        <v>1</v>
      </c>
      <c r="I191" s="665">
        <v>30</v>
      </c>
      <c r="J191" s="668">
        <v>405</v>
      </c>
      <c r="K191" s="668">
        <v>12555</v>
      </c>
      <c r="L191" s="665">
        <v>1.2165697674418605</v>
      </c>
      <c r="M191" s="665">
        <v>31</v>
      </c>
      <c r="N191" s="668">
        <v>541</v>
      </c>
      <c r="O191" s="668">
        <v>17312</v>
      </c>
      <c r="P191" s="681">
        <v>1.6775193798449612</v>
      </c>
      <c r="Q191" s="669">
        <v>32</v>
      </c>
    </row>
    <row r="192" spans="1:17" ht="14.4" customHeight="1" x14ac:dyDescent="0.3">
      <c r="A192" s="664" t="s">
        <v>5277</v>
      </c>
      <c r="B192" s="665" t="s">
        <v>540</v>
      </c>
      <c r="C192" s="665" t="s">
        <v>5503</v>
      </c>
      <c r="D192" s="665" t="s">
        <v>5532</v>
      </c>
      <c r="E192" s="665" t="s">
        <v>5533</v>
      </c>
      <c r="F192" s="668">
        <v>553</v>
      </c>
      <c r="G192" s="668">
        <v>77973</v>
      </c>
      <c r="H192" s="665">
        <v>1</v>
      </c>
      <c r="I192" s="665">
        <v>141</v>
      </c>
      <c r="J192" s="668">
        <v>509</v>
      </c>
      <c r="K192" s="668">
        <v>65661</v>
      </c>
      <c r="L192" s="665">
        <v>0.84209918818052398</v>
      </c>
      <c r="M192" s="665">
        <v>129</v>
      </c>
      <c r="N192" s="668">
        <v>827</v>
      </c>
      <c r="O192" s="668">
        <v>108337</v>
      </c>
      <c r="P192" s="681">
        <v>1.3894168494222359</v>
      </c>
      <c r="Q192" s="669">
        <v>131</v>
      </c>
    </row>
    <row r="193" spans="1:17" ht="14.4" customHeight="1" x14ac:dyDescent="0.3">
      <c r="A193" s="664" t="s">
        <v>5277</v>
      </c>
      <c r="B193" s="665" t="s">
        <v>540</v>
      </c>
      <c r="C193" s="665" t="s">
        <v>5503</v>
      </c>
      <c r="D193" s="665" t="s">
        <v>5534</v>
      </c>
      <c r="E193" s="665" t="s">
        <v>5535</v>
      </c>
      <c r="F193" s="668">
        <v>1</v>
      </c>
      <c r="G193" s="668">
        <v>0</v>
      </c>
      <c r="H193" s="665"/>
      <c r="I193" s="665">
        <v>0</v>
      </c>
      <c r="J193" s="668"/>
      <c r="K193" s="668"/>
      <c r="L193" s="665"/>
      <c r="M193" s="665"/>
      <c r="N193" s="668"/>
      <c r="O193" s="668"/>
      <c r="P193" s="681"/>
      <c r="Q193" s="669"/>
    </row>
    <row r="194" spans="1:17" ht="14.4" customHeight="1" x14ac:dyDescent="0.3">
      <c r="A194" s="664" t="s">
        <v>5277</v>
      </c>
      <c r="B194" s="665" t="s">
        <v>540</v>
      </c>
      <c r="C194" s="665" t="s">
        <v>5503</v>
      </c>
      <c r="D194" s="665" t="s">
        <v>5536</v>
      </c>
      <c r="E194" s="665" t="s">
        <v>5537</v>
      </c>
      <c r="F194" s="668">
        <v>525</v>
      </c>
      <c r="G194" s="668">
        <v>171675</v>
      </c>
      <c r="H194" s="665">
        <v>1</v>
      </c>
      <c r="I194" s="665">
        <v>327</v>
      </c>
      <c r="J194" s="668">
        <v>960</v>
      </c>
      <c r="K194" s="668">
        <v>317760</v>
      </c>
      <c r="L194" s="665">
        <v>1.8509392747924858</v>
      </c>
      <c r="M194" s="665">
        <v>331</v>
      </c>
      <c r="N194" s="668">
        <v>1197</v>
      </c>
      <c r="O194" s="668">
        <v>423738</v>
      </c>
      <c r="P194" s="681">
        <v>2.4682568807339451</v>
      </c>
      <c r="Q194" s="669">
        <v>354</v>
      </c>
    </row>
    <row r="195" spans="1:17" ht="14.4" customHeight="1" x14ac:dyDescent="0.3">
      <c r="A195" s="664" t="s">
        <v>5277</v>
      </c>
      <c r="B195" s="665" t="s">
        <v>540</v>
      </c>
      <c r="C195" s="665" t="s">
        <v>5503</v>
      </c>
      <c r="D195" s="665" t="s">
        <v>5538</v>
      </c>
      <c r="E195" s="665" t="s">
        <v>5539</v>
      </c>
      <c r="F195" s="668">
        <v>675</v>
      </c>
      <c r="G195" s="668">
        <v>37800</v>
      </c>
      <c r="H195" s="665">
        <v>1</v>
      </c>
      <c r="I195" s="665">
        <v>56</v>
      </c>
      <c r="J195" s="668">
        <v>385</v>
      </c>
      <c r="K195" s="668">
        <v>21945</v>
      </c>
      <c r="L195" s="665">
        <v>0.5805555555555556</v>
      </c>
      <c r="M195" s="665">
        <v>57</v>
      </c>
      <c r="N195" s="668">
        <v>486</v>
      </c>
      <c r="O195" s="668">
        <v>28674</v>
      </c>
      <c r="P195" s="681">
        <v>0.75857142857142856</v>
      </c>
      <c r="Q195" s="669">
        <v>59</v>
      </c>
    </row>
    <row r="196" spans="1:17" ht="14.4" customHeight="1" x14ac:dyDescent="0.3">
      <c r="A196" s="664" t="s">
        <v>5277</v>
      </c>
      <c r="B196" s="665" t="s">
        <v>540</v>
      </c>
      <c r="C196" s="665" t="s">
        <v>5503</v>
      </c>
      <c r="D196" s="665" t="s">
        <v>5540</v>
      </c>
      <c r="E196" s="665" t="s">
        <v>5541</v>
      </c>
      <c r="F196" s="668">
        <v>250</v>
      </c>
      <c r="G196" s="668">
        <v>161250</v>
      </c>
      <c r="H196" s="665">
        <v>1</v>
      </c>
      <c r="I196" s="665">
        <v>645</v>
      </c>
      <c r="J196" s="668">
        <v>143</v>
      </c>
      <c r="K196" s="668">
        <v>93379</v>
      </c>
      <c r="L196" s="665">
        <v>0.57909457364341088</v>
      </c>
      <c r="M196" s="665">
        <v>653</v>
      </c>
      <c r="N196" s="668">
        <v>137</v>
      </c>
      <c r="O196" s="668">
        <v>96037</v>
      </c>
      <c r="P196" s="681">
        <v>0.59557829457364342</v>
      </c>
      <c r="Q196" s="669">
        <v>701</v>
      </c>
    </row>
    <row r="197" spans="1:17" ht="14.4" customHeight="1" x14ac:dyDescent="0.3">
      <c r="A197" s="664" t="s">
        <v>5277</v>
      </c>
      <c r="B197" s="665" t="s">
        <v>540</v>
      </c>
      <c r="C197" s="665" t="s">
        <v>5503</v>
      </c>
      <c r="D197" s="665" t="s">
        <v>5542</v>
      </c>
      <c r="E197" s="665" t="s">
        <v>5543</v>
      </c>
      <c r="F197" s="668"/>
      <c r="G197" s="668"/>
      <c r="H197" s="665"/>
      <c r="I197" s="665"/>
      <c r="J197" s="668"/>
      <c r="K197" s="668"/>
      <c r="L197" s="665"/>
      <c r="M197" s="665"/>
      <c r="N197" s="668">
        <v>3</v>
      </c>
      <c r="O197" s="668">
        <v>177</v>
      </c>
      <c r="P197" s="681"/>
      <c r="Q197" s="669">
        <v>59</v>
      </c>
    </row>
    <row r="198" spans="1:17" ht="14.4" customHeight="1" x14ac:dyDescent="0.3">
      <c r="A198" s="664" t="s">
        <v>5277</v>
      </c>
      <c r="B198" s="665" t="s">
        <v>540</v>
      </c>
      <c r="C198" s="665" t="s">
        <v>5503</v>
      </c>
      <c r="D198" s="665" t="s">
        <v>5544</v>
      </c>
      <c r="E198" s="665" t="s">
        <v>5545</v>
      </c>
      <c r="F198" s="668">
        <v>41</v>
      </c>
      <c r="G198" s="668">
        <v>4592</v>
      </c>
      <c r="H198" s="665">
        <v>1</v>
      </c>
      <c r="I198" s="665">
        <v>112</v>
      </c>
      <c r="J198" s="668">
        <v>36</v>
      </c>
      <c r="K198" s="668">
        <v>4104</v>
      </c>
      <c r="L198" s="665">
        <v>0.89372822299651566</v>
      </c>
      <c r="M198" s="665">
        <v>114</v>
      </c>
      <c r="N198" s="668">
        <v>52</v>
      </c>
      <c r="O198" s="668">
        <v>6344</v>
      </c>
      <c r="P198" s="681">
        <v>1.3815331010452963</v>
      </c>
      <c r="Q198" s="669">
        <v>122</v>
      </c>
    </row>
    <row r="199" spans="1:17" ht="14.4" customHeight="1" x14ac:dyDescent="0.3">
      <c r="A199" s="664" t="s">
        <v>5277</v>
      </c>
      <c r="B199" s="665" t="s">
        <v>5546</v>
      </c>
      <c r="C199" s="665" t="s">
        <v>5278</v>
      </c>
      <c r="D199" s="665" t="s">
        <v>5303</v>
      </c>
      <c r="E199" s="665" t="s">
        <v>5547</v>
      </c>
      <c r="F199" s="668">
        <v>-4.9737991503207013E-14</v>
      </c>
      <c r="G199" s="668">
        <v>1.1641532182693481E-10</v>
      </c>
      <c r="H199" s="665">
        <v>1</v>
      </c>
      <c r="I199" s="665">
        <v>-2340.5714285714284</v>
      </c>
      <c r="J199" s="668">
        <v>-7.1054273576010019E-15</v>
      </c>
      <c r="K199" s="668">
        <v>2.3283064365386963E-10</v>
      </c>
      <c r="L199" s="665">
        <v>2</v>
      </c>
      <c r="M199" s="665">
        <v>-32768</v>
      </c>
      <c r="N199" s="668">
        <v>0</v>
      </c>
      <c r="O199" s="668">
        <v>0</v>
      </c>
      <c r="P199" s="681">
        <v>0</v>
      </c>
      <c r="Q199" s="669"/>
    </row>
    <row r="200" spans="1:17" ht="14.4" customHeight="1" x14ac:dyDescent="0.3">
      <c r="A200" s="664" t="s">
        <v>5277</v>
      </c>
      <c r="B200" s="665" t="s">
        <v>5546</v>
      </c>
      <c r="C200" s="665" t="s">
        <v>5278</v>
      </c>
      <c r="D200" s="665" t="s">
        <v>5304</v>
      </c>
      <c r="E200" s="665" t="s">
        <v>5548</v>
      </c>
      <c r="F200" s="668">
        <v>0</v>
      </c>
      <c r="G200" s="668">
        <v>7.2759576141834259E-12</v>
      </c>
      <c r="H200" s="665">
        <v>1</v>
      </c>
      <c r="I200" s="665"/>
      <c r="J200" s="668">
        <v>0</v>
      </c>
      <c r="K200" s="668">
        <v>-2.9103830456733704E-11</v>
      </c>
      <c r="L200" s="665">
        <v>-4</v>
      </c>
      <c r="M200" s="665"/>
      <c r="N200" s="668">
        <v>0</v>
      </c>
      <c r="O200" s="668">
        <v>0</v>
      </c>
      <c r="P200" s="681">
        <v>0</v>
      </c>
      <c r="Q200" s="669"/>
    </row>
    <row r="201" spans="1:17" ht="14.4" customHeight="1" x14ac:dyDescent="0.3">
      <c r="A201" s="664" t="s">
        <v>5277</v>
      </c>
      <c r="B201" s="665" t="s">
        <v>5546</v>
      </c>
      <c r="C201" s="665" t="s">
        <v>5278</v>
      </c>
      <c r="D201" s="665" t="s">
        <v>5305</v>
      </c>
      <c r="E201" s="665" t="s">
        <v>5548</v>
      </c>
      <c r="F201" s="668">
        <v>0</v>
      </c>
      <c r="G201" s="668">
        <v>0</v>
      </c>
      <c r="H201" s="665"/>
      <c r="I201" s="665"/>
      <c r="J201" s="668">
        <v>0</v>
      </c>
      <c r="K201" s="668">
        <v>-1.4551915228366852E-10</v>
      </c>
      <c r="L201" s="665"/>
      <c r="M201" s="665"/>
      <c r="N201" s="668">
        <v>0</v>
      </c>
      <c r="O201" s="668">
        <v>0</v>
      </c>
      <c r="P201" s="681"/>
      <c r="Q201" s="669"/>
    </row>
    <row r="202" spans="1:17" ht="14.4" customHeight="1" x14ac:dyDescent="0.3">
      <c r="A202" s="664" t="s">
        <v>5277</v>
      </c>
      <c r="B202" s="665" t="s">
        <v>5546</v>
      </c>
      <c r="C202" s="665" t="s">
        <v>5278</v>
      </c>
      <c r="D202" s="665" t="s">
        <v>5306</v>
      </c>
      <c r="E202" s="665" t="s">
        <v>5548</v>
      </c>
      <c r="F202" s="668">
        <v>0</v>
      </c>
      <c r="G202" s="668">
        <v>-1.7462298274040222E-10</v>
      </c>
      <c r="H202" s="665">
        <v>1</v>
      </c>
      <c r="I202" s="665"/>
      <c r="J202" s="668">
        <v>0</v>
      </c>
      <c r="K202" s="668">
        <v>-2.9103830456733704E-11</v>
      </c>
      <c r="L202" s="665">
        <v>0.16666666666666666</v>
      </c>
      <c r="M202" s="665"/>
      <c r="N202" s="668">
        <v>0</v>
      </c>
      <c r="O202" s="668">
        <v>-1.1641532182693481E-10</v>
      </c>
      <c r="P202" s="681">
        <v>0.66666666666666663</v>
      </c>
      <c r="Q202" s="669"/>
    </row>
    <row r="203" spans="1:17" ht="14.4" customHeight="1" x14ac:dyDescent="0.3">
      <c r="A203" s="664" t="s">
        <v>5277</v>
      </c>
      <c r="B203" s="665" t="s">
        <v>5546</v>
      </c>
      <c r="C203" s="665" t="s">
        <v>5278</v>
      </c>
      <c r="D203" s="665" t="s">
        <v>5307</v>
      </c>
      <c r="E203" s="665" t="s">
        <v>5549</v>
      </c>
      <c r="F203" s="668">
        <v>0</v>
      </c>
      <c r="G203" s="668">
        <v>0</v>
      </c>
      <c r="H203" s="665"/>
      <c r="I203" s="665"/>
      <c r="J203" s="668">
        <v>0</v>
      </c>
      <c r="K203" s="668">
        <v>0</v>
      </c>
      <c r="L203" s="665"/>
      <c r="M203" s="665"/>
      <c r="N203" s="668">
        <v>0</v>
      </c>
      <c r="O203" s="668">
        <v>0</v>
      </c>
      <c r="P203" s="681"/>
      <c r="Q203" s="669"/>
    </row>
    <row r="204" spans="1:17" ht="14.4" customHeight="1" x14ac:dyDescent="0.3">
      <c r="A204" s="664" t="s">
        <v>5277</v>
      </c>
      <c r="B204" s="665" t="s">
        <v>5546</v>
      </c>
      <c r="C204" s="665" t="s">
        <v>5278</v>
      </c>
      <c r="D204" s="665" t="s">
        <v>5310</v>
      </c>
      <c r="E204" s="665" t="s">
        <v>5550</v>
      </c>
      <c r="F204" s="668">
        <v>0</v>
      </c>
      <c r="G204" s="668">
        <v>8.7311491370201111E-11</v>
      </c>
      <c r="H204" s="665">
        <v>1</v>
      </c>
      <c r="I204" s="665"/>
      <c r="J204" s="668">
        <v>0</v>
      </c>
      <c r="K204" s="668">
        <v>0</v>
      </c>
      <c r="L204" s="665">
        <v>0</v>
      </c>
      <c r="M204" s="665"/>
      <c r="N204" s="668">
        <v>0</v>
      </c>
      <c r="O204" s="668">
        <v>0</v>
      </c>
      <c r="P204" s="681">
        <v>0</v>
      </c>
      <c r="Q204" s="669"/>
    </row>
    <row r="205" spans="1:17" ht="14.4" customHeight="1" x14ac:dyDescent="0.3">
      <c r="A205" s="664" t="s">
        <v>5277</v>
      </c>
      <c r="B205" s="665" t="s">
        <v>5546</v>
      </c>
      <c r="C205" s="665" t="s">
        <v>5278</v>
      </c>
      <c r="D205" s="665" t="s">
        <v>5315</v>
      </c>
      <c r="E205" s="665" t="s">
        <v>5550</v>
      </c>
      <c r="F205" s="668">
        <v>0</v>
      </c>
      <c r="G205" s="668">
        <v>0</v>
      </c>
      <c r="H205" s="665"/>
      <c r="I205" s="665"/>
      <c r="J205" s="668">
        <v>0</v>
      </c>
      <c r="K205" s="668">
        <v>-1.1641532182693481E-10</v>
      </c>
      <c r="L205" s="665"/>
      <c r="M205" s="665"/>
      <c r="N205" s="668">
        <v>0</v>
      </c>
      <c r="O205" s="668">
        <v>0</v>
      </c>
      <c r="P205" s="681"/>
      <c r="Q205" s="669"/>
    </row>
    <row r="206" spans="1:17" ht="14.4" customHeight="1" x14ac:dyDescent="0.3">
      <c r="A206" s="664" t="s">
        <v>5277</v>
      </c>
      <c r="B206" s="665" t="s">
        <v>5546</v>
      </c>
      <c r="C206" s="665" t="s">
        <v>5278</v>
      </c>
      <c r="D206" s="665" t="s">
        <v>5316</v>
      </c>
      <c r="E206" s="665" t="s">
        <v>5551</v>
      </c>
      <c r="F206" s="668">
        <v>-3.5527136788005009E-15</v>
      </c>
      <c r="G206" s="668">
        <v>0</v>
      </c>
      <c r="H206" s="665"/>
      <c r="I206" s="665">
        <v>0</v>
      </c>
      <c r="J206" s="668">
        <v>-1.7763568394002505E-15</v>
      </c>
      <c r="K206" s="668">
        <v>-2.9103830456733704E-11</v>
      </c>
      <c r="L206" s="665"/>
      <c r="M206" s="665">
        <v>16384</v>
      </c>
      <c r="N206" s="668">
        <v>0</v>
      </c>
      <c r="O206" s="668">
        <v>0</v>
      </c>
      <c r="P206" s="681"/>
      <c r="Q206" s="669"/>
    </row>
    <row r="207" spans="1:17" ht="14.4" customHeight="1" x14ac:dyDescent="0.3">
      <c r="A207" s="664" t="s">
        <v>5277</v>
      </c>
      <c r="B207" s="665" t="s">
        <v>5546</v>
      </c>
      <c r="C207" s="665" t="s">
        <v>5278</v>
      </c>
      <c r="D207" s="665" t="s">
        <v>5317</v>
      </c>
      <c r="E207" s="665" t="s">
        <v>5551</v>
      </c>
      <c r="F207" s="668">
        <v>3.5527136788005009E-15</v>
      </c>
      <c r="G207" s="668">
        <v>0</v>
      </c>
      <c r="H207" s="665"/>
      <c r="I207" s="665">
        <v>0</v>
      </c>
      <c r="J207" s="668">
        <v>1.7763568394002505E-15</v>
      </c>
      <c r="K207" s="668">
        <v>-2.9103830456733704E-11</v>
      </c>
      <c r="L207" s="665"/>
      <c r="M207" s="665">
        <v>-16384</v>
      </c>
      <c r="N207" s="668">
        <v>4.4408920985006262E-16</v>
      </c>
      <c r="O207" s="668">
        <v>-1.4551915228366852E-11</v>
      </c>
      <c r="P207" s="681"/>
      <c r="Q207" s="669">
        <v>-32768</v>
      </c>
    </row>
    <row r="208" spans="1:17" ht="14.4" customHeight="1" x14ac:dyDescent="0.3">
      <c r="A208" s="664" t="s">
        <v>5277</v>
      </c>
      <c r="B208" s="665" t="s">
        <v>5546</v>
      </c>
      <c r="C208" s="665" t="s">
        <v>5278</v>
      </c>
      <c r="D208" s="665" t="s">
        <v>5318</v>
      </c>
      <c r="E208" s="665" t="s">
        <v>5552</v>
      </c>
      <c r="F208" s="668">
        <v>-7.1054273576010019E-15</v>
      </c>
      <c r="G208" s="668">
        <v>1.4551915228366852E-10</v>
      </c>
      <c r="H208" s="665">
        <v>1</v>
      </c>
      <c r="I208" s="665">
        <v>-20480</v>
      </c>
      <c r="J208" s="668">
        <v>2.8421709430404007E-14</v>
      </c>
      <c r="K208" s="668">
        <v>-2.3283064365386963E-10</v>
      </c>
      <c r="L208" s="665">
        <v>-1.6</v>
      </c>
      <c r="M208" s="665">
        <v>-8192</v>
      </c>
      <c r="N208" s="668">
        <v>-3.1974423109204508E-14</v>
      </c>
      <c r="O208" s="668">
        <v>0</v>
      </c>
      <c r="P208" s="681">
        <v>0</v>
      </c>
      <c r="Q208" s="669">
        <v>0</v>
      </c>
    </row>
    <row r="209" spans="1:17" ht="14.4" customHeight="1" x14ac:dyDescent="0.3">
      <c r="A209" s="664" t="s">
        <v>5277</v>
      </c>
      <c r="B209" s="665" t="s">
        <v>5546</v>
      </c>
      <c r="C209" s="665" t="s">
        <v>5278</v>
      </c>
      <c r="D209" s="665" t="s">
        <v>5319</v>
      </c>
      <c r="E209" s="665" t="s">
        <v>5553</v>
      </c>
      <c r="F209" s="668">
        <v>7.1054273576010019E-15</v>
      </c>
      <c r="G209" s="668">
        <v>2.9103830456733704E-11</v>
      </c>
      <c r="H209" s="665">
        <v>1</v>
      </c>
      <c r="I209" s="665">
        <v>4096</v>
      </c>
      <c r="J209" s="668">
        <v>0</v>
      </c>
      <c r="K209" s="668">
        <v>1.1641532182693481E-10</v>
      </c>
      <c r="L209" s="665">
        <v>4</v>
      </c>
      <c r="M209" s="665"/>
      <c r="N209" s="668">
        <v>0</v>
      </c>
      <c r="O209" s="668">
        <v>0</v>
      </c>
      <c r="P209" s="681">
        <v>0</v>
      </c>
      <c r="Q209" s="669"/>
    </row>
    <row r="210" spans="1:17" ht="14.4" customHeight="1" x14ac:dyDescent="0.3">
      <c r="A210" s="664" t="s">
        <v>5277</v>
      </c>
      <c r="B210" s="665" t="s">
        <v>5546</v>
      </c>
      <c r="C210" s="665" t="s">
        <v>5278</v>
      </c>
      <c r="D210" s="665" t="s">
        <v>5365</v>
      </c>
      <c r="E210" s="665" t="s">
        <v>5554</v>
      </c>
      <c r="F210" s="668">
        <v>0</v>
      </c>
      <c r="G210" s="668">
        <v>5.8207660913467407E-11</v>
      </c>
      <c r="H210" s="665">
        <v>1</v>
      </c>
      <c r="I210" s="665"/>
      <c r="J210" s="668"/>
      <c r="K210" s="668"/>
      <c r="L210" s="665"/>
      <c r="M210" s="665"/>
      <c r="N210" s="668">
        <v>0</v>
      </c>
      <c r="O210" s="668">
        <v>0</v>
      </c>
      <c r="P210" s="681">
        <v>0</v>
      </c>
      <c r="Q210" s="669"/>
    </row>
    <row r="211" spans="1:17" ht="14.4" customHeight="1" x14ac:dyDescent="0.3">
      <c r="A211" s="664" t="s">
        <v>5277</v>
      </c>
      <c r="B211" s="665" t="s">
        <v>5546</v>
      </c>
      <c r="C211" s="665" t="s">
        <v>5278</v>
      </c>
      <c r="D211" s="665" t="s">
        <v>5366</v>
      </c>
      <c r="E211" s="665" t="s">
        <v>5554</v>
      </c>
      <c r="F211" s="668">
        <v>0</v>
      </c>
      <c r="G211" s="668">
        <v>-1.1641532182693481E-10</v>
      </c>
      <c r="H211" s="665">
        <v>1</v>
      </c>
      <c r="I211" s="665"/>
      <c r="J211" s="668">
        <v>0</v>
      </c>
      <c r="K211" s="668">
        <v>0</v>
      </c>
      <c r="L211" s="665">
        <v>0</v>
      </c>
      <c r="M211" s="665"/>
      <c r="N211" s="668">
        <v>0</v>
      </c>
      <c r="O211" s="668">
        <v>0</v>
      </c>
      <c r="P211" s="681">
        <v>0</v>
      </c>
      <c r="Q211" s="669"/>
    </row>
    <row r="212" spans="1:17" ht="14.4" customHeight="1" x14ac:dyDescent="0.3">
      <c r="A212" s="664" t="s">
        <v>5277</v>
      </c>
      <c r="B212" s="665" t="s">
        <v>5546</v>
      </c>
      <c r="C212" s="665" t="s">
        <v>5278</v>
      </c>
      <c r="D212" s="665" t="s">
        <v>5367</v>
      </c>
      <c r="E212" s="665" t="s">
        <v>5555</v>
      </c>
      <c r="F212" s="668">
        <v>0</v>
      </c>
      <c r="G212" s="668">
        <v>0</v>
      </c>
      <c r="H212" s="665"/>
      <c r="I212" s="665"/>
      <c r="J212" s="668">
        <v>0</v>
      </c>
      <c r="K212" s="668">
        <v>0</v>
      </c>
      <c r="L212" s="665"/>
      <c r="M212" s="665"/>
      <c r="N212" s="668"/>
      <c r="O212" s="668"/>
      <c r="P212" s="681"/>
      <c r="Q212" s="669"/>
    </row>
    <row r="213" spans="1:17" ht="14.4" customHeight="1" x14ac:dyDescent="0.3">
      <c r="A213" s="664" t="s">
        <v>5277</v>
      </c>
      <c r="B213" s="665" t="s">
        <v>5546</v>
      </c>
      <c r="C213" s="665" t="s">
        <v>5278</v>
      </c>
      <c r="D213" s="665" t="s">
        <v>5369</v>
      </c>
      <c r="E213" s="665" t="s">
        <v>5555</v>
      </c>
      <c r="F213" s="668">
        <v>0</v>
      </c>
      <c r="G213" s="668">
        <v>0</v>
      </c>
      <c r="H213" s="665"/>
      <c r="I213" s="665"/>
      <c r="J213" s="668">
        <v>0</v>
      </c>
      <c r="K213" s="668">
        <v>0</v>
      </c>
      <c r="L213" s="665"/>
      <c r="M213" s="665"/>
      <c r="N213" s="668"/>
      <c r="O213" s="668"/>
      <c r="P213" s="681"/>
      <c r="Q213" s="669"/>
    </row>
    <row r="214" spans="1:17" ht="14.4" customHeight="1" x14ac:dyDescent="0.3">
      <c r="A214" s="664" t="s">
        <v>5277</v>
      </c>
      <c r="B214" s="665" t="s">
        <v>5546</v>
      </c>
      <c r="C214" s="665" t="s">
        <v>5278</v>
      </c>
      <c r="D214" s="665" t="s">
        <v>5400</v>
      </c>
      <c r="E214" s="665" t="s">
        <v>5556</v>
      </c>
      <c r="F214" s="668">
        <v>0</v>
      </c>
      <c r="G214" s="668">
        <v>0</v>
      </c>
      <c r="H214" s="665"/>
      <c r="I214" s="665"/>
      <c r="J214" s="668">
        <v>0</v>
      </c>
      <c r="K214" s="668">
        <v>0</v>
      </c>
      <c r="L214" s="665"/>
      <c r="M214" s="665"/>
      <c r="N214" s="668">
        <v>0</v>
      </c>
      <c r="O214" s="668">
        <v>0</v>
      </c>
      <c r="P214" s="681"/>
      <c r="Q214" s="669"/>
    </row>
    <row r="215" spans="1:17" ht="14.4" customHeight="1" x14ac:dyDescent="0.3">
      <c r="A215" s="664" t="s">
        <v>5277</v>
      </c>
      <c r="B215" s="665" t="s">
        <v>5546</v>
      </c>
      <c r="C215" s="665" t="s">
        <v>5278</v>
      </c>
      <c r="D215" s="665" t="s">
        <v>5401</v>
      </c>
      <c r="E215" s="665" t="s">
        <v>5556</v>
      </c>
      <c r="F215" s="668">
        <v>0</v>
      </c>
      <c r="G215" s="668">
        <v>2.9103830456733704E-11</v>
      </c>
      <c r="H215" s="665">
        <v>1</v>
      </c>
      <c r="I215" s="665"/>
      <c r="J215" s="668">
        <v>0</v>
      </c>
      <c r="K215" s="668">
        <v>0</v>
      </c>
      <c r="L215" s="665">
        <v>0</v>
      </c>
      <c r="M215" s="665"/>
      <c r="N215" s="668">
        <v>0</v>
      </c>
      <c r="O215" s="668">
        <v>0</v>
      </c>
      <c r="P215" s="681">
        <v>0</v>
      </c>
      <c r="Q215" s="669"/>
    </row>
    <row r="216" spans="1:17" ht="14.4" customHeight="1" x14ac:dyDescent="0.3">
      <c r="A216" s="664" t="s">
        <v>5277</v>
      </c>
      <c r="B216" s="665" t="s">
        <v>5546</v>
      </c>
      <c r="C216" s="665" t="s">
        <v>5278</v>
      </c>
      <c r="D216" s="665" t="s">
        <v>5412</v>
      </c>
      <c r="E216" s="665" t="s">
        <v>5557</v>
      </c>
      <c r="F216" s="668">
        <v>0</v>
      </c>
      <c r="G216" s="668">
        <v>-7.2759576141834259E-12</v>
      </c>
      <c r="H216" s="665">
        <v>1</v>
      </c>
      <c r="I216" s="665"/>
      <c r="J216" s="668"/>
      <c r="K216" s="668"/>
      <c r="L216" s="665"/>
      <c r="M216" s="665"/>
      <c r="N216" s="668"/>
      <c r="O216" s="668"/>
      <c r="P216" s="681"/>
      <c r="Q216" s="669"/>
    </row>
    <row r="217" spans="1:17" ht="14.4" customHeight="1" x14ac:dyDescent="0.3">
      <c r="A217" s="664" t="s">
        <v>5277</v>
      </c>
      <c r="B217" s="665" t="s">
        <v>5546</v>
      </c>
      <c r="C217" s="665" t="s">
        <v>5278</v>
      </c>
      <c r="D217" s="665" t="s">
        <v>5420</v>
      </c>
      <c r="E217" s="665" t="s">
        <v>5557</v>
      </c>
      <c r="F217" s="668">
        <v>0</v>
      </c>
      <c r="G217" s="668">
        <v>0</v>
      </c>
      <c r="H217" s="665"/>
      <c r="I217" s="665"/>
      <c r="J217" s="668"/>
      <c r="K217" s="668"/>
      <c r="L217" s="665"/>
      <c r="M217" s="665"/>
      <c r="N217" s="668"/>
      <c r="O217" s="668"/>
      <c r="P217" s="681"/>
      <c r="Q217" s="669"/>
    </row>
    <row r="218" spans="1:17" ht="14.4" customHeight="1" x14ac:dyDescent="0.3">
      <c r="A218" s="664" t="s">
        <v>5277</v>
      </c>
      <c r="B218" s="665" t="s">
        <v>5546</v>
      </c>
      <c r="C218" s="665" t="s">
        <v>5278</v>
      </c>
      <c r="D218" s="665" t="s">
        <v>5423</v>
      </c>
      <c r="E218" s="665" t="s">
        <v>5558</v>
      </c>
      <c r="F218" s="668">
        <v>0</v>
      </c>
      <c r="G218" s="668">
        <v>0</v>
      </c>
      <c r="H218" s="665"/>
      <c r="I218" s="665"/>
      <c r="J218" s="668">
        <v>0</v>
      </c>
      <c r="K218" s="668">
        <v>-1.1641532182693481E-10</v>
      </c>
      <c r="L218" s="665"/>
      <c r="M218" s="665"/>
      <c r="N218" s="668">
        <v>0</v>
      </c>
      <c r="O218" s="668">
        <v>-1.1641532182693481E-10</v>
      </c>
      <c r="P218" s="681"/>
      <c r="Q218" s="669"/>
    </row>
    <row r="219" spans="1:17" ht="14.4" customHeight="1" x14ac:dyDescent="0.3">
      <c r="A219" s="664" t="s">
        <v>5277</v>
      </c>
      <c r="B219" s="665" t="s">
        <v>5546</v>
      </c>
      <c r="C219" s="665" t="s">
        <v>5278</v>
      </c>
      <c r="D219" s="665" t="s">
        <v>5424</v>
      </c>
      <c r="E219" s="665" t="s">
        <v>5559</v>
      </c>
      <c r="F219" s="668">
        <v>0</v>
      </c>
      <c r="G219" s="668">
        <v>0</v>
      </c>
      <c r="H219" s="665"/>
      <c r="I219" s="665"/>
      <c r="J219" s="668">
        <v>0</v>
      </c>
      <c r="K219" s="668">
        <v>0</v>
      </c>
      <c r="L219" s="665"/>
      <c r="M219" s="665"/>
      <c r="N219" s="668">
        <v>0</v>
      </c>
      <c r="O219" s="668">
        <v>0</v>
      </c>
      <c r="P219" s="681"/>
      <c r="Q219" s="669"/>
    </row>
    <row r="220" spans="1:17" ht="14.4" customHeight="1" x14ac:dyDescent="0.3">
      <c r="A220" s="664" t="s">
        <v>5277</v>
      </c>
      <c r="B220" s="665" t="s">
        <v>5546</v>
      </c>
      <c r="C220" s="665" t="s">
        <v>5278</v>
      </c>
      <c r="D220" s="665" t="s">
        <v>5425</v>
      </c>
      <c r="E220" s="665" t="s">
        <v>5559</v>
      </c>
      <c r="F220" s="668">
        <v>0</v>
      </c>
      <c r="G220" s="668">
        <v>0</v>
      </c>
      <c r="H220" s="665"/>
      <c r="I220" s="665"/>
      <c r="J220" s="668"/>
      <c r="K220" s="668"/>
      <c r="L220" s="665"/>
      <c r="M220" s="665"/>
      <c r="N220" s="668">
        <v>1.7763568394002505E-15</v>
      </c>
      <c r="O220" s="668">
        <v>0</v>
      </c>
      <c r="P220" s="681"/>
      <c r="Q220" s="669">
        <v>0</v>
      </c>
    </row>
    <row r="221" spans="1:17" ht="14.4" customHeight="1" x14ac:dyDescent="0.3">
      <c r="A221" s="664" t="s">
        <v>5277</v>
      </c>
      <c r="B221" s="665" t="s">
        <v>5546</v>
      </c>
      <c r="C221" s="665" t="s">
        <v>5278</v>
      </c>
      <c r="D221" s="665" t="s">
        <v>5426</v>
      </c>
      <c r="E221" s="665" t="s">
        <v>5560</v>
      </c>
      <c r="F221" s="668">
        <v>0</v>
      </c>
      <c r="G221" s="668">
        <v>-1.1641532182693481E-10</v>
      </c>
      <c r="H221" s="665">
        <v>1</v>
      </c>
      <c r="I221" s="665"/>
      <c r="J221" s="668">
        <v>0</v>
      </c>
      <c r="K221" s="668">
        <v>5.8207660913467407E-11</v>
      </c>
      <c r="L221" s="665">
        <v>-0.5</v>
      </c>
      <c r="M221" s="665"/>
      <c r="N221" s="668">
        <v>0</v>
      </c>
      <c r="O221" s="668">
        <v>5.8207660913467407E-11</v>
      </c>
      <c r="P221" s="681">
        <v>-0.5</v>
      </c>
      <c r="Q221" s="669"/>
    </row>
    <row r="222" spans="1:17" ht="14.4" customHeight="1" x14ac:dyDescent="0.3">
      <c r="A222" s="664" t="s">
        <v>5277</v>
      </c>
      <c r="B222" s="665" t="s">
        <v>5546</v>
      </c>
      <c r="C222" s="665" t="s">
        <v>5278</v>
      </c>
      <c r="D222" s="665" t="s">
        <v>5427</v>
      </c>
      <c r="E222" s="665" t="s">
        <v>5561</v>
      </c>
      <c r="F222" s="668">
        <v>0</v>
      </c>
      <c r="G222" s="668">
        <v>0</v>
      </c>
      <c r="H222" s="665"/>
      <c r="I222" s="665"/>
      <c r="J222" s="668">
        <v>0</v>
      </c>
      <c r="K222" s="668">
        <v>0</v>
      </c>
      <c r="L222" s="665"/>
      <c r="M222" s="665"/>
      <c r="N222" s="668">
        <v>0</v>
      </c>
      <c r="O222" s="668">
        <v>-1.4551915228366852E-11</v>
      </c>
      <c r="P222" s="681"/>
      <c r="Q222" s="669"/>
    </row>
    <row r="223" spans="1:17" ht="14.4" customHeight="1" x14ac:dyDescent="0.3">
      <c r="A223" s="664" t="s">
        <v>5277</v>
      </c>
      <c r="B223" s="665" t="s">
        <v>5546</v>
      </c>
      <c r="C223" s="665" t="s">
        <v>5278</v>
      </c>
      <c r="D223" s="665" t="s">
        <v>5448</v>
      </c>
      <c r="E223" s="665" t="s">
        <v>5562</v>
      </c>
      <c r="F223" s="668"/>
      <c r="G223" s="668"/>
      <c r="H223" s="665"/>
      <c r="I223" s="665"/>
      <c r="J223" s="668">
        <v>0</v>
      </c>
      <c r="K223" s="668">
        <v>0</v>
      </c>
      <c r="L223" s="665"/>
      <c r="M223" s="665"/>
      <c r="N223" s="668">
        <v>0</v>
      </c>
      <c r="O223" s="668">
        <v>0</v>
      </c>
      <c r="P223" s="681"/>
      <c r="Q223" s="669"/>
    </row>
    <row r="224" spans="1:17" ht="14.4" customHeight="1" x14ac:dyDescent="0.3">
      <c r="A224" s="664" t="s">
        <v>5277</v>
      </c>
      <c r="B224" s="665" t="s">
        <v>5546</v>
      </c>
      <c r="C224" s="665" t="s">
        <v>5278</v>
      </c>
      <c r="D224" s="665" t="s">
        <v>5454</v>
      </c>
      <c r="E224" s="665" t="s">
        <v>5563</v>
      </c>
      <c r="F224" s="668"/>
      <c r="G224" s="668"/>
      <c r="H224" s="665"/>
      <c r="I224" s="665"/>
      <c r="J224" s="668">
        <v>-1.7763568394002505E-15</v>
      </c>
      <c r="K224" s="668">
        <v>2.3283064365386963E-10</v>
      </c>
      <c r="L224" s="665"/>
      <c r="M224" s="665">
        <v>-131072</v>
      </c>
      <c r="N224" s="668">
        <v>0</v>
      </c>
      <c r="O224" s="668">
        <v>4.6566128730773926E-10</v>
      </c>
      <c r="P224" s="681"/>
      <c r="Q224" s="669"/>
    </row>
    <row r="225" spans="1:17" ht="14.4" customHeight="1" x14ac:dyDescent="0.3">
      <c r="A225" s="664" t="s">
        <v>5277</v>
      </c>
      <c r="B225" s="665" t="s">
        <v>5546</v>
      </c>
      <c r="C225" s="665" t="s">
        <v>5278</v>
      </c>
      <c r="D225" s="665" t="s">
        <v>5457</v>
      </c>
      <c r="E225" s="665" t="s">
        <v>5547</v>
      </c>
      <c r="F225" s="668"/>
      <c r="G225" s="668"/>
      <c r="H225" s="665"/>
      <c r="I225" s="665"/>
      <c r="J225" s="668">
        <v>0</v>
      </c>
      <c r="K225" s="668">
        <v>2.3283064365386963E-10</v>
      </c>
      <c r="L225" s="665"/>
      <c r="M225" s="665"/>
      <c r="N225" s="668">
        <v>0</v>
      </c>
      <c r="O225" s="668">
        <v>4.6566128730773926E-10</v>
      </c>
      <c r="P225" s="681"/>
      <c r="Q225" s="669"/>
    </row>
    <row r="226" spans="1:17" ht="14.4" customHeight="1" x14ac:dyDescent="0.3">
      <c r="A226" s="664" t="s">
        <v>5277</v>
      </c>
      <c r="B226" s="665" t="s">
        <v>5546</v>
      </c>
      <c r="C226" s="665" t="s">
        <v>5278</v>
      </c>
      <c r="D226" s="665" t="s">
        <v>5463</v>
      </c>
      <c r="E226" s="665" t="s">
        <v>5564</v>
      </c>
      <c r="F226" s="668"/>
      <c r="G226" s="668"/>
      <c r="H226" s="665"/>
      <c r="I226" s="665"/>
      <c r="J226" s="668">
        <v>0</v>
      </c>
      <c r="K226" s="668">
        <v>0</v>
      </c>
      <c r="L226" s="665"/>
      <c r="M226" s="665"/>
      <c r="N226" s="668">
        <v>0</v>
      </c>
      <c r="O226" s="668">
        <v>0</v>
      </c>
      <c r="P226" s="681"/>
      <c r="Q226" s="669"/>
    </row>
    <row r="227" spans="1:17" ht="14.4" customHeight="1" x14ac:dyDescent="0.3">
      <c r="A227" s="664" t="s">
        <v>5277</v>
      </c>
      <c r="B227" s="665" t="s">
        <v>5546</v>
      </c>
      <c r="C227" s="665" t="s">
        <v>5278</v>
      </c>
      <c r="D227" s="665" t="s">
        <v>5466</v>
      </c>
      <c r="E227" s="665" t="s">
        <v>5560</v>
      </c>
      <c r="F227" s="668"/>
      <c r="G227" s="668"/>
      <c r="H227" s="665"/>
      <c r="I227" s="665"/>
      <c r="J227" s="668">
        <v>0</v>
      </c>
      <c r="K227" s="668">
        <v>0</v>
      </c>
      <c r="L227" s="665"/>
      <c r="M227" s="665"/>
      <c r="N227" s="668">
        <v>0</v>
      </c>
      <c r="O227" s="668">
        <v>0</v>
      </c>
      <c r="P227" s="681"/>
      <c r="Q227" s="669"/>
    </row>
    <row r="228" spans="1:17" ht="14.4" customHeight="1" x14ac:dyDescent="0.3">
      <c r="A228" s="664" t="s">
        <v>5277</v>
      </c>
      <c r="B228" s="665" t="s">
        <v>5546</v>
      </c>
      <c r="C228" s="665" t="s">
        <v>5278</v>
      </c>
      <c r="D228" s="665" t="s">
        <v>5470</v>
      </c>
      <c r="E228" s="665" t="s">
        <v>3034</v>
      </c>
      <c r="F228" s="668"/>
      <c r="G228" s="668"/>
      <c r="H228" s="665"/>
      <c r="I228" s="665"/>
      <c r="J228" s="668">
        <v>0</v>
      </c>
      <c r="K228" s="668">
        <v>-2.9103830456733704E-11</v>
      </c>
      <c r="L228" s="665"/>
      <c r="M228" s="665"/>
      <c r="N228" s="668">
        <v>0</v>
      </c>
      <c r="O228" s="668">
        <v>5.8207660913467407E-11</v>
      </c>
      <c r="P228" s="681"/>
      <c r="Q228" s="669"/>
    </row>
    <row r="229" spans="1:17" ht="14.4" customHeight="1" x14ac:dyDescent="0.3">
      <c r="A229" s="664" t="s">
        <v>5277</v>
      </c>
      <c r="B229" s="665" t="s">
        <v>5546</v>
      </c>
      <c r="C229" s="665" t="s">
        <v>5278</v>
      </c>
      <c r="D229" s="665" t="s">
        <v>5474</v>
      </c>
      <c r="E229" s="665" t="s">
        <v>5565</v>
      </c>
      <c r="F229" s="668"/>
      <c r="G229" s="668"/>
      <c r="H229" s="665"/>
      <c r="I229" s="665"/>
      <c r="J229" s="668"/>
      <c r="K229" s="668"/>
      <c r="L229" s="665"/>
      <c r="M229" s="665"/>
      <c r="N229" s="668">
        <v>0</v>
      </c>
      <c r="O229" s="668">
        <v>0</v>
      </c>
      <c r="P229" s="681"/>
      <c r="Q229" s="669"/>
    </row>
    <row r="230" spans="1:17" ht="14.4" customHeight="1" x14ac:dyDescent="0.3">
      <c r="A230" s="664" t="s">
        <v>5277</v>
      </c>
      <c r="B230" s="665" t="s">
        <v>5546</v>
      </c>
      <c r="C230" s="665" t="s">
        <v>5278</v>
      </c>
      <c r="D230" s="665" t="s">
        <v>5475</v>
      </c>
      <c r="E230" s="665" t="s">
        <v>5564</v>
      </c>
      <c r="F230" s="668"/>
      <c r="G230" s="668"/>
      <c r="H230" s="665"/>
      <c r="I230" s="665"/>
      <c r="J230" s="668"/>
      <c r="K230" s="668"/>
      <c r="L230" s="665"/>
      <c r="M230" s="665"/>
      <c r="N230" s="668">
        <v>0</v>
      </c>
      <c r="O230" s="668">
        <v>0</v>
      </c>
      <c r="P230" s="681"/>
      <c r="Q230" s="669"/>
    </row>
    <row r="231" spans="1:17" ht="14.4" customHeight="1" x14ac:dyDescent="0.3">
      <c r="A231" s="664" t="s">
        <v>5277</v>
      </c>
      <c r="B231" s="665" t="s">
        <v>5546</v>
      </c>
      <c r="C231" s="665" t="s">
        <v>5278</v>
      </c>
      <c r="D231" s="665" t="s">
        <v>5488</v>
      </c>
      <c r="E231" s="665" t="s">
        <v>5566</v>
      </c>
      <c r="F231" s="668"/>
      <c r="G231" s="668"/>
      <c r="H231" s="665"/>
      <c r="I231" s="665"/>
      <c r="J231" s="668"/>
      <c r="K231" s="668"/>
      <c r="L231" s="665"/>
      <c r="M231" s="665"/>
      <c r="N231" s="668">
        <v>0</v>
      </c>
      <c r="O231" s="668">
        <v>0</v>
      </c>
      <c r="P231" s="681"/>
      <c r="Q231" s="669"/>
    </row>
    <row r="232" spans="1:17" ht="14.4" customHeight="1" x14ac:dyDescent="0.3">
      <c r="A232" s="664" t="s">
        <v>5567</v>
      </c>
      <c r="B232" s="665" t="s">
        <v>540</v>
      </c>
      <c r="C232" s="665" t="s">
        <v>5278</v>
      </c>
      <c r="D232" s="665" t="s">
        <v>5279</v>
      </c>
      <c r="E232" s="665" t="s">
        <v>5280</v>
      </c>
      <c r="F232" s="668">
        <v>29.400000000000002</v>
      </c>
      <c r="G232" s="668">
        <v>1662.5300000000002</v>
      </c>
      <c r="H232" s="665">
        <v>1</v>
      </c>
      <c r="I232" s="665">
        <v>56.548639455782315</v>
      </c>
      <c r="J232" s="668">
        <v>22.2</v>
      </c>
      <c r="K232" s="668">
        <v>1201.0800000000002</v>
      </c>
      <c r="L232" s="665">
        <v>0.72244109880723961</v>
      </c>
      <c r="M232" s="665">
        <v>54.102702702702715</v>
      </c>
      <c r="N232" s="668">
        <v>26.700000000000003</v>
      </c>
      <c r="O232" s="668">
        <v>1444.47</v>
      </c>
      <c r="P232" s="681">
        <v>0.86883845705039897</v>
      </c>
      <c r="Q232" s="669">
        <v>54.099999999999994</v>
      </c>
    </row>
    <row r="233" spans="1:17" ht="14.4" customHeight="1" x14ac:dyDescent="0.3">
      <c r="A233" s="664" t="s">
        <v>5567</v>
      </c>
      <c r="B233" s="665" t="s">
        <v>540</v>
      </c>
      <c r="C233" s="665" t="s">
        <v>5278</v>
      </c>
      <c r="D233" s="665" t="s">
        <v>5281</v>
      </c>
      <c r="E233" s="665" t="s">
        <v>5282</v>
      </c>
      <c r="F233" s="668">
        <v>12.500000000000002</v>
      </c>
      <c r="G233" s="668">
        <v>1415</v>
      </c>
      <c r="H233" s="665">
        <v>1</v>
      </c>
      <c r="I233" s="665">
        <v>113.19999999999999</v>
      </c>
      <c r="J233" s="668">
        <v>8.8000000000000007</v>
      </c>
      <c r="K233" s="668">
        <v>952.61999999999989</v>
      </c>
      <c r="L233" s="665">
        <v>0.67322968197879851</v>
      </c>
      <c r="M233" s="665">
        <v>108.25227272727271</v>
      </c>
      <c r="N233" s="668">
        <v>11.8</v>
      </c>
      <c r="O233" s="668">
        <v>1277.3699999999999</v>
      </c>
      <c r="P233" s="681">
        <v>0.90273498233215543</v>
      </c>
      <c r="Q233" s="669">
        <v>108.25169491525422</v>
      </c>
    </row>
    <row r="234" spans="1:17" ht="14.4" customHeight="1" x14ac:dyDescent="0.3">
      <c r="A234" s="664" t="s">
        <v>5567</v>
      </c>
      <c r="B234" s="665" t="s">
        <v>540</v>
      </c>
      <c r="C234" s="665" t="s">
        <v>5278</v>
      </c>
      <c r="D234" s="665" t="s">
        <v>5283</v>
      </c>
      <c r="E234" s="665" t="s">
        <v>5284</v>
      </c>
      <c r="F234" s="668">
        <v>0.1</v>
      </c>
      <c r="G234" s="668">
        <v>15.79</v>
      </c>
      <c r="H234" s="665">
        <v>1</v>
      </c>
      <c r="I234" s="665">
        <v>157.89999999999998</v>
      </c>
      <c r="J234" s="668"/>
      <c r="K234" s="668"/>
      <c r="L234" s="665"/>
      <c r="M234" s="665"/>
      <c r="N234" s="668"/>
      <c r="O234" s="668"/>
      <c r="P234" s="681"/>
      <c r="Q234" s="669"/>
    </row>
    <row r="235" spans="1:17" ht="14.4" customHeight="1" x14ac:dyDescent="0.3">
      <c r="A235" s="664" t="s">
        <v>5567</v>
      </c>
      <c r="B235" s="665" t="s">
        <v>540</v>
      </c>
      <c r="C235" s="665" t="s">
        <v>5278</v>
      </c>
      <c r="D235" s="665" t="s">
        <v>5287</v>
      </c>
      <c r="E235" s="665" t="s">
        <v>5288</v>
      </c>
      <c r="F235" s="668">
        <v>1.2000000000000002</v>
      </c>
      <c r="G235" s="668">
        <v>14.04</v>
      </c>
      <c r="H235" s="665">
        <v>1</v>
      </c>
      <c r="I235" s="665">
        <v>11.699999999999998</v>
      </c>
      <c r="J235" s="668">
        <v>1.2000000000000002</v>
      </c>
      <c r="K235" s="668">
        <v>13.440000000000001</v>
      </c>
      <c r="L235" s="665">
        <v>0.95726495726495742</v>
      </c>
      <c r="M235" s="665">
        <v>11.2</v>
      </c>
      <c r="N235" s="668">
        <v>2.6</v>
      </c>
      <c r="O235" s="668">
        <v>33.43</v>
      </c>
      <c r="P235" s="681">
        <v>2.3810541310541313</v>
      </c>
      <c r="Q235" s="669">
        <v>12.857692307692307</v>
      </c>
    </row>
    <row r="236" spans="1:17" ht="14.4" customHeight="1" x14ac:dyDescent="0.3">
      <c r="A236" s="664" t="s">
        <v>5567</v>
      </c>
      <c r="B236" s="665" t="s">
        <v>540</v>
      </c>
      <c r="C236" s="665" t="s">
        <v>5278</v>
      </c>
      <c r="D236" s="665" t="s">
        <v>5289</v>
      </c>
      <c r="E236" s="665" t="s">
        <v>5290</v>
      </c>
      <c r="F236" s="668">
        <v>36.999999999999993</v>
      </c>
      <c r="G236" s="668">
        <v>7300.1</v>
      </c>
      <c r="H236" s="665">
        <v>1</v>
      </c>
      <c r="I236" s="665">
        <v>197.30000000000004</v>
      </c>
      <c r="J236" s="668">
        <v>21.700000000000003</v>
      </c>
      <c r="K236" s="668">
        <v>4094.7999999999997</v>
      </c>
      <c r="L236" s="665">
        <v>0.56092382296132925</v>
      </c>
      <c r="M236" s="665">
        <v>188.70046082949304</v>
      </c>
      <c r="N236" s="668">
        <v>17</v>
      </c>
      <c r="O236" s="668">
        <v>3207.8999999999996</v>
      </c>
      <c r="P236" s="681">
        <v>0.43943233654333497</v>
      </c>
      <c r="Q236" s="669">
        <v>188.7</v>
      </c>
    </row>
    <row r="237" spans="1:17" ht="14.4" customHeight="1" x14ac:dyDescent="0.3">
      <c r="A237" s="664" t="s">
        <v>5567</v>
      </c>
      <c r="B237" s="665" t="s">
        <v>540</v>
      </c>
      <c r="C237" s="665" t="s">
        <v>5278</v>
      </c>
      <c r="D237" s="665" t="s">
        <v>5291</v>
      </c>
      <c r="E237" s="665" t="s">
        <v>5292</v>
      </c>
      <c r="F237" s="668">
        <v>1</v>
      </c>
      <c r="G237" s="668">
        <v>8342.24</v>
      </c>
      <c r="H237" s="665">
        <v>1</v>
      </c>
      <c r="I237" s="665">
        <v>8342.24</v>
      </c>
      <c r="J237" s="668">
        <v>3</v>
      </c>
      <c r="K237" s="668">
        <v>23938.62</v>
      </c>
      <c r="L237" s="665">
        <v>2.8695674063560865</v>
      </c>
      <c r="M237" s="665">
        <v>7979.54</v>
      </c>
      <c r="N237" s="668">
        <v>2</v>
      </c>
      <c r="O237" s="668">
        <v>12745.08</v>
      </c>
      <c r="P237" s="681">
        <v>1.5277767122499473</v>
      </c>
      <c r="Q237" s="669">
        <v>6372.54</v>
      </c>
    </row>
    <row r="238" spans="1:17" ht="14.4" customHeight="1" x14ac:dyDescent="0.3">
      <c r="A238" s="664" t="s">
        <v>5567</v>
      </c>
      <c r="B238" s="665" t="s">
        <v>540</v>
      </c>
      <c r="C238" s="665" t="s">
        <v>5278</v>
      </c>
      <c r="D238" s="665" t="s">
        <v>5568</v>
      </c>
      <c r="E238" s="665" t="s">
        <v>5295</v>
      </c>
      <c r="F238" s="668"/>
      <c r="G238" s="668"/>
      <c r="H238" s="665"/>
      <c r="I238" s="665"/>
      <c r="J238" s="668"/>
      <c r="K238" s="668"/>
      <c r="L238" s="665"/>
      <c r="M238" s="665"/>
      <c r="N238" s="668">
        <v>2.4500000000000002</v>
      </c>
      <c r="O238" s="668">
        <v>338.11</v>
      </c>
      <c r="P238" s="681"/>
      <c r="Q238" s="669">
        <v>138.00408163265305</v>
      </c>
    </row>
    <row r="239" spans="1:17" ht="14.4" customHeight="1" x14ac:dyDescent="0.3">
      <c r="A239" s="664" t="s">
        <v>5567</v>
      </c>
      <c r="B239" s="665" t="s">
        <v>540</v>
      </c>
      <c r="C239" s="665" t="s">
        <v>5278</v>
      </c>
      <c r="D239" s="665" t="s">
        <v>5294</v>
      </c>
      <c r="E239" s="665" t="s">
        <v>5295</v>
      </c>
      <c r="F239" s="668"/>
      <c r="G239" s="668"/>
      <c r="H239" s="665"/>
      <c r="I239" s="665"/>
      <c r="J239" s="668"/>
      <c r="K239" s="668"/>
      <c r="L239" s="665"/>
      <c r="M239" s="665"/>
      <c r="N239" s="668">
        <v>1.52</v>
      </c>
      <c r="O239" s="668">
        <v>405.96</v>
      </c>
      <c r="P239" s="681"/>
      <c r="Q239" s="669">
        <v>267.07894736842104</v>
      </c>
    </row>
    <row r="240" spans="1:17" ht="14.4" customHeight="1" x14ac:dyDescent="0.3">
      <c r="A240" s="664" t="s">
        <v>5567</v>
      </c>
      <c r="B240" s="665" t="s">
        <v>540</v>
      </c>
      <c r="C240" s="665" t="s">
        <v>5278</v>
      </c>
      <c r="D240" s="665" t="s">
        <v>5296</v>
      </c>
      <c r="E240" s="665" t="s">
        <v>5297</v>
      </c>
      <c r="F240" s="668">
        <v>2</v>
      </c>
      <c r="G240" s="668">
        <v>15844.76</v>
      </c>
      <c r="H240" s="665">
        <v>1</v>
      </c>
      <c r="I240" s="665">
        <v>7922.38</v>
      </c>
      <c r="J240" s="668">
        <v>3</v>
      </c>
      <c r="K240" s="668">
        <v>22733.79</v>
      </c>
      <c r="L240" s="665">
        <v>1.4347828556570121</v>
      </c>
      <c r="M240" s="665">
        <v>7577.93</v>
      </c>
      <c r="N240" s="668">
        <v>6</v>
      </c>
      <c r="O240" s="668">
        <v>39726.899999999994</v>
      </c>
      <c r="P240" s="681">
        <v>2.5072579199684939</v>
      </c>
      <c r="Q240" s="669">
        <v>6621.1499999999987</v>
      </c>
    </row>
    <row r="241" spans="1:17" ht="14.4" customHeight="1" x14ac:dyDescent="0.3">
      <c r="A241" s="664" t="s">
        <v>5567</v>
      </c>
      <c r="B241" s="665" t="s">
        <v>540</v>
      </c>
      <c r="C241" s="665" t="s">
        <v>5278</v>
      </c>
      <c r="D241" s="665" t="s">
        <v>5299</v>
      </c>
      <c r="E241" s="665" t="s">
        <v>2869</v>
      </c>
      <c r="F241" s="668">
        <v>10</v>
      </c>
      <c r="G241" s="668">
        <v>303773.5</v>
      </c>
      <c r="H241" s="665">
        <v>1</v>
      </c>
      <c r="I241" s="665">
        <v>30377.35</v>
      </c>
      <c r="J241" s="668">
        <v>8</v>
      </c>
      <c r="K241" s="668">
        <v>228987.43999999997</v>
      </c>
      <c r="L241" s="665">
        <v>0.75380979578534657</v>
      </c>
      <c r="M241" s="665">
        <v>28623.429999999997</v>
      </c>
      <c r="N241" s="668">
        <v>8</v>
      </c>
      <c r="O241" s="668">
        <v>228987.44</v>
      </c>
      <c r="P241" s="681">
        <v>0.75380979578534668</v>
      </c>
      <c r="Q241" s="669">
        <v>28623.43</v>
      </c>
    </row>
    <row r="242" spans="1:17" ht="14.4" customHeight="1" x14ac:dyDescent="0.3">
      <c r="A242" s="664" t="s">
        <v>5567</v>
      </c>
      <c r="B242" s="665" t="s">
        <v>540</v>
      </c>
      <c r="C242" s="665" t="s">
        <v>5278</v>
      </c>
      <c r="D242" s="665" t="s">
        <v>5300</v>
      </c>
      <c r="E242" s="665" t="s">
        <v>2941</v>
      </c>
      <c r="F242" s="668">
        <v>11</v>
      </c>
      <c r="G242" s="668">
        <v>364908.94</v>
      </c>
      <c r="H242" s="665">
        <v>1</v>
      </c>
      <c r="I242" s="665">
        <v>33173.54</v>
      </c>
      <c r="J242" s="668">
        <v>16</v>
      </c>
      <c r="K242" s="668">
        <v>457985.59999999992</v>
      </c>
      <c r="L242" s="665">
        <v>1.255068182215541</v>
      </c>
      <c r="M242" s="665">
        <v>28624.099999999995</v>
      </c>
      <c r="N242" s="668">
        <v>11</v>
      </c>
      <c r="O242" s="668">
        <v>314865.09999999998</v>
      </c>
      <c r="P242" s="681">
        <v>0.86285937527318457</v>
      </c>
      <c r="Q242" s="669">
        <v>28624.1</v>
      </c>
    </row>
    <row r="243" spans="1:17" ht="14.4" customHeight="1" x14ac:dyDescent="0.3">
      <c r="A243" s="664" t="s">
        <v>5567</v>
      </c>
      <c r="B243" s="665" t="s">
        <v>540</v>
      </c>
      <c r="C243" s="665" t="s">
        <v>5278</v>
      </c>
      <c r="D243" s="665" t="s">
        <v>5308</v>
      </c>
      <c r="E243" s="665" t="s">
        <v>5309</v>
      </c>
      <c r="F243" s="668">
        <v>56</v>
      </c>
      <c r="G243" s="668">
        <v>390181.12</v>
      </c>
      <c r="H243" s="665">
        <v>1</v>
      </c>
      <c r="I243" s="665">
        <v>6967.5199999999995</v>
      </c>
      <c r="J243" s="668">
        <v>1</v>
      </c>
      <c r="K243" s="668">
        <v>1602.3</v>
      </c>
      <c r="L243" s="665">
        <v>4.1065544124738789E-3</v>
      </c>
      <c r="M243" s="665">
        <v>1602.3</v>
      </c>
      <c r="N243" s="668">
        <v>7</v>
      </c>
      <c r="O243" s="668">
        <v>12243.56</v>
      </c>
      <c r="P243" s="681">
        <v>3.1379170780995246E-2</v>
      </c>
      <c r="Q243" s="669">
        <v>1749.08</v>
      </c>
    </row>
    <row r="244" spans="1:17" ht="14.4" customHeight="1" x14ac:dyDescent="0.3">
      <c r="A244" s="664" t="s">
        <v>5567</v>
      </c>
      <c r="B244" s="665" t="s">
        <v>540</v>
      </c>
      <c r="C244" s="665" t="s">
        <v>5278</v>
      </c>
      <c r="D244" s="665" t="s">
        <v>5311</v>
      </c>
      <c r="E244" s="665" t="s">
        <v>5312</v>
      </c>
      <c r="F244" s="668">
        <v>64</v>
      </c>
      <c r="G244" s="668">
        <v>711642.88</v>
      </c>
      <c r="H244" s="665">
        <v>1</v>
      </c>
      <c r="I244" s="665">
        <v>11119.42</v>
      </c>
      <c r="J244" s="668">
        <v>61</v>
      </c>
      <c r="K244" s="668">
        <v>648794.17000000004</v>
      </c>
      <c r="L244" s="665">
        <v>0.91168504348698054</v>
      </c>
      <c r="M244" s="665">
        <v>10635.970000000001</v>
      </c>
      <c r="N244" s="668">
        <v>61</v>
      </c>
      <c r="O244" s="668">
        <v>505968.77</v>
      </c>
      <c r="P244" s="681">
        <v>0.71098690680359233</v>
      </c>
      <c r="Q244" s="669">
        <v>8294.57</v>
      </c>
    </row>
    <row r="245" spans="1:17" ht="14.4" customHeight="1" x14ac:dyDescent="0.3">
      <c r="A245" s="664" t="s">
        <v>5567</v>
      </c>
      <c r="B245" s="665" t="s">
        <v>540</v>
      </c>
      <c r="C245" s="665" t="s">
        <v>5278</v>
      </c>
      <c r="D245" s="665" t="s">
        <v>5313</v>
      </c>
      <c r="E245" s="665" t="s">
        <v>3332</v>
      </c>
      <c r="F245" s="668"/>
      <c r="G245" s="668"/>
      <c r="H245" s="665"/>
      <c r="I245" s="665"/>
      <c r="J245" s="668"/>
      <c r="K245" s="668"/>
      <c r="L245" s="665"/>
      <c r="M245" s="665"/>
      <c r="N245" s="668">
        <v>4</v>
      </c>
      <c r="O245" s="668">
        <v>94454.63</v>
      </c>
      <c r="P245" s="681"/>
      <c r="Q245" s="669">
        <v>23613.657500000001</v>
      </c>
    </row>
    <row r="246" spans="1:17" ht="14.4" customHeight="1" x14ac:dyDescent="0.3">
      <c r="A246" s="664" t="s">
        <v>5567</v>
      </c>
      <c r="B246" s="665" t="s">
        <v>540</v>
      </c>
      <c r="C246" s="665" t="s">
        <v>5278</v>
      </c>
      <c r="D246" s="665" t="s">
        <v>5314</v>
      </c>
      <c r="E246" s="665" t="s">
        <v>2827</v>
      </c>
      <c r="F246" s="668"/>
      <c r="G246" s="668"/>
      <c r="H246" s="665"/>
      <c r="I246" s="665"/>
      <c r="J246" s="668"/>
      <c r="K246" s="668"/>
      <c r="L246" s="665"/>
      <c r="M246" s="665"/>
      <c r="N246" s="668">
        <v>5.64</v>
      </c>
      <c r="O246" s="668">
        <v>146777.26</v>
      </c>
      <c r="P246" s="681"/>
      <c r="Q246" s="669">
        <v>26024.336879432627</v>
      </c>
    </row>
    <row r="247" spans="1:17" ht="14.4" customHeight="1" x14ac:dyDescent="0.3">
      <c r="A247" s="664" t="s">
        <v>5567</v>
      </c>
      <c r="B247" s="665" t="s">
        <v>540</v>
      </c>
      <c r="C247" s="665" t="s">
        <v>5278</v>
      </c>
      <c r="D247" s="665" t="s">
        <v>5318</v>
      </c>
      <c r="E247" s="665" t="s">
        <v>3010</v>
      </c>
      <c r="F247" s="668"/>
      <c r="G247" s="668"/>
      <c r="H247" s="665"/>
      <c r="I247" s="665"/>
      <c r="J247" s="668"/>
      <c r="K247" s="668"/>
      <c r="L247" s="665"/>
      <c r="M247" s="665"/>
      <c r="N247" s="668">
        <v>7.53</v>
      </c>
      <c r="O247" s="668">
        <v>44271.65</v>
      </c>
      <c r="P247" s="681"/>
      <c r="Q247" s="669">
        <v>5879.3691899070382</v>
      </c>
    </row>
    <row r="248" spans="1:17" ht="14.4" customHeight="1" x14ac:dyDescent="0.3">
      <c r="A248" s="664" t="s">
        <v>5567</v>
      </c>
      <c r="B248" s="665" t="s">
        <v>540</v>
      </c>
      <c r="C248" s="665" t="s">
        <v>5278</v>
      </c>
      <c r="D248" s="665" t="s">
        <v>5320</v>
      </c>
      <c r="E248" s="665" t="s">
        <v>5321</v>
      </c>
      <c r="F248" s="668">
        <v>57.2</v>
      </c>
      <c r="G248" s="668">
        <v>2914.34</v>
      </c>
      <c r="H248" s="665">
        <v>1</v>
      </c>
      <c r="I248" s="665">
        <v>50.95</v>
      </c>
      <c r="J248" s="668">
        <v>21</v>
      </c>
      <c r="K248" s="668">
        <v>1023.5400000000001</v>
      </c>
      <c r="L248" s="665">
        <v>0.35120816376949843</v>
      </c>
      <c r="M248" s="665">
        <v>48.74</v>
      </c>
      <c r="N248" s="668">
        <v>5.2</v>
      </c>
      <c r="O248" s="668">
        <v>253.44</v>
      </c>
      <c r="P248" s="681">
        <v>8.6963085981731705E-2</v>
      </c>
      <c r="Q248" s="669">
        <v>48.738461538461536</v>
      </c>
    </row>
    <row r="249" spans="1:17" ht="14.4" customHeight="1" x14ac:dyDescent="0.3">
      <c r="A249" s="664" t="s">
        <v>5567</v>
      </c>
      <c r="B249" s="665" t="s">
        <v>540</v>
      </c>
      <c r="C249" s="665" t="s">
        <v>5278</v>
      </c>
      <c r="D249" s="665" t="s">
        <v>5322</v>
      </c>
      <c r="E249" s="665" t="s">
        <v>1288</v>
      </c>
      <c r="F249" s="668"/>
      <c r="G249" s="668"/>
      <c r="H249" s="665"/>
      <c r="I249" s="665"/>
      <c r="J249" s="668">
        <v>100.97</v>
      </c>
      <c r="K249" s="668">
        <v>10681.439999999999</v>
      </c>
      <c r="L249" s="665"/>
      <c r="M249" s="665">
        <v>105.78825393681291</v>
      </c>
      <c r="N249" s="668">
        <v>32.14</v>
      </c>
      <c r="O249" s="668">
        <v>3400.04</v>
      </c>
      <c r="P249" s="681"/>
      <c r="Q249" s="669">
        <v>105.78842563783446</v>
      </c>
    </row>
    <row r="250" spans="1:17" ht="14.4" customHeight="1" x14ac:dyDescent="0.3">
      <c r="A250" s="664" t="s">
        <v>5567</v>
      </c>
      <c r="B250" s="665" t="s">
        <v>540</v>
      </c>
      <c r="C250" s="665" t="s">
        <v>5278</v>
      </c>
      <c r="D250" s="665" t="s">
        <v>5323</v>
      </c>
      <c r="E250" s="665" t="s">
        <v>1288</v>
      </c>
      <c r="F250" s="668"/>
      <c r="G250" s="668"/>
      <c r="H250" s="665"/>
      <c r="I250" s="665"/>
      <c r="J250" s="668">
        <v>120.83999999999999</v>
      </c>
      <c r="K250" s="668">
        <v>63921.77</v>
      </c>
      <c r="L250" s="665"/>
      <c r="M250" s="665">
        <v>528.97856669976829</v>
      </c>
      <c r="N250" s="668">
        <v>23.25</v>
      </c>
      <c r="O250" s="668">
        <v>12298.7</v>
      </c>
      <c r="P250" s="681"/>
      <c r="Q250" s="669">
        <v>528.97634408602153</v>
      </c>
    </row>
    <row r="251" spans="1:17" ht="14.4" customHeight="1" x14ac:dyDescent="0.3">
      <c r="A251" s="664" t="s">
        <v>5567</v>
      </c>
      <c r="B251" s="665" t="s">
        <v>540</v>
      </c>
      <c r="C251" s="665" t="s">
        <v>5278</v>
      </c>
      <c r="D251" s="665" t="s">
        <v>5328</v>
      </c>
      <c r="E251" s="665"/>
      <c r="F251" s="668">
        <v>20.3</v>
      </c>
      <c r="G251" s="668">
        <v>19399.84</v>
      </c>
      <c r="H251" s="665">
        <v>1</v>
      </c>
      <c r="I251" s="665">
        <v>955.65714285714284</v>
      </c>
      <c r="J251" s="668"/>
      <c r="K251" s="668"/>
      <c r="L251" s="665"/>
      <c r="M251" s="665"/>
      <c r="N251" s="668"/>
      <c r="O251" s="668"/>
      <c r="P251" s="681"/>
      <c r="Q251" s="669"/>
    </row>
    <row r="252" spans="1:17" ht="14.4" customHeight="1" x14ac:dyDescent="0.3">
      <c r="A252" s="664" t="s">
        <v>5567</v>
      </c>
      <c r="B252" s="665" t="s">
        <v>540</v>
      </c>
      <c r="C252" s="665" t="s">
        <v>5278</v>
      </c>
      <c r="D252" s="665" t="s">
        <v>5329</v>
      </c>
      <c r="E252" s="665"/>
      <c r="F252" s="668">
        <v>16.73</v>
      </c>
      <c r="G252" s="668">
        <v>39970.619999999995</v>
      </c>
      <c r="H252" s="665">
        <v>1</v>
      </c>
      <c r="I252" s="665">
        <v>2389.1583980872679</v>
      </c>
      <c r="J252" s="668"/>
      <c r="K252" s="668"/>
      <c r="L252" s="665"/>
      <c r="M252" s="665"/>
      <c r="N252" s="668"/>
      <c r="O252" s="668"/>
      <c r="P252" s="681"/>
      <c r="Q252" s="669"/>
    </row>
    <row r="253" spans="1:17" ht="14.4" customHeight="1" x14ac:dyDescent="0.3">
      <c r="A253" s="664" t="s">
        <v>5567</v>
      </c>
      <c r="B253" s="665" t="s">
        <v>540</v>
      </c>
      <c r="C253" s="665" t="s">
        <v>5278</v>
      </c>
      <c r="D253" s="665" t="s">
        <v>5330</v>
      </c>
      <c r="E253" s="665" t="s">
        <v>5331</v>
      </c>
      <c r="F253" s="668">
        <v>122</v>
      </c>
      <c r="G253" s="668">
        <v>291026.12000000005</v>
      </c>
      <c r="H253" s="665">
        <v>1</v>
      </c>
      <c r="I253" s="665">
        <v>2385.4600000000005</v>
      </c>
      <c r="J253" s="668">
        <v>107</v>
      </c>
      <c r="K253" s="668">
        <v>244147.25</v>
      </c>
      <c r="L253" s="665">
        <v>0.83891868537435732</v>
      </c>
      <c r="M253" s="665">
        <v>2281.75</v>
      </c>
      <c r="N253" s="668">
        <v>86</v>
      </c>
      <c r="O253" s="668">
        <v>178480.96</v>
      </c>
      <c r="P253" s="681">
        <v>0.61328158448458148</v>
      </c>
      <c r="Q253" s="669">
        <v>2075.36</v>
      </c>
    </row>
    <row r="254" spans="1:17" ht="14.4" customHeight="1" x14ac:dyDescent="0.3">
      <c r="A254" s="664" t="s">
        <v>5567</v>
      </c>
      <c r="B254" s="665" t="s">
        <v>540</v>
      </c>
      <c r="C254" s="665" t="s">
        <v>5278</v>
      </c>
      <c r="D254" s="665" t="s">
        <v>5332</v>
      </c>
      <c r="E254" s="665" t="s">
        <v>1125</v>
      </c>
      <c r="F254" s="668"/>
      <c r="G254" s="668"/>
      <c r="H254" s="665"/>
      <c r="I254" s="665"/>
      <c r="J254" s="668">
        <v>0.6</v>
      </c>
      <c r="K254" s="668">
        <v>46.8</v>
      </c>
      <c r="L254" s="665"/>
      <c r="M254" s="665">
        <v>78</v>
      </c>
      <c r="N254" s="668">
        <v>1.5</v>
      </c>
      <c r="O254" s="668">
        <v>117</v>
      </c>
      <c r="P254" s="681"/>
      <c r="Q254" s="669">
        <v>78</v>
      </c>
    </row>
    <row r="255" spans="1:17" ht="14.4" customHeight="1" x14ac:dyDescent="0.3">
      <c r="A255" s="664" t="s">
        <v>5567</v>
      </c>
      <c r="B255" s="665" t="s">
        <v>540</v>
      </c>
      <c r="C255" s="665" t="s">
        <v>5278</v>
      </c>
      <c r="D255" s="665" t="s">
        <v>5333</v>
      </c>
      <c r="E255" s="665" t="s">
        <v>5334</v>
      </c>
      <c r="F255" s="668"/>
      <c r="G255" s="668"/>
      <c r="H255" s="665"/>
      <c r="I255" s="665"/>
      <c r="J255" s="668">
        <v>1</v>
      </c>
      <c r="K255" s="668">
        <v>142.11000000000001</v>
      </c>
      <c r="L255" s="665"/>
      <c r="M255" s="665">
        <v>142.11000000000001</v>
      </c>
      <c r="N255" s="668">
        <v>3</v>
      </c>
      <c r="O255" s="668">
        <v>426.33000000000004</v>
      </c>
      <c r="P255" s="681"/>
      <c r="Q255" s="669">
        <v>142.11000000000001</v>
      </c>
    </row>
    <row r="256" spans="1:17" ht="14.4" customHeight="1" x14ac:dyDescent="0.3">
      <c r="A256" s="664" t="s">
        <v>5567</v>
      </c>
      <c r="B256" s="665" t="s">
        <v>540</v>
      </c>
      <c r="C256" s="665" t="s">
        <v>5278</v>
      </c>
      <c r="D256" s="665" t="s">
        <v>5335</v>
      </c>
      <c r="E256" s="665" t="s">
        <v>806</v>
      </c>
      <c r="F256" s="668"/>
      <c r="G256" s="668"/>
      <c r="H256" s="665"/>
      <c r="I256" s="665"/>
      <c r="J256" s="668"/>
      <c r="K256" s="668"/>
      <c r="L256" s="665"/>
      <c r="M256" s="665"/>
      <c r="N256" s="668">
        <v>53.900000000000006</v>
      </c>
      <c r="O256" s="668">
        <v>9817.880000000001</v>
      </c>
      <c r="P256" s="681"/>
      <c r="Q256" s="669">
        <v>182.14990723562153</v>
      </c>
    </row>
    <row r="257" spans="1:17" ht="14.4" customHeight="1" x14ac:dyDescent="0.3">
      <c r="A257" s="664" t="s">
        <v>5567</v>
      </c>
      <c r="B257" s="665" t="s">
        <v>540</v>
      </c>
      <c r="C257" s="665" t="s">
        <v>5278</v>
      </c>
      <c r="D257" s="665" t="s">
        <v>5336</v>
      </c>
      <c r="E257" s="665" t="s">
        <v>814</v>
      </c>
      <c r="F257" s="668">
        <v>97.9</v>
      </c>
      <c r="G257" s="668">
        <v>7480.5400000000009</v>
      </c>
      <c r="H257" s="665">
        <v>1</v>
      </c>
      <c r="I257" s="665">
        <v>76.410010214504595</v>
      </c>
      <c r="J257" s="668">
        <v>76.300000000000011</v>
      </c>
      <c r="K257" s="668">
        <v>5398.22</v>
      </c>
      <c r="L257" s="665">
        <v>0.7216350691260256</v>
      </c>
      <c r="M257" s="665">
        <v>70.749934469200511</v>
      </c>
      <c r="N257" s="668">
        <v>72.300000000000011</v>
      </c>
      <c r="O257" s="668">
        <v>5115.22</v>
      </c>
      <c r="P257" s="681">
        <v>0.68380357567769168</v>
      </c>
      <c r="Q257" s="669">
        <v>70.749930843706764</v>
      </c>
    </row>
    <row r="258" spans="1:17" ht="14.4" customHeight="1" x14ac:dyDescent="0.3">
      <c r="A258" s="664" t="s">
        <v>5567</v>
      </c>
      <c r="B258" s="665" t="s">
        <v>540</v>
      </c>
      <c r="C258" s="665" t="s">
        <v>5278</v>
      </c>
      <c r="D258" s="665" t="s">
        <v>5337</v>
      </c>
      <c r="E258" s="665" t="s">
        <v>1183</v>
      </c>
      <c r="F258" s="668">
        <v>4.32</v>
      </c>
      <c r="G258" s="668">
        <v>1469.17</v>
      </c>
      <c r="H258" s="665">
        <v>1</v>
      </c>
      <c r="I258" s="665">
        <v>340.08564814814815</v>
      </c>
      <c r="J258" s="668">
        <v>14.100000000000001</v>
      </c>
      <c r="K258" s="668">
        <v>6859.1200000000008</v>
      </c>
      <c r="L258" s="665">
        <v>4.668704098232336</v>
      </c>
      <c r="M258" s="665">
        <v>486.46241134751773</v>
      </c>
      <c r="N258" s="668">
        <v>0.84</v>
      </c>
      <c r="O258" s="668">
        <v>408.61</v>
      </c>
      <c r="P258" s="681">
        <v>0.27812302184226467</v>
      </c>
      <c r="Q258" s="669">
        <v>486.4404761904762</v>
      </c>
    </row>
    <row r="259" spans="1:17" ht="14.4" customHeight="1" x14ac:dyDescent="0.3">
      <c r="A259" s="664" t="s">
        <v>5567</v>
      </c>
      <c r="B259" s="665" t="s">
        <v>540</v>
      </c>
      <c r="C259" s="665" t="s">
        <v>5278</v>
      </c>
      <c r="D259" s="665" t="s">
        <v>5338</v>
      </c>
      <c r="E259" s="665" t="s">
        <v>2866</v>
      </c>
      <c r="F259" s="668">
        <v>11.07</v>
      </c>
      <c r="G259" s="668">
        <v>941.15999999999985</v>
      </c>
      <c r="H259" s="665">
        <v>1</v>
      </c>
      <c r="I259" s="665">
        <v>85.018970189701875</v>
      </c>
      <c r="J259" s="668">
        <v>16.850000000000001</v>
      </c>
      <c r="K259" s="668">
        <v>2049.12</v>
      </c>
      <c r="L259" s="665">
        <v>2.1772281014917763</v>
      </c>
      <c r="M259" s="665">
        <v>121.60949554896141</v>
      </c>
      <c r="N259" s="668">
        <v>4</v>
      </c>
      <c r="O259" s="668">
        <v>486.44</v>
      </c>
      <c r="P259" s="681">
        <v>0.51685154490203589</v>
      </c>
      <c r="Q259" s="669">
        <v>121.61</v>
      </c>
    </row>
    <row r="260" spans="1:17" ht="14.4" customHeight="1" x14ac:dyDescent="0.3">
      <c r="A260" s="664" t="s">
        <v>5567</v>
      </c>
      <c r="B260" s="665" t="s">
        <v>540</v>
      </c>
      <c r="C260" s="665" t="s">
        <v>5278</v>
      </c>
      <c r="D260" s="665" t="s">
        <v>5339</v>
      </c>
      <c r="E260" s="665" t="s">
        <v>1187</v>
      </c>
      <c r="F260" s="668">
        <v>34.69</v>
      </c>
      <c r="G260" s="668">
        <v>5898.9500000000007</v>
      </c>
      <c r="H260" s="665">
        <v>1</v>
      </c>
      <c r="I260" s="665">
        <v>170.04756413952151</v>
      </c>
      <c r="J260" s="668">
        <v>44.56</v>
      </c>
      <c r="K260" s="668">
        <v>10838.66</v>
      </c>
      <c r="L260" s="665">
        <v>1.8373880097305451</v>
      </c>
      <c r="M260" s="665">
        <v>243.23743267504486</v>
      </c>
      <c r="N260" s="668">
        <v>3.6799999999999997</v>
      </c>
      <c r="O260" s="668">
        <v>895.09999999999991</v>
      </c>
      <c r="P260" s="681">
        <v>0.15173886878173232</v>
      </c>
      <c r="Q260" s="669">
        <v>243.23369565217391</v>
      </c>
    </row>
    <row r="261" spans="1:17" ht="14.4" customHeight="1" x14ac:dyDescent="0.3">
      <c r="A261" s="664" t="s">
        <v>5567</v>
      </c>
      <c r="B261" s="665" t="s">
        <v>540</v>
      </c>
      <c r="C261" s="665" t="s">
        <v>5278</v>
      </c>
      <c r="D261" s="665" t="s">
        <v>5340</v>
      </c>
      <c r="E261" s="665" t="s">
        <v>689</v>
      </c>
      <c r="F261" s="668">
        <v>7.8000000000000007</v>
      </c>
      <c r="G261" s="668">
        <v>489.06</v>
      </c>
      <c r="H261" s="665">
        <v>1</v>
      </c>
      <c r="I261" s="665">
        <v>62.699999999999996</v>
      </c>
      <c r="J261" s="668">
        <v>0.7</v>
      </c>
      <c r="K261" s="668">
        <v>41.97</v>
      </c>
      <c r="L261" s="665">
        <v>8.5817691080848968E-2</v>
      </c>
      <c r="M261" s="665">
        <v>59.957142857142863</v>
      </c>
      <c r="N261" s="668">
        <v>4.6000000000000005</v>
      </c>
      <c r="O261" s="668">
        <v>275.82</v>
      </c>
      <c r="P261" s="681">
        <v>0.56397987976935349</v>
      </c>
      <c r="Q261" s="669">
        <v>59.960869565217386</v>
      </c>
    </row>
    <row r="262" spans="1:17" ht="14.4" customHeight="1" x14ac:dyDescent="0.3">
      <c r="A262" s="664" t="s">
        <v>5567</v>
      </c>
      <c r="B262" s="665" t="s">
        <v>540</v>
      </c>
      <c r="C262" s="665" t="s">
        <v>5278</v>
      </c>
      <c r="D262" s="665" t="s">
        <v>5341</v>
      </c>
      <c r="E262" s="665" t="s">
        <v>5342</v>
      </c>
      <c r="F262" s="668"/>
      <c r="G262" s="668"/>
      <c r="H262" s="665"/>
      <c r="I262" s="665"/>
      <c r="J262" s="668">
        <v>0.56000000000000005</v>
      </c>
      <c r="K262" s="668">
        <v>143.36000000000001</v>
      </c>
      <c r="L262" s="665"/>
      <c r="M262" s="665">
        <v>256</v>
      </c>
      <c r="N262" s="668">
        <v>0.06</v>
      </c>
      <c r="O262" s="668">
        <v>15.36</v>
      </c>
      <c r="P262" s="681"/>
      <c r="Q262" s="669">
        <v>256</v>
      </c>
    </row>
    <row r="263" spans="1:17" ht="14.4" customHeight="1" x14ac:dyDescent="0.3">
      <c r="A263" s="664" t="s">
        <v>5567</v>
      </c>
      <c r="B263" s="665" t="s">
        <v>540</v>
      </c>
      <c r="C263" s="665" t="s">
        <v>5278</v>
      </c>
      <c r="D263" s="665" t="s">
        <v>5343</v>
      </c>
      <c r="E263" s="665" t="s">
        <v>5344</v>
      </c>
      <c r="F263" s="668">
        <v>26.9</v>
      </c>
      <c r="G263" s="668">
        <v>3881.940000000001</v>
      </c>
      <c r="H263" s="665">
        <v>1</v>
      </c>
      <c r="I263" s="665">
        <v>144.31003717472123</v>
      </c>
      <c r="J263" s="668">
        <v>25.400000000000002</v>
      </c>
      <c r="K263" s="668">
        <v>2979.420000000001</v>
      </c>
      <c r="L263" s="665">
        <v>0.76750799857803065</v>
      </c>
      <c r="M263" s="665">
        <v>117.30000000000003</v>
      </c>
      <c r="N263" s="668">
        <v>27.200000000000006</v>
      </c>
      <c r="O263" s="668">
        <v>3190.5600000000004</v>
      </c>
      <c r="P263" s="681">
        <v>0.82189832918592243</v>
      </c>
      <c r="Q263" s="669">
        <v>117.29999999999998</v>
      </c>
    </row>
    <row r="264" spans="1:17" ht="14.4" customHeight="1" x14ac:dyDescent="0.3">
      <c r="A264" s="664" t="s">
        <v>5567</v>
      </c>
      <c r="B264" s="665" t="s">
        <v>540</v>
      </c>
      <c r="C264" s="665" t="s">
        <v>5278</v>
      </c>
      <c r="D264" s="665" t="s">
        <v>5345</v>
      </c>
      <c r="E264" s="665" t="s">
        <v>3170</v>
      </c>
      <c r="F264" s="668">
        <v>33.1</v>
      </c>
      <c r="G264" s="668">
        <v>2935.9700000000003</v>
      </c>
      <c r="H264" s="665">
        <v>1</v>
      </c>
      <c r="I264" s="665">
        <v>88.7</v>
      </c>
      <c r="J264" s="668">
        <v>6.2</v>
      </c>
      <c r="K264" s="668">
        <v>526.05999999999995</v>
      </c>
      <c r="L264" s="665">
        <v>0.17917758015238572</v>
      </c>
      <c r="M264" s="665">
        <v>84.848387096774189</v>
      </c>
      <c r="N264" s="668">
        <v>5.8000000000000007</v>
      </c>
      <c r="O264" s="668">
        <v>519.09999999999991</v>
      </c>
      <c r="P264" s="681">
        <v>0.17680698372258569</v>
      </c>
      <c r="Q264" s="669">
        <v>89.499999999999972</v>
      </c>
    </row>
    <row r="265" spans="1:17" ht="14.4" customHeight="1" x14ac:dyDescent="0.3">
      <c r="A265" s="664" t="s">
        <v>5567</v>
      </c>
      <c r="B265" s="665" t="s">
        <v>540</v>
      </c>
      <c r="C265" s="665" t="s">
        <v>5278</v>
      </c>
      <c r="D265" s="665" t="s">
        <v>5346</v>
      </c>
      <c r="E265" s="665"/>
      <c r="F265" s="668">
        <v>22</v>
      </c>
      <c r="G265" s="668">
        <v>831.82</v>
      </c>
      <c r="H265" s="665">
        <v>1</v>
      </c>
      <c r="I265" s="665">
        <v>37.81</v>
      </c>
      <c r="J265" s="668"/>
      <c r="K265" s="668"/>
      <c r="L265" s="665"/>
      <c r="M265" s="665"/>
      <c r="N265" s="668"/>
      <c r="O265" s="668"/>
      <c r="P265" s="681"/>
      <c r="Q265" s="669"/>
    </row>
    <row r="266" spans="1:17" ht="14.4" customHeight="1" x14ac:dyDescent="0.3">
      <c r="A266" s="664" t="s">
        <v>5567</v>
      </c>
      <c r="B266" s="665" t="s">
        <v>540</v>
      </c>
      <c r="C266" s="665" t="s">
        <v>5278</v>
      </c>
      <c r="D266" s="665" t="s">
        <v>5569</v>
      </c>
      <c r="E266" s="665" t="s">
        <v>584</v>
      </c>
      <c r="F266" s="668">
        <v>1</v>
      </c>
      <c r="G266" s="668">
        <v>15.12</v>
      </c>
      <c r="H266" s="665">
        <v>1</v>
      </c>
      <c r="I266" s="665">
        <v>15.12</v>
      </c>
      <c r="J266" s="668"/>
      <c r="K266" s="668"/>
      <c r="L266" s="665"/>
      <c r="M266" s="665"/>
      <c r="N266" s="668"/>
      <c r="O266" s="668"/>
      <c r="P266" s="681"/>
      <c r="Q266" s="669"/>
    </row>
    <row r="267" spans="1:17" ht="14.4" customHeight="1" x14ac:dyDescent="0.3">
      <c r="A267" s="664" t="s">
        <v>5567</v>
      </c>
      <c r="B267" s="665" t="s">
        <v>540</v>
      </c>
      <c r="C267" s="665" t="s">
        <v>5278</v>
      </c>
      <c r="D267" s="665" t="s">
        <v>5347</v>
      </c>
      <c r="E267" s="665"/>
      <c r="F267" s="668">
        <v>40</v>
      </c>
      <c r="G267" s="668">
        <v>378</v>
      </c>
      <c r="H267" s="665">
        <v>1</v>
      </c>
      <c r="I267" s="665">
        <v>9.4499999999999993</v>
      </c>
      <c r="J267" s="668"/>
      <c r="K267" s="668"/>
      <c r="L267" s="665"/>
      <c r="M267" s="665"/>
      <c r="N267" s="668"/>
      <c r="O267" s="668"/>
      <c r="P267" s="681"/>
      <c r="Q267" s="669"/>
    </row>
    <row r="268" spans="1:17" ht="14.4" customHeight="1" x14ac:dyDescent="0.3">
      <c r="A268" s="664" t="s">
        <v>5567</v>
      </c>
      <c r="B268" s="665" t="s">
        <v>540</v>
      </c>
      <c r="C268" s="665" t="s">
        <v>5278</v>
      </c>
      <c r="D268" s="665" t="s">
        <v>5348</v>
      </c>
      <c r="E268" s="665" t="s">
        <v>2888</v>
      </c>
      <c r="F268" s="668">
        <v>0.86</v>
      </c>
      <c r="G268" s="668">
        <v>5334.72</v>
      </c>
      <c r="H268" s="665">
        <v>1</v>
      </c>
      <c r="I268" s="665">
        <v>6203.1627906976746</v>
      </c>
      <c r="J268" s="668">
        <v>0.35</v>
      </c>
      <c r="K268" s="668">
        <v>2076.71</v>
      </c>
      <c r="L268" s="665">
        <v>0.38928191170295723</v>
      </c>
      <c r="M268" s="665">
        <v>5933.4571428571435</v>
      </c>
      <c r="N268" s="668">
        <v>0.4</v>
      </c>
      <c r="O268" s="668">
        <v>1958.74</v>
      </c>
      <c r="P268" s="681">
        <v>0.36716828624557613</v>
      </c>
      <c r="Q268" s="669">
        <v>4896.8499999999995</v>
      </c>
    </row>
    <row r="269" spans="1:17" ht="14.4" customHeight="1" x14ac:dyDescent="0.3">
      <c r="A269" s="664" t="s">
        <v>5567</v>
      </c>
      <c r="B269" s="665" t="s">
        <v>540</v>
      </c>
      <c r="C269" s="665" t="s">
        <v>5278</v>
      </c>
      <c r="D269" s="665" t="s">
        <v>5349</v>
      </c>
      <c r="E269" s="665" t="s">
        <v>2888</v>
      </c>
      <c r="F269" s="668"/>
      <c r="G269" s="668"/>
      <c r="H269" s="665"/>
      <c r="I269" s="665"/>
      <c r="J269" s="668">
        <v>0.39</v>
      </c>
      <c r="K269" s="668">
        <v>11570.279999999999</v>
      </c>
      <c r="L269" s="665"/>
      <c r="M269" s="665">
        <v>29667.38461538461</v>
      </c>
      <c r="N269" s="668"/>
      <c r="O269" s="668"/>
      <c r="P269" s="681"/>
      <c r="Q269" s="669"/>
    </row>
    <row r="270" spans="1:17" ht="14.4" customHeight="1" x14ac:dyDescent="0.3">
      <c r="A270" s="664" t="s">
        <v>5567</v>
      </c>
      <c r="B270" s="665" t="s">
        <v>540</v>
      </c>
      <c r="C270" s="665" t="s">
        <v>5278</v>
      </c>
      <c r="D270" s="665" t="s">
        <v>5351</v>
      </c>
      <c r="E270" s="665" t="s">
        <v>1507</v>
      </c>
      <c r="F270" s="668"/>
      <c r="G270" s="668"/>
      <c r="H270" s="665"/>
      <c r="I270" s="665"/>
      <c r="J270" s="668">
        <v>18.61</v>
      </c>
      <c r="K270" s="668">
        <v>131142.77999999997</v>
      </c>
      <c r="L270" s="665"/>
      <c r="M270" s="665">
        <v>7046.8984416980102</v>
      </c>
      <c r="N270" s="668">
        <v>64.53</v>
      </c>
      <c r="O270" s="668">
        <v>454736.56000000006</v>
      </c>
      <c r="P270" s="681"/>
      <c r="Q270" s="669">
        <v>7046.9015961568266</v>
      </c>
    </row>
    <row r="271" spans="1:17" ht="14.4" customHeight="1" x14ac:dyDescent="0.3">
      <c r="A271" s="664" t="s">
        <v>5567</v>
      </c>
      <c r="B271" s="665" t="s">
        <v>540</v>
      </c>
      <c r="C271" s="665" t="s">
        <v>5278</v>
      </c>
      <c r="D271" s="665" t="s">
        <v>5352</v>
      </c>
      <c r="E271" s="665" t="s">
        <v>3230</v>
      </c>
      <c r="F271" s="668">
        <v>33.770000000000003</v>
      </c>
      <c r="G271" s="668">
        <v>242044.68999999997</v>
      </c>
      <c r="H271" s="665">
        <v>1</v>
      </c>
      <c r="I271" s="665">
        <v>7167.4471424341118</v>
      </c>
      <c r="J271" s="668">
        <v>15.74</v>
      </c>
      <c r="K271" s="668">
        <v>36274.22</v>
      </c>
      <c r="L271" s="665">
        <v>0.14986579544463466</v>
      </c>
      <c r="M271" s="665">
        <v>2304.5883100381193</v>
      </c>
      <c r="N271" s="668">
        <v>21.33</v>
      </c>
      <c r="O271" s="668">
        <v>49156.83</v>
      </c>
      <c r="P271" s="681">
        <v>0.2030898922013121</v>
      </c>
      <c r="Q271" s="669">
        <v>2304.5864978902955</v>
      </c>
    </row>
    <row r="272" spans="1:17" ht="14.4" customHeight="1" x14ac:dyDescent="0.3">
      <c r="A272" s="664" t="s">
        <v>5567</v>
      </c>
      <c r="B272" s="665" t="s">
        <v>540</v>
      </c>
      <c r="C272" s="665" t="s">
        <v>5278</v>
      </c>
      <c r="D272" s="665" t="s">
        <v>5353</v>
      </c>
      <c r="E272" s="665" t="s">
        <v>1306</v>
      </c>
      <c r="F272" s="668"/>
      <c r="G272" s="668"/>
      <c r="H272" s="665"/>
      <c r="I272" s="665"/>
      <c r="J272" s="668">
        <v>2.5199999999999996</v>
      </c>
      <c r="K272" s="668">
        <v>1666.2100000000003</v>
      </c>
      <c r="L272" s="665"/>
      <c r="M272" s="665">
        <v>661.19444444444468</v>
      </c>
      <c r="N272" s="668">
        <v>7.6099999999999994</v>
      </c>
      <c r="O272" s="668">
        <v>5031.5399999999991</v>
      </c>
      <c r="P272" s="681"/>
      <c r="Q272" s="669">
        <v>661.17477003942179</v>
      </c>
    </row>
    <row r="273" spans="1:17" ht="14.4" customHeight="1" x14ac:dyDescent="0.3">
      <c r="A273" s="664" t="s">
        <v>5567</v>
      </c>
      <c r="B273" s="665" t="s">
        <v>540</v>
      </c>
      <c r="C273" s="665" t="s">
        <v>5278</v>
      </c>
      <c r="D273" s="665" t="s">
        <v>5354</v>
      </c>
      <c r="E273" s="665" t="s">
        <v>1306</v>
      </c>
      <c r="F273" s="668"/>
      <c r="G273" s="668"/>
      <c r="H273" s="665"/>
      <c r="I273" s="665"/>
      <c r="J273" s="668">
        <v>52.62</v>
      </c>
      <c r="K273" s="668">
        <v>11597.06</v>
      </c>
      <c r="L273" s="665"/>
      <c r="M273" s="665">
        <v>220.39262637780311</v>
      </c>
      <c r="N273" s="668">
        <v>17.490000000000002</v>
      </c>
      <c r="O273" s="668">
        <v>3854.6899999999996</v>
      </c>
      <c r="P273" s="681"/>
      <c r="Q273" s="669">
        <v>220.39393939393935</v>
      </c>
    </row>
    <row r="274" spans="1:17" ht="14.4" customHeight="1" x14ac:dyDescent="0.3">
      <c r="A274" s="664" t="s">
        <v>5567</v>
      </c>
      <c r="B274" s="665" t="s">
        <v>540</v>
      </c>
      <c r="C274" s="665" t="s">
        <v>5278</v>
      </c>
      <c r="D274" s="665" t="s">
        <v>5356</v>
      </c>
      <c r="E274" s="665" t="s">
        <v>2900</v>
      </c>
      <c r="F274" s="668"/>
      <c r="G274" s="668"/>
      <c r="H274" s="665"/>
      <c r="I274" s="665"/>
      <c r="J274" s="668">
        <v>1</v>
      </c>
      <c r="K274" s="668">
        <v>1096.18</v>
      </c>
      <c r="L274" s="665"/>
      <c r="M274" s="665">
        <v>1096.18</v>
      </c>
      <c r="N274" s="668">
        <v>10</v>
      </c>
      <c r="O274" s="668">
        <v>10961.8</v>
      </c>
      <c r="P274" s="681"/>
      <c r="Q274" s="669">
        <v>1096.1799999999998</v>
      </c>
    </row>
    <row r="275" spans="1:17" ht="14.4" customHeight="1" x14ac:dyDescent="0.3">
      <c r="A275" s="664" t="s">
        <v>5567</v>
      </c>
      <c r="B275" s="665" t="s">
        <v>540</v>
      </c>
      <c r="C275" s="665" t="s">
        <v>5278</v>
      </c>
      <c r="D275" s="665" t="s">
        <v>5357</v>
      </c>
      <c r="E275" s="665" t="s">
        <v>2900</v>
      </c>
      <c r="F275" s="668"/>
      <c r="G275" s="668"/>
      <c r="H275" s="665"/>
      <c r="I275" s="665"/>
      <c r="J275" s="668">
        <v>21.369999999999997</v>
      </c>
      <c r="K275" s="668">
        <v>93701.65</v>
      </c>
      <c r="L275" s="665"/>
      <c r="M275" s="665">
        <v>4384.7285914833883</v>
      </c>
      <c r="N275" s="668"/>
      <c r="O275" s="668"/>
      <c r="P275" s="681"/>
      <c r="Q275" s="669"/>
    </row>
    <row r="276" spans="1:17" ht="14.4" customHeight="1" x14ac:dyDescent="0.3">
      <c r="A276" s="664" t="s">
        <v>5567</v>
      </c>
      <c r="B276" s="665" t="s">
        <v>540</v>
      </c>
      <c r="C276" s="665" t="s">
        <v>5278</v>
      </c>
      <c r="D276" s="665" t="s">
        <v>5358</v>
      </c>
      <c r="E276" s="665" t="s">
        <v>5359</v>
      </c>
      <c r="F276" s="668">
        <v>11.139999999999999</v>
      </c>
      <c r="G276" s="668">
        <v>8335.02</v>
      </c>
      <c r="H276" s="665">
        <v>1</v>
      </c>
      <c r="I276" s="665">
        <v>748.2064631956913</v>
      </c>
      <c r="J276" s="668">
        <v>21.450000000000003</v>
      </c>
      <c r="K276" s="668">
        <v>15352.670000000002</v>
      </c>
      <c r="L276" s="665">
        <v>1.841947589807823</v>
      </c>
      <c r="M276" s="665">
        <v>715.74219114219113</v>
      </c>
      <c r="N276" s="668">
        <v>30.840000000000003</v>
      </c>
      <c r="O276" s="668">
        <v>22071.41</v>
      </c>
      <c r="P276" s="681">
        <v>2.6480332380726139</v>
      </c>
      <c r="Q276" s="669">
        <v>715.67477302204918</v>
      </c>
    </row>
    <row r="277" spans="1:17" ht="14.4" customHeight="1" x14ac:dyDescent="0.3">
      <c r="A277" s="664" t="s">
        <v>5567</v>
      </c>
      <c r="B277" s="665" t="s">
        <v>540</v>
      </c>
      <c r="C277" s="665" t="s">
        <v>5278</v>
      </c>
      <c r="D277" s="665" t="s">
        <v>5360</v>
      </c>
      <c r="E277" s="665" t="s">
        <v>5359</v>
      </c>
      <c r="F277" s="668">
        <v>46.78</v>
      </c>
      <c r="G277" s="668">
        <v>70002</v>
      </c>
      <c r="H277" s="665">
        <v>1</v>
      </c>
      <c r="I277" s="665">
        <v>1496.4087216759299</v>
      </c>
      <c r="J277" s="668">
        <v>84.64</v>
      </c>
      <c r="K277" s="668">
        <v>121149.37000000001</v>
      </c>
      <c r="L277" s="665">
        <v>1.7306558384046171</v>
      </c>
      <c r="M277" s="665">
        <v>1431.3488894139887</v>
      </c>
      <c r="N277" s="668">
        <v>127.19</v>
      </c>
      <c r="O277" s="668">
        <v>182053.16999999998</v>
      </c>
      <c r="P277" s="681">
        <v>2.6006852661352529</v>
      </c>
      <c r="Q277" s="669">
        <v>1431.3481405770892</v>
      </c>
    </row>
    <row r="278" spans="1:17" ht="14.4" customHeight="1" x14ac:dyDescent="0.3">
      <c r="A278" s="664" t="s">
        <v>5567</v>
      </c>
      <c r="B278" s="665" t="s">
        <v>540</v>
      </c>
      <c r="C278" s="665" t="s">
        <v>5278</v>
      </c>
      <c r="D278" s="665" t="s">
        <v>5361</v>
      </c>
      <c r="E278" s="665" t="s">
        <v>2416</v>
      </c>
      <c r="F278" s="668"/>
      <c r="G278" s="668"/>
      <c r="H278" s="665"/>
      <c r="I278" s="665"/>
      <c r="J278" s="668">
        <v>10.59</v>
      </c>
      <c r="K278" s="668">
        <v>3522.17</v>
      </c>
      <c r="L278" s="665"/>
      <c r="M278" s="665">
        <v>332.59395656279509</v>
      </c>
      <c r="N278" s="668">
        <v>6.63</v>
      </c>
      <c r="O278" s="668">
        <v>2205.11</v>
      </c>
      <c r="P278" s="681"/>
      <c r="Q278" s="669">
        <v>332.5957767722474</v>
      </c>
    </row>
    <row r="279" spans="1:17" ht="14.4" customHeight="1" x14ac:dyDescent="0.3">
      <c r="A279" s="664" t="s">
        <v>5567</v>
      </c>
      <c r="B279" s="665" t="s">
        <v>540</v>
      </c>
      <c r="C279" s="665" t="s">
        <v>5278</v>
      </c>
      <c r="D279" s="665" t="s">
        <v>5362</v>
      </c>
      <c r="E279" s="665" t="s">
        <v>5363</v>
      </c>
      <c r="F279" s="668">
        <v>90.58</v>
      </c>
      <c r="G279" s="668">
        <v>26008.99</v>
      </c>
      <c r="H279" s="665">
        <v>1</v>
      </c>
      <c r="I279" s="665">
        <v>287.13833075734158</v>
      </c>
      <c r="J279" s="668"/>
      <c r="K279" s="668"/>
      <c r="L279" s="665"/>
      <c r="M279" s="665"/>
      <c r="N279" s="668"/>
      <c r="O279" s="668"/>
      <c r="P279" s="681"/>
      <c r="Q279" s="669"/>
    </row>
    <row r="280" spans="1:17" ht="14.4" customHeight="1" x14ac:dyDescent="0.3">
      <c r="A280" s="664" t="s">
        <v>5567</v>
      </c>
      <c r="B280" s="665" t="s">
        <v>540</v>
      </c>
      <c r="C280" s="665" t="s">
        <v>5278</v>
      </c>
      <c r="D280" s="665" t="s">
        <v>5364</v>
      </c>
      <c r="E280" s="665" t="s">
        <v>5363</v>
      </c>
      <c r="F280" s="668">
        <v>93.07</v>
      </c>
      <c r="G280" s="668">
        <v>133624.11000000002</v>
      </c>
      <c r="H280" s="665">
        <v>1</v>
      </c>
      <c r="I280" s="665">
        <v>1435.7377242935427</v>
      </c>
      <c r="J280" s="668"/>
      <c r="K280" s="668"/>
      <c r="L280" s="665"/>
      <c r="M280" s="665"/>
      <c r="N280" s="668"/>
      <c r="O280" s="668"/>
      <c r="P280" s="681"/>
      <c r="Q280" s="669"/>
    </row>
    <row r="281" spans="1:17" ht="14.4" customHeight="1" x14ac:dyDescent="0.3">
      <c r="A281" s="664" t="s">
        <v>5567</v>
      </c>
      <c r="B281" s="665" t="s">
        <v>540</v>
      </c>
      <c r="C281" s="665" t="s">
        <v>5278</v>
      </c>
      <c r="D281" s="665" t="s">
        <v>5370</v>
      </c>
      <c r="E281" s="665" t="s">
        <v>5371</v>
      </c>
      <c r="F281" s="668">
        <v>1.7999999999999998</v>
      </c>
      <c r="G281" s="668">
        <v>16935.300000000003</v>
      </c>
      <c r="H281" s="665">
        <v>1</v>
      </c>
      <c r="I281" s="665">
        <v>9408.5000000000018</v>
      </c>
      <c r="J281" s="668">
        <v>1.2</v>
      </c>
      <c r="K281" s="668">
        <v>13467.3</v>
      </c>
      <c r="L281" s="665">
        <v>0.79522063382402419</v>
      </c>
      <c r="M281" s="665">
        <v>11222.75</v>
      </c>
      <c r="N281" s="668"/>
      <c r="O281" s="668"/>
      <c r="P281" s="681"/>
      <c r="Q281" s="669"/>
    </row>
    <row r="282" spans="1:17" ht="14.4" customHeight="1" x14ac:dyDescent="0.3">
      <c r="A282" s="664" t="s">
        <v>5567</v>
      </c>
      <c r="B282" s="665" t="s">
        <v>540</v>
      </c>
      <c r="C282" s="665" t="s">
        <v>5278</v>
      </c>
      <c r="D282" s="665" t="s">
        <v>5372</v>
      </c>
      <c r="E282" s="665" t="s">
        <v>5373</v>
      </c>
      <c r="F282" s="668">
        <v>21.45</v>
      </c>
      <c r="G282" s="668">
        <v>15920.570000000002</v>
      </c>
      <c r="H282" s="665">
        <v>1</v>
      </c>
      <c r="I282" s="665">
        <v>742.21771561771573</v>
      </c>
      <c r="J282" s="668">
        <v>37.58</v>
      </c>
      <c r="K282" s="668">
        <v>26679.89</v>
      </c>
      <c r="L282" s="665">
        <v>1.6758124866132305</v>
      </c>
      <c r="M282" s="665">
        <v>709.94917509313461</v>
      </c>
      <c r="N282" s="668">
        <v>49.210000000000008</v>
      </c>
      <c r="O282" s="668">
        <v>12980.57</v>
      </c>
      <c r="P282" s="681">
        <v>0.81533324497803772</v>
      </c>
      <c r="Q282" s="669">
        <v>263.77910993700465</v>
      </c>
    </row>
    <row r="283" spans="1:17" ht="14.4" customHeight="1" x14ac:dyDescent="0.3">
      <c r="A283" s="664" t="s">
        <v>5567</v>
      </c>
      <c r="B283" s="665" t="s">
        <v>540</v>
      </c>
      <c r="C283" s="665" t="s">
        <v>5278</v>
      </c>
      <c r="D283" s="665" t="s">
        <v>5375</v>
      </c>
      <c r="E283" s="665" t="s">
        <v>1368</v>
      </c>
      <c r="F283" s="668">
        <v>8.23</v>
      </c>
      <c r="G283" s="668">
        <v>13520.06</v>
      </c>
      <c r="H283" s="665">
        <v>1</v>
      </c>
      <c r="I283" s="665">
        <v>1642.7776427703523</v>
      </c>
      <c r="J283" s="668">
        <v>7.6</v>
      </c>
      <c r="K283" s="668">
        <v>13722.32</v>
      </c>
      <c r="L283" s="665">
        <v>1.0149599927810971</v>
      </c>
      <c r="M283" s="665">
        <v>1805.5684210526317</v>
      </c>
      <c r="N283" s="668"/>
      <c r="O283" s="668"/>
      <c r="P283" s="681"/>
      <c r="Q283" s="669"/>
    </row>
    <row r="284" spans="1:17" ht="14.4" customHeight="1" x14ac:dyDescent="0.3">
      <c r="A284" s="664" t="s">
        <v>5567</v>
      </c>
      <c r="B284" s="665" t="s">
        <v>540</v>
      </c>
      <c r="C284" s="665" t="s">
        <v>5278</v>
      </c>
      <c r="D284" s="665" t="s">
        <v>5376</v>
      </c>
      <c r="E284" s="665" t="s">
        <v>1371</v>
      </c>
      <c r="F284" s="668">
        <v>41.75</v>
      </c>
      <c r="G284" s="668">
        <v>2728.18</v>
      </c>
      <c r="H284" s="665">
        <v>1</v>
      </c>
      <c r="I284" s="665">
        <v>65.345628742514961</v>
      </c>
      <c r="J284" s="668"/>
      <c r="K284" s="668"/>
      <c r="L284" s="665"/>
      <c r="M284" s="665"/>
      <c r="N284" s="668"/>
      <c r="O284" s="668"/>
      <c r="P284" s="681"/>
      <c r="Q284" s="669"/>
    </row>
    <row r="285" spans="1:17" ht="14.4" customHeight="1" x14ac:dyDescent="0.3">
      <c r="A285" s="664" t="s">
        <v>5567</v>
      </c>
      <c r="B285" s="665" t="s">
        <v>540</v>
      </c>
      <c r="C285" s="665" t="s">
        <v>5278</v>
      </c>
      <c r="D285" s="665" t="s">
        <v>5377</v>
      </c>
      <c r="E285" s="665" t="s">
        <v>1371</v>
      </c>
      <c r="F285" s="668">
        <v>40.409999999999997</v>
      </c>
      <c r="G285" s="668">
        <v>4550.6400000000003</v>
      </c>
      <c r="H285" s="665">
        <v>1</v>
      </c>
      <c r="I285" s="665">
        <v>112.61172976985897</v>
      </c>
      <c r="J285" s="668"/>
      <c r="K285" s="668"/>
      <c r="L285" s="665"/>
      <c r="M285" s="665"/>
      <c r="N285" s="668"/>
      <c r="O285" s="668"/>
      <c r="P285" s="681"/>
      <c r="Q285" s="669"/>
    </row>
    <row r="286" spans="1:17" ht="14.4" customHeight="1" x14ac:dyDescent="0.3">
      <c r="A286" s="664" t="s">
        <v>5567</v>
      </c>
      <c r="B286" s="665" t="s">
        <v>540</v>
      </c>
      <c r="C286" s="665" t="s">
        <v>5278</v>
      </c>
      <c r="D286" s="665" t="s">
        <v>5378</v>
      </c>
      <c r="E286" s="665" t="s">
        <v>1371</v>
      </c>
      <c r="F286" s="668">
        <v>124.21</v>
      </c>
      <c r="G286" s="668">
        <v>70489.61</v>
      </c>
      <c r="H286" s="665">
        <v>1</v>
      </c>
      <c r="I286" s="665">
        <v>567.50350213348361</v>
      </c>
      <c r="J286" s="668">
        <v>2.95</v>
      </c>
      <c r="K286" s="668">
        <v>1601.36</v>
      </c>
      <c r="L286" s="665">
        <v>2.2717674278521328E-2</v>
      </c>
      <c r="M286" s="665">
        <v>542.83389830508463</v>
      </c>
      <c r="N286" s="668"/>
      <c r="O286" s="668"/>
      <c r="P286" s="681"/>
      <c r="Q286" s="669"/>
    </row>
    <row r="287" spans="1:17" ht="14.4" customHeight="1" x14ac:dyDescent="0.3">
      <c r="A287" s="664" t="s">
        <v>5567</v>
      </c>
      <c r="B287" s="665" t="s">
        <v>540</v>
      </c>
      <c r="C287" s="665" t="s">
        <v>5278</v>
      </c>
      <c r="D287" s="665" t="s">
        <v>5379</v>
      </c>
      <c r="E287" s="665" t="s">
        <v>2363</v>
      </c>
      <c r="F287" s="668"/>
      <c r="G287" s="668"/>
      <c r="H287" s="665"/>
      <c r="I287" s="665"/>
      <c r="J287" s="668">
        <v>12.12</v>
      </c>
      <c r="K287" s="668">
        <v>1857.13</v>
      </c>
      <c r="L287" s="665"/>
      <c r="M287" s="665">
        <v>153.22854785478549</v>
      </c>
      <c r="N287" s="668">
        <v>9.33</v>
      </c>
      <c r="O287" s="668">
        <v>1429.6200000000001</v>
      </c>
      <c r="P287" s="681"/>
      <c r="Q287" s="669">
        <v>153.22829581993571</v>
      </c>
    </row>
    <row r="288" spans="1:17" ht="14.4" customHeight="1" x14ac:dyDescent="0.3">
      <c r="A288" s="664" t="s">
        <v>5567</v>
      </c>
      <c r="B288" s="665" t="s">
        <v>540</v>
      </c>
      <c r="C288" s="665" t="s">
        <v>5278</v>
      </c>
      <c r="D288" s="665" t="s">
        <v>5382</v>
      </c>
      <c r="E288" s="665" t="s">
        <v>5383</v>
      </c>
      <c r="F288" s="668">
        <v>1.7900000000000003</v>
      </c>
      <c r="G288" s="668">
        <v>1286.2400000000002</v>
      </c>
      <c r="H288" s="665">
        <v>1</v>
      </c>
      <c r="I288" s="665">
        <v>718.56983240223462</v>
      </c>
      <c r="J288" s="668">
        <v>18.46</v>
      </c>
      <c r="K288" s="668">
        <v>12688.45</v>
      </c>
      <c r="L288" s="665">
        <v>9.8647608533399662</v>
      </c>
      <c r="M288" s="665">
        <v>687.34832069339109</v>
      </c>
      <c r="N288" s="668"/>
      <c r="O288" s="668"/>
      <c r="P288" s="681"/>
      <c r="Q288" s="669"/>
    </row>
    <row r="289" spans="1:17" ht="14.4" customHeight="1" x14ac:dyDescent="0.3">
      <c r="A289" s="664" t="s">
        <v>5567</v>
      </c>
      <c r="B289" s="665" t="s">
        <v>540</v>
      </c>
      <c r="C289" s="665" t="s">
        <v>5278</v>
      </c>
      <c r="D289" s="665" t="s">
        <v>5384</v>
      </c>
      <c r="E289" s="665"/>
      <c r="F289" s="668">
        <v>18.11</v>
      </c>
      <c r="G289" s="668">
        <v>15681.53</v>
      </c>
      <c r="H289" s="665">
        <v>1</v>
      </c>
      <c r="I289" s="665">
        <v>865.90447266703484</v>
      </c>
      <c r="J289" s="668">
        <v>1.4</v>
      </c>
      <c r="K289" s="668">
        <v>1159.55</v>
      </c>
      <c r="L289" s="665">
        <v>7.3943677689613185E-2</v>
      </c>
      <c r="M289" s="665">
        <v>828.25</v>
      </c>
      <c r="N289" s="668"/>
      <c r="O289" s="668"/>
      <c r="P289" s="681"/>
      <c r="Q289" s="669"/>
    </row>
    <row r="290" spans="1:17" ht="14.4" customHeight="1" x14ac:dyDescent="0.3">
      <c r="A290" s="664" t="s">
        <v>5567</v>
      </c>
      <c r="B290" s="665" t="s">
        <v>540</v>
      </c>
      <c r="C290" s="665" t="s">
        <v>5278</v>
      </c>
      <c r="D290" s="665" t="s">
        <v>5385</v>
      </c>
      <c r="E290" s="665" t="s">
        <v>5386</v>
      </c>
      <c r="F290" s="668">
        <v>11.01</v>
      </c>
      <c r="G290" s="668">
        <v>3934.1000000000004</v>
      </c>
      <c r="H290" s="665">
        <v>1</v>
      </c>
      <c r="I290" s="665">
        <v>357.32061762034516</v>
      </c>
      <c r="J290" s="668">
        <v>7.09</v>
      </c>
      <c r="K290" s="668">
        <v>2436.69</v>
      </c>
      <c r="L290" s="665">
        <v>0.61937673165399965</v>
      </c>
      <c r="M290" s="665">
        <v>343.67983074753175</v>
      </c>
      <c r="N290" s="668"/>
      <c r="O290" s="668"/>
      <c r="P290" s="681"/>
      <c r="Q290" s="669"/>
    </row>
    <row r="291" spans="1:17" ht="14.4" customHeight="1" x14ac:dyDescent="0.3">
      <c r="A291" s="664" t="s">
        <v>5567</v>
      </c>
      <c r="B291" s="665" t="s">
        <v>540</v>
      </c>
      <c r="C291" s="665" t="s">
        <v>5278</v>
      </c>
      <c r="D291" s="665" t="s">
        <v>5387</v>
      </c>
      <c r="E291" s="665" t="s">
        <v>5388</v>
      </c>
      <c r="F291" s="668">
        <v>81.13</v>
      </c>
      <c r="G291" s="668">
        <v>18693.499999999996</v>
      </c>
      <c r="H291" s="665">
        <v>1</v>
      </c>
      <c r="I291" s="665">
        <v>230.41415012942187</v>
      </c>
      <c r="J291" s="668"/>
      <c r="K291" s="668"/>
      <c r="L291" s="665"/>
      <c r="M291" s="665"/>
      <c r="N291" s="668"/>
      <c r="O291" s="668"/>
      <c r="P291" s="681"/>
      <c r="Q291" s="669"/>
    </row>
    <row r="292" spans="1:17" ht="14.4" customHeight="1" x14ac:dyDescent="0.3">
      <c r="A292" s="664" t="s">
        <v>5567</v>
      </c>
      <c r="B292" s="665" t="s">
        <v>540</v>
      </c>
      <c r="C292" s="665" t="s">
        <v>5278</v>
      </c>
      <c r="D292" s="665" t="s">
        <v>5389</v>
      </c>
      <c r="E292" s="665" t="s">
        <v>5388</v>
      </c>
      <c r="F292" s="668">
        <v>1.8599999999999999</v>
      </c>
      <c r="G292" s="668">
        <v>1463.0500000000002</v>
      </c>
      <c r="H292" s="665">
        <v>1</v>
      </c>
      <c r="I292" s="665">
        <v>786.58602150537649</v>
      </c>
      <c r="J292" s="668"/>
      <c r="K292" s="668"/>
      <c r="L292" s="665"/>
      <c r="M292" s="665"/>
      <c r="N292" s="668"/>
      <c r="O292" s="668"/>
      <c r="P292" s="681"/>
      <c r="Q292" s="669"/>
    </row>
    <row r="293" spans="1:17" ht="14.4" customHeight="1" x14ac:dyDescent="0.3">
      <c r="A293" s="664" t="s">
        <v>5567</v>
      </c>
      <c r="B293" s="665" t="s">
        <v>540</v>
      </c>
      <c r="C293" s="665" t="s">
        <v>5278</v>
      </c>
      <c r="D293" s="665" t="s">
        <v>5390</v>
      </c>
      <c r="E293" s="665" t="s">
        <v>5391</v>
      </c>
      <c r="F293" s="668">
        <v>27.14</v>
      </c>
      <c r="G293" s="668">
        <v>4476.1100000000006</v>
      </c>
      <c r="H293" s="665">
        <v>1</v>
      </c>
      <c r="I293" s="665">
        <v>164.92667649226237</v>
      </c>
      <c r="J293" s="668"/>
      <c r="K293" s="668"/>
      <c r="L293" s="665"/>
      <c r="M293" s="665"/>
      <c r="N293" s="668"/>
      <c r="O293" s="668"/>
      <c r="P293" s="681"/>
      <c r="Q293" s="669"/>
    </row>
    <row r="294" spans="1:17" ht="14.4" customHeight="1" x14ac:dyDescent="0.3">
      <c r="A294" s="664" t="s">
        <v>5567</v>
      </c>
      <c r="B294" s="665" t="s">
        <v>540</v>
      </c>
      <c r="C294" s="665" t="s">
        <v>5278</v>
      </c>
      <c r="D294" s="665" t="s">
        <v>5392</v>
      </c>
      <c r="E294" s="665" t="s">
        <v>5393</v>
      </c>
      <c r="F294" s="668">
        <v>8.41</v>
      </c>
      <c r="G294" s="668">
        <v>12483.220000000001</v>
      </c>
      <c r="H294" s="665">
        <v>1</v>
      </c>
      <c r="I294" s="665">
        <v>1484.3305588585019</v>
      </c>
      <c r="J294" s="668"/>
      <c r="K294" s="668"/>
      <c r="L294" s="665"/>
      <c r="M294" s="665"/>
      <c r="N294" s="668"/>
      <c r="O294" s="668"/>
      <c r="P294" s="681"/>
      <c r="Q294" s="669"/>
    </row>
    <row r="295" spans="1:17" ht="14.4" customHeight="1" x14ac:dyDescent="0.3">
      <c r="A295" s="664" t="s">
        <v>5567</v>
      </c>
      <c r="B295" s="665" t="s">
        <v>540</v>
      </c>
      <c r="C295" s="665" t="s">
        <v>5278</v>
      </c>
      <c r="D295" s="665" t="s">
        <v>5394</v>
      </c>
      <c r="E295" s="665" t="s">
        <v>5395</v>
      </c>
      <c r="F295" s="668">
        <v>33.15</v>
      </c>
      <c r="G295" s="668">
        <v>16401.829999999998</v>
      </c>
      <c r="H295" s="665">
        <v>1</v>
      </c>
      <c r="I295" s="665">
        <v>494.77616892911004</v>
      </c>
      <c r="J295" s="668"/>
      <c r="K295" s="668"/>
      <c r="L295" s="665"/>
      <c r="M295" s="665"/>
      <c r="N295" s="668"/>
      <c r="O295" s="668"/>
      <c r="P295" s="681"/>
      <c r="Q295" s="669"/>
    </row>
    <row r="296" spans="1:17" ht="14.4" customHeight="1" x14ac:dyDescent="0.3">
      <c r="A296" s="664" t="s">
        <v>5567</v>
      </c>
      <c r="B296" s="665" t="s">
        <v>540</v>
      </c>
      <c r="C296" s="665" t="s">
        <v>5278</v>
      </c>
      <c r="D296" s="665" t="s">
        <v>5402</v>
      </c>
      <c r="E296" s="665" t="s">
        <v>2890</v>
      </c>
      <c r="F296" s="668">
        <v>6</v>
      </c>
      <c r="G296" s="668">
        <v>42100.14</v>
      </c>
      <c r="H296" s="665">
        <v>1</v>
      </c>
      <c r="I296" s="665">
        <v>7016.69</v>
      </c>
      <c r="J296" s="668">
        <v>8</v>
      </c>
      <c r="K296" s="668">
        <v>53692.959999999999</v>
      </c>
      <c r="L296" s="665">
        <v>1.2753629797905661</v>
      </c>
      <c r="M296" s="665">
        <v>6711.62</v>
      </c>
      <c r="N296" s="668">
        <v>14</v>
      </c>
      <c r="O296" s="668">
        <v>93962.68</v>
      </c>
      <c r="P296" s="681">
        <v>2.2318852146334902</v>
      </c>
      <c r="Q296" s="669">
        <v>6711.62</v>
      </c>
    </row>
    <row r="297" spans="1:17" ht="14.4" customHeight="1" x14ac:dyDescent="0.3">
      <c r="A297" s="664" t="s">
        <v>5567</v>
      </c>
      <c r="B297" s="665" t="s">
        <v>540</v>
      </c>
      <c r="C297" s="665" t="s">
        <v>5278</v>
      </c>
      <c r="D297" s="665" t="s">
        <v>5403</v>
      </c>
      <c r="E297" s="665" t="s">
        <v>5404</v>
      </c>
      <c r="F297" s="668">
        <v>18.27</v>
      </c>
      <c r="G297" s="668">
        <v>26624.979999999996</v>
      </c>
      <c r="H297" s="665">
        <v>1</v>
      </c>
      <c r="I297" s="665">
        <v>1457.3059660645865</v>
      </c>
      <c r="J297" s="668"/>
      <c r="K297" s="668"/>
      <c r="L297" s="665"/>
      <c r="M297" s="665"/>
      <c r="N297" s="668"/>
      <c r="O297" s="668"/>
      <c r="P297" s="681"/>
      <c r="Q297" s="669"/>
    </row>
    <row r="298" spans="1:17" ht="14.4" customHeight="1" x14ac:dyDescent="0.3">
      <c r="A298" s="664" t="s">
        <v>5567</v>
      </c>
      <c r="B298" s="665" t="s">
        <v>540</v>
      </c>
      <c r="C298" s="665" t="s">
        <v>5278</v>
      </c>
      <c r="D298" s="665" t="s">
        <v>5405</v>
      </c>
      <c r="E298" s="665" t="s">
        <v>5404</v>
      </c>
      <c r="F298" s="668">
        <v>22.46</v>
      </c>
      <c r="G298" s="668">
        <v>109103.63</v>
      </c>
      <c r="H298" s="665">
        <v>1</v>
      </c>
      <c r="I298" s="665">
        <v>4857.6861086375775</v>
      </c>
      <c r="J298" s="668"/>
      <c r="K298" s="668"/>
      <c r="L298" s="665"/>
      <c r="M298" s="665"/>
      <c r="N298" s="668"/>
      <c r="O298" s="668"/>
      <c r="P298" s="681"/>
      <c r="Q298" s="669"/>
    </row>
    <row r="299" spans="1:17" ht="14.4" customHeight="1" x14ac:dyDescent="0.3">
      <c r="A299" s="664" t="s">
        <v>5567</v>
      </c>
      <c r="B299" s="665" t="s">
        <v>540</v>
      </c>
      <c r="C299" s="665" t="s">
        <v>5278</v>
      </c>
      <c r="D299" s="665" t="s">
        <v>5406</v>
      </c>
      <c r="E299" s="665" t="s">
        <v>5404</v>
      </c>
      <c r="F299" s="668">
        <v>33.150000000000006</v>
      </c>
      <c r="G299" s="668">
        <v>483059.85</v>
      </c>
      <c r="H299" s="665">
        <v>1</v>
      </c>
      <c r="I299" s="665">
        <v>14571.941176470586</v>
      </c>
      <c r="J299" s="668"/>
      <c r="K299" s="668"/>
      <c r="L299" s="665"/>
      <c r="M299" s="665"/>
      <c r="N299" s="668"/>
      <c r="O299" s="668"/>
      <c r="P299" s="681"/>
      <c r="Q299" s="669"/>
    </row>
    <row r="300" spans="1:17" ht="14.4" customHeight="1" x14ac:dyDescent="0.3">
      <c r="A300" s="664" t="s">
        <v>5567</v>
      </c>
      <c r="B300" s="665" t="s">
        <v>540</v>
      </c>
      <c r="C300" s="665" t="s">
        <v>5278</v>
      </c>
      <c r="D300" s="665" t="s">
        <v>5408</v>
      </c>
      <c r="E300" s="665" t="s">
        <v>5373</v>
      </c>
      <c r="F300" s="668">
        <v>17.46</v>
      </c>
      <c r="G300" s="668">
        <v>129593.45</v>
      </c>
      <c r="H300" s="665">
        <v>1</v>
      </c>
      <c r="I300" s="665">
        <v>7422.3052691867124</v>
      </c>
      <c r="J300" s="668">
        <v>9.9700000000000006</v>
      </c>
      <c r="K300" s="668">
        <v>70783.05</v>
      </c>
      <c r="L300" s="665">
        <v>0.54619311392666836</v>
      </c>
      <c r="M300" s="665">
        <v>7099.6038114343028</v>
      </c>
      <c r="N300" s="668">
        <v>3.08</v>
      </c>
      <c r="O300" s="668">
        <v>8124.52</v>
      </c>
      <c r="P300" s="681">
        <v>6.269236601078218E-2</v>
      </c>
      <c r="Q300" s="669">
        <v>2637.8311688311687</v>
      </c>
    </row>
    <row r="301" spans="1:17" ht="14.4" customHeight="1" x14ac:dyDescent="0.3">
      <c r="A301" s="664" t="s">
        <v>5567</v>
      </c>
      <c r="B301" s="665" t="s">
        <v>540</v>
      </c>
      <c r="C301" s="665" t="s">
        <v>5278</v>
      </c>
      <c r="D301" s="665" t="s">
        <v>5409</v>
      </c>
      <c r="E301" s="665" t="s">
        <v>5373</v>
      </c>
      <c r="F301" s="668">
        <v>16.28</v>
      </c>
      <c r="G301" s="668">
        <v>60417.64</v>
      </c>
      <c r="H301" s="665">
        <v>1</v>
      </c>
      <c r="I301" s="665">
        <v>3711.157248157248</v>
      </c>
      <c r="J301" s="668">
        <v>10</v>
      </c>
      <c r="K301" s="668">
        <v>35498.1</v>
      </c>
      <c r="L301" s="665">
        <v>0.58754529306341652</v>
      </c>
      <c r="M301" s="665">
        <v>3549.81</v>
      </c>
      <c r="N301" s="668">
        <v>25.14</v>
      </c>
      <c r="O301" s="668">
        <v>33157.360000000001</v>
      </c>
      <c r="P301" s="681">
        <v>0.54880263446238553</v>
      </c>
      <c r="Q301" s="669">
        <v>1318.9085123309467</v>
      </c>
    </row>
    <row r="302" spans="1:17" ht="14.4" customHeight="1" x14ac:dyDescent="0.3">
      <c r="A302" s="664" t="s">
        <v>5567</v>
      </c>
      <c r="B302" s="665" t="s">
        <v>540</v>
      </c>
      <c r="C302" s="665" t="s">
        <v>5278</v>
      </c>
      <c r="D302" s="665" t="s">
        <v>5410</v>
      </c>
      <c r="E302" s="665" t="s">
        <v>5411</v>
      </c>
      <c r="F302" s="668">
        <v>4</v>
      </c>
      <c r="G302" s="668">
        <v>2312.52</v>
      </c>
      <c r="H302" s="665">
        <v>1</v>
      </c>
      <c r="I302" s="665">
        <v>578.13</v>
      </c>
      <c r="J302" s="668"/>
      <c r="K302" s="668"/>
      <c r="L302" s="665"/>
      <c r="M302" s="665"/>
      <c r="N302" s="668"/>
      <c r="O302" s="668"/>
      <c r="P302" s="681"/>
      <c r="Q302" s="669"/>
    </row>
    <row r="303" spans="1:17" ht="14.4" customHeight="1" x14ac:dyDescent="0.3">
      <c r="A303" s="664" t="s">
        <v>5567</v>
      </c>
      <c r="B303" s="665" t="s">
        <v>540</v>
      </c>
      <c r="C303" s="665" t="s">
        <v>5278</v>
      </c>
      <c r="D303" s="665" t="s">
        <v>5414</v>
      </c>
      <c r="E303" s="665" t="s">
        <v>1790</v>
      </c>
      <c r="F303" s="668"/>
      <c r="G303" s="668"/>
      <c r="H303" s="665"/>
      <c r="I303" s="665"/>
      <c r="J303" s="668">
        <v>0.4</v>
      </c>
      <c r="K303" s="668">
        <v>2678.9</v>
      </c>
      <c r="L303" s="665"/>
      <c r="M303" s="665">
        <v>6697.25</v>
      </c>
      <c r="N303" s="668">
        <v>0.4</v>
      </c>
      <c r="O303" s="668">
        <v>1814</v>
      </c>
      <c r="P303" s="681"/>
      <c r="Q303" s="669">
        <v>4535</v>
      </c>
    </row>
    <row r="304" spans="1:17" ht="14.4" customHeight="1" x14ac:dyDescent="0.3">
      <c r="A304" s="664" t="s">
        <v>5567</v>
      </c>
      <c r="B304" s="665" t="s">
        <v>540</v>
      </c>
      <c r="C304" s="665" t="s">
        <v>5278</v>
      </c>
      <c r="D304" s="665" t="s">
        <v>5415</v>
      </c>
      <c r="E304" s="665" t="s">
        <v>1801</v>
      </c>
      <c r="F304" s="668"/>
      <c r="G304" s="668"/>
      <c r="H304" s="665"/>
      <c r="I304" s="665"/>
      <c r="J304" s="668"/>
      <c r="K304" s="668"/>
      <c r="L304" s="665"/>
      <c r="M304" s="665"/>
      <c r="N304" s="668">
        <v>4.8000000000000007</v>
      </c>
      <c r="O304" s="668">
        <v>34094.6</v>
      </c>
      <c r="P304" s="681"/>
      <c r="Q304" s="669">
        <v>7103.0416666666652</v>
      </c>
    </row>
    <row r="305" spans="1:17" ht="14.4" customHeight="1" x14ac:dyDescent="0.3">
      <c r="A305" s="664" t="s">
        <v>5567</v>
      </c>
      <c r="B305" s="665" t="s">
        <v>540</v>
      </c>
      <c r="C305" s="665" t="s">
        <v>5278</v>
      </c>
      <c r="D305" s="665" t="s">
        <v>1224</v>
      </c>
      <c r="E305" s="665" t="s">
        <v>5417</v>
      </c>
      <c r="F305" s="668"/>
      <c r="G305" s="668"/>
      <c r="H305" s="665"/>
      <c r="I305" s="665"/>
      <c r="J305" s="668">
        <v>2</v>
      </c>
      <c r="K305" s="668">
        <v>186024</v>
      </c>
      <c r="L305" s="665"/>
      <c r="M305" s="665">
        <v>93012</v>
      </c>
      <c r="N305" s="668"/>
      <c r="O305" s="668"/>
      <c r="P305" s="681"/>
      <c r="Q305" s="669"/>
    </row>
    <row r="306" spans="1:17" ht="14.4" customHeight="1" x14ac:dyDescent="0.3">
      <c r="A306" s="664" t="s">
        <v>5567</v>
      </c>
      <c r="B306" s="665" t="s">
        <v>540</v>
      </c>
      <c r="C306" s="665" t="s">
        <v>5278</v>
      </c>
      <c r="D306" s="665" t="s">
        <v>5421</v>
      </c>
      <c r="E306" s="665" t="s">
        <v>2894</v>
      </c>
      <c r="F306" s="668"/>
      <c r="G306" s="668"/>
      <c r="H306" s="665"/>
      <c r="I306" s="665"/>
      <c r="J306" s="668">
        <v>1</v>
      </c>
      <c r="K306" s="668">
        <v>3799.88</v>
      </c>
      <c r="L306" s="665"/>
      <c r="M306" s="665">
        <v>3799.88</v>
      </c>
      <c r="N306" s="668">
        <v>3</v>
      </c>
      <c r="O306" s="668">
        <v>11399.64</v>
      </c>
      <c r="P306" s="681"/>
      <c r="Q306" s="669">
        <v>3799.8799999999997</v>
      </c>
    </row>
    <row r="307" spans="1:17" ht="14.4" customHeight="1" x14ac:dyDescent="0.3">
      <c r="A307" s="664" t="s">
        <v>5567</v>
      </c>
      <c r="B307" s="665" t="s">
        <v>540</v>
      </c>
      <c r="C307" s="665" t="s">
        <v>5278</v>
      </c>
      <c r="D307" s="665" t="s">
        <v>5429</v>
      </c>
      <c r="E307" s="665" t="s">
        <v>5430</v>
      </c>
      <c r="F307" s="668">
        <v>76.289999999999992</v>
      </c>
      <c r="G307" s="668">
        <v>370599.75000000006</v>
      </c>
      <c r="H307" s="665">
        <v>1</v>
      </c>
      <c r="I307" s="665">
        <v>4857.7762485253652</v>
      </c>
      <c r="J307" s="668"/>
      <c r="K307" s="668"/>
      <c r="L307" s="665"/>
      <c r="M307" s="665"/>
      <c r="N307" s="668"/>
      <c r="O307" s="668"/>
      <c r="P307" s="681"/>
      <c r="Q307" s="669"/>
    </row>
    <row r="308" spans="1:17" ht="14.4" customHeight="1" x14ac:dyDescent="0.3">
      <c r="A308" s="664" t="s">
        <v>5567</v>
      </c>
      <c r="B308" s="665" t="s">
        <v>540</v>
      </c>
      <c r="C308" s="665" t="s">
        <v>5278</v>
      </c>
      <c r="D308" s="665" t="s">
        <v>5431</v>
      </c>
      <c r="E308" s="665"/>
      <c r="F308" s="668">
        <v>24.07</v>
      </c>
      <c r="G308" s="668">
        <v>57506.83</v>
      </c>
      <c r="H308" s="665">
        <v>1</v>
      </c>
      <c r="I308" s="665">
        <v>2389.1495637723306</v>
      </c>
      <c r="J308" s="668"/>
      <c r="K308" s="668"/>
      <c r="L308" s="665"/>
      <c r="M308" s="665"/>
      <c r="N308" s="668"/>
      <c r="O308" s="668"/>
      <c r="P308" s="681"/>
      <c r="Q308" s="669"/>
    </row>
    <row r="309" spans="1:17" ht="14.4" customHeight="1" x14ac:dyDescent="0.3">
      <c r="A309" s="664" t="s">
        <v>5567</v>
      </c>
      <c r="B309" s="665" t="s">
        <v>540</v>
      </c>
      <c r="C309" s="665" t="s">
        <v>5278</v>
      </c>
      <c r="D309" s="665" t="s">
        <v>5432</v>
      </c>
      <c r="E309" s="665"/>
      <c r="F309" s="668">
        <v>56.94</v>
      </c>
      <c r="G309" s="668">
        <v>39166.720000000001</v>
      </c>
      <c r="H309" s="665">
        <v>1</v>
      </c>
      <c r="I309" s="665">
        <v>687.85950122936424</v>
      </c>
      <c r="J309" s="668"/>
      <c r="K309" s="668"/>
      <c r="L309" s="665"/>
      <c r="M309" s="665"/>
      <c r="N309" s="668"/>
      <c r="O309" s="668"/>
      <c r="P309" s="681"/>
      <c r="Q309" s="669"/>
    </row>
    <row r="310" spans="1:17" ht="14.4" customHeight="1" x14ac:dyDescent="0.3">
      <c r="A310" s="664" t="s">
        <v>5567</v>
      </c>
      <c r="B310" s="665" t="s">
        <v>540</v>
      </c>
      <c r="C310" s="665" t="s">
        <v>5278</v>
      </c>
      <c r="D310" s="665" t="s">
        <v>5433</v>
      </c>
      <c r="E310" s="665" t="s">
        <v>5430</v>
      </c>
      <c r="F310" s="668">
        <v>92.600000000000009</v>
      </c>
      <c r="G310" s="668">
        <v>1349361.63</v>
      </c>
      <c r="H310" s="665">
        <v>1</v>
      </c>
      <c r="I310" s="665">
        <v>14571.939848812093</v>
      </c>
      <c r="J310" s="668"/>
      <c r="K310" s="668"/>
      <c r="L310" s="665"/>
      <c r="M310" s="665"/>
      <c r="N310" s="668"/>
      <c r="O310" s="668"/>
      <c r="P310" s="681"/>
      <c r="Q310" s="669"/>
    </row>
    <row r="311" spans="1:17" ht="14.4" customHeight="1" x14ac:dyDescent="0.3">
      <c r="A311" s="664" t="s">
        <v>5567</v>
      </c>
      <c r="B311" s="665" t="s">
        <v>540</v>
      </c>
      <c r="C311" s="665" t="s">
        <v>5278</v>
      </c>
      <c r="D311" s="665" t="s">
        <v>5434</v>
      </c>
      <c r="E311" s="665" t="s">
        <v>5430</v>
      </c>
      <c r="F311" s="668">
        <v>75.84</v>
      </c>
      <c r="G311" s="668">
        <v>110522.09</v>
      </c>
      <c r="H311" s="665">
        <v>1</v>
      </c>
      <c r="I311" s="665">
        <v>1457.3060390295357</v>
      </c>
      <c r="J311" s="668"/>
      <c r="K311" s="668"/>
      <c r="L311" s="665"/>
      <c r="M311" s="665"/>
      <c r="N311" s="668"/>
      <c r="O311" s="668"/>
      <c r="P311" s="681"/>
      <c r="Q311" s="669"/>
    </row>
    <row r="312" spans="1:17" ht="14.4" customHeight="1" x14ac:dyDescent="0.3">
      <c r="A312" s="664" t="s">
        <v>5567</v>
      </c>
      <c r="B312" s="665" t="s">
        <v>540</v>
      </c>
      <c r="C312" s="665" t="s">
        <v>5278</v>
      </c>
      <c r="D312" s="665" t="s">
        <v>5435</v>
      </c>
      <c r="E312" s="665" t="s">
        <v>1435</v>
      </c>
      <c r="F312" s="668">
        <v>12.459999999999999</v>
      </c>
      <c r="G312" s="668">
        <v>18246.36</v>
      </c>
      <c r="H312" s="665">
        <v>1</v>
      </c>
      <c r="I312" s="665">
        <v>1464.3948635634031</v>
      </c>
      <c r="J312" s="668">
        <v>6.6099999999999994</v>
      </c>
      <c r="K312" s="668">
        <v>9258.76</v>
      </c>
      <c r="L312" s="665">
        <v>0.50743052312899672</v>
      </c>
      <c r="M312" s="665">
        <v>1400.7201210287444</v>
      </c>
      <c r="N312" s="668">
        <v>9.6000000000000014</v>
      </c>
      <c r="O312" s="668">
        <v>10407.280000000001</v>
      </c>
      <c r="P312" s="681">
        <v>0.57037568040968178</v>
      </c>
      <c r="Q312" s="669">
        <v>1084.0916666666665</v>
      </c>
    </row>
    <row r="313" spans="1:17" ht="14.4" customHeight="1" x14ac:dyDescent="0.3">
      <c r="A313" s="664" t="s">
        <v>5567</v>
      </c>
      <c r="B313" s="665" t="s">
        <v>540</v>
      </c>
      <c r="C313" s="665" t="s">
        <v>5278</v>
      </c>
      <c r="D313" s="665" t="s">
        <v>5436</v>
      </c>
      <c r="E313" s="665" t="s">
        <v>1435</v>
      </c>
      <c r="F313" s="668">
        <v>64.98</v>
      </c>
      <c r="G313" s="668">
        <v>31719.109999999997</v>
      </c>
      <c r="H313" s="665">
        <v>1</v>
      </c>
      <c r="I313" s="665">
        <v>488.13650353955057</v>
      </c>
      <c r="J313" s="668">
        <v>63.48</v>
      </c>
      <c r="K313" s="668">
        <v>29639.920000000002</v>
      </c>
      <c r="L313" s="665">
        <v>0.93444992624320178</v>
      </c>
      <c r="M313" s="665">
        <v>466.91745431632017</v>
      </c>
      <c r="N313" s="668">
        <v>28.24</v>
      </c>
      <c r="O313" s="668">
        <v>10205</v>
      </c>
      <c r="P313" s="681">
        <v>0.32173033858768424</v>
      </c>
      <c r="Q313" s="669">
        <v>361.36685552407931</v>
      </c>
    </row>
    <row r="314" spans="1:17" ht="14.4" customHeight="1" x14ac:dyDescent="0.3">
      <c r="A314" s="664" t="s">
        <v>5567</v>
      </c>
      <c r="B314" s="665" t="s">
        <v>540</v>
      </c>
      <c r="C314" s="665" t="s">
        <v>5278</v>
      </c>
      <c r="D314" s="665" t="s">
        <v>5437</v>
      </c>
      <c r="E314" s="665" t="s">
        <v>1435</v>
      </c>
      <c r="F314" s="668">
        <v>48.44</v>
      </c>
      <c r="G314" s="668">
        <v>7989.03</v>
      </c>
      <c r="H314" s="665">
        <v>1</v>
      </c>
      <c r="I314" s="665">
        <v>164.9263005780347</v>
      </c>
      <c r="J314" s="668">
        <v>68.260000000000005</v>
      </c>
      <c r="K314" s="668">
        <v>10768.439999999999</v>
      </c>
      <c r="L314" s="665">
        <v>1.347903312417152</v>
      </c>
      <c r="M314" s="665">
        <v>157.75622619396421</v>
      </c>
      <c r="N314" s="668">
        <v>21.6</v>
      </c>
      <c r="O314" s="668">
        <v>2601.69</v>
      </c>
      <c r="P314" s="681">
        <v>0.32565780826958968</v>
      </c>
      <c r="Q314" s="669">
        <v>120.44861111111111</v>
      </c>
    </row>
    <row r="315" spans="1:17" ht="14.4" customHeight="1" x14ac:dyDescent="0.3">
      <c r="A315" s="664" t="s">
        <v>5567</v>
      </c>
      <c r="B315" s="665" t="s">
        <v>540</v>
      </c>
      <c r="C315" s="665" t="s">
        <v>5278</v>
      </c>
      <c r="D315" s="665" t="s">
        <v>5440</v>
      </c>
      <c r="E315" s="665" t="s">
        <v>1435</v>
      </c>
      <c r="F315" s="668">
        <v>1.95</v>
      </c>
      <c r="G315" s="668">
        <v>3859.25</v>
      </c>
      <c r="H315" s="665">
        <v>1</v>
      </c>
      <c r="I315" s="665">
        <v>1979.1025641025642</v>
      </c>
      <c r="J315" s="668">
        <v>0.75</v>
      </c>
      <c r="K315" s="668">
        <v>1419.79</v>
      </c>
      <c r="L315" s="665">
        <v>0.36789272527045408</v>
      </c>
      <c r="M315" s="665">
        <v>1893.0533333333333</v>
      </c>
      <c r="N315" s="668">
        <v>6.55</v>
      </c>
      <c r="O315" s="668">
        <v>9467.77</v>
      </c>
      <c r="P315" s="681">
        <v>2.4532668264559176</v>
      </c>
      <c r="Q315" s="669">
        <v>1445.4610687022903</v>
      </c>
    </row>
    <row r="316" spans="1:17" ht="14.4" customHeight="1" x14ac:dyDescent="0.3">
      <c r="A316" s="664" t="s">
        <v>5567</v>
      </c>
      <c r="B316" s="665" t="s">
        <v>540</v>
      </c>
      <c r="C316" s="665" t="s">
        <v>5278</v>
      </c>
      <c r="D316" s="665" t="s">
        <v>5441</v>
      </c>
      <c r="E316" s="665" t="s">
        <v>5442</v>
      </c>
      <c r="F316" s="668">
        <v>21.650000000000002</v>
      </c>
      <c r="G316" s="668">
        <v>16198.689999999999</v>
      </c>
      <c r="H316" s="665">
        <v>1</v>
      </c>
      <c r="I316" s="665">
        <v>748.20739030023083</v>
      </c>
      <c r="J316" s="668"/>
      <c r="K316" s="668"/>
      <c r="L316" s="665"/>
      <c r="M316" s="665"/>
      <c r="N316" s="668"/>
      <c r="O316" s="668"/>
      <c r="P316" s="681"/>
      <c r="Q316" s="669"/>
    </row>
    <row r="317" spans="1:17" ht="14.4" customHeight="1" x14ac:dyDescent="0.3">
      <c r="A317" s="664" t="s">
        <v>5567</v>
      </c>
      <c r="B317" s="665" t="s">
        <v>540</v>
      </c>
      <c r="C317" s="665" t="s">
        <v>5278</v>
      </c>
      <c r="D317" s="665" t="s">
        <v>5443</v>
      </c>
      <c r="E317" s="665" t="s">
        <v>5444</v>
      </c>
      <c r="F317" s="668">
        <v>22.3</v>
      </c>
      <c r="G317" s="668">
        <v>48004.959999999999</v>
      </c>
      <c r="H317" s="665">
        <v>1</v>
      </c>
      <c r="I317" s="665">
        <v>2152.6887892376681</v>
      </c>
      <c r="J317" s="668"/>
      <c r="K317" s="668"/>
      <c r="L317" s="665"/>
      <c r="M317" s="665"/>
      <c r="N317" s="668"/>
      <c r="O317" s="668"/>
      <c r="P317" s="681"/>
      <c r="Q317" s="669"/>
    </row>
    <row r="318" spans="1:17" ht="14.4" customHeight="1" x14ac:dyDescent="0.3">
      <c r="A318" s="664" t="s">
        <v>5567</v>
      </c>
      <c r="B318" s="665" t="s">
        <v>540</v>
      </c>
      <c r="C318" s="665" t="s">
        <v>5278</v>
      </c>
      <c r="D318" s="665" t="s">
        <v>5445</v>
      </c>
      <c r="E318" s="665" t="s">
        <v>5442</v>
      </c>
      <c r="F318" s="668">
        <v>73.83</v>
      </c>
      <c r="G318" s="668">
        <v>110479.81000000001</v>
      </c>
      <c r="H318" s="665">
        <v>1</v>
      </c>
      <c r="I318" s="665">
        <v>1496.4080996884736</v>
      </c>
      <c r="J318" s="668"/>
      <c r="K318" s="668"/>
      <c r="L318" s="665"/>
      <c r="M318" s="665"/>
      <c r="N318" s="668"/>
      <c r="O318" s="668"/>
      <c r="P318" s="681"/>
      <c r="Q318" s="669"/>
    </row>
    <row r="319" spans="1:17" ht="14.4" customHeight="1" x14ac:dyDescent="0.3">
      <c r="A319" s="664" t="s">
        <v>5567</v>
      </c>
      <c r="B319" s="665" t="s">
        <v>540</v>
      </c>
      <c r="C319" s="665" t="s">
        <v>5278</v>
      </c>
      <c r="D319" s="665" t="s">
        <v>5449</v>
      </c>
      <c r="E319" s="665" t="s">
        <v>1507</v>
      </c>
      <c r="F319" s="668"/>
      <c r="G319" s="668"/>
      <c r="H319" s="665"/>
      <c r="I319" s="665"/>
      <c r="J319" s="668">
        <v>97.429999999999993</v>
      </c>
      <c r="K319" s="668">
        <v>228859.87</v>
      </c>
      <c r="L319" s="665"/>
      <c r="M319" s="665">
        <v>2348.9671559068051</v>
      </c>
      <c r="N319" s="668">
        <v>17.450000000000003</v>
      </c>
      <c r="O319" s="668">
        <v>40989.379999999997</v>
      </c>
      <c r="P319" s="681"/>
      <c r="Q319" s="669">
        <v>2348.9616045845269</v>
      </c>
    </row>
    <row r="320" spans="1:17" ht="14.4" customHeight="1" x14ac:dyDescent="0.3">
      <c r="A320" s="664" t="s">
        <v>5567</v>
      </c>
      <c r="B320" s="665" t="s">
        <v>540</v>
      </c>
      <c r="C320" s="665" t="s">
        <v>5278</v>
      </c>
      <c r="D320" s="665" t="s">
        <v>5452</v>
      </c>
      <c r="E320" s="665" t="s">
        <v>3230</v>
      </c>
      <c r="F320" s="668"/>
      <c r="G320" s="668"/>
      <c r="H320" s="665"/>
      <c r="I320" s="665"/>
      <c r="J320" s="668">
        <v>17.78</v>
      </c>
      <c r="K320" s="668">
        <v>5463.4000000000005</v>
      </c>
      <c r="L320" s="665"/>
      <c r="M320" s="665">
        <v>307.27784026996625</v>
      </c>
      <c r="N320" s="668">
        <v>1</v>
      </c>
      <c r="O320" s="668">
        <v>307.27999999999997</v>
      </c>
      <c r="P320" s="681"/>
      <c r="Q320" s="669">
        <v>307.27999999999997</v>
      </c>
    </row>
    <row r="321" spans="1:17" ht="14.4" customHeight="1" x14ac:dyDescent="0.3">
      <c r="A321" s="664" t="s">
        <v>5567</v>
      </c>
      <c r="B321" s="665" t="s">
        <v>540</v>
      </c>
      <c r="C321" s="665" t="s">
        <v>5278</v>
      </c>
      <c r="D321" s="665" t="s">
        <v>5453</v>
      </c>
      <c r="E321" s="665" t="s">
        <v>3230</v>
      </c>
      <c r="F321" s="668"/>
      <c r="G321" s="668"/>
      <c r="H321" s="665"/>
      <c r="I321" s="665"/>
      <c r="J321" s="668">
        <v>19.600000000000001</v>
      </c>
      <c r="K321" s="668">
        <v>15056.699999999999</v>
      </c>
      <c r="L321" s="665"/>
      <c r="M321" s="665">
        <v>768.19897959183663</v>
      </c>
      <c r="N321" s="668">
        <v>27.58</v>
      </c>
      <c r="O321" s="668">
        <v>21186.92</v>
      </c>
      <c r="P321" s="681"/>
      <c r="Q321" s="669">
        <v>768.19869470630886</v>
      </c>
    </row>
    <row r="322" spans="1:17" ht="14.4" customHeight="1" x14ac:dyDescent="0.3">
      <c r="A322" s="664" t="s">
        <v>5567</v>
      </c>
      <c r="B322" s="665" t="s">
        <v>540</v>
      </c>
      <c r="C322" s="665" t="s">
        <v>5278</v>
      </c>
      <c r="D322" s="665" t="s">
        <v>5455</v>
      </c>
      <c r="E322" s="665" t="s">
        <v>1473</v>
      </c>
      <c r="F322" s="668"/>
      <c r="G322" s="668"/>
      <c r="H322" s="665"/>
      <c r="I322" s="665"/>
      <c r="J322" s="668">
        <v>71.410000000000011</v>
      </c>
      <c r="K322" s="668">
        <v>53988.320000000007</v>
      </c>
      <c r="L322" s="665"/>
      <c r="M322" s="665">
        <v>756.03304859263403</v>
      </c>
      <c r="N322" s="668">
        <v>108.92999999999999</v>
      </c>
      <c r="O322" s="668">
        <v>44896.829999999994</v>
      </c>
      <c r="P322" s="681"/>
      <c r="Q322" s="669">
        <v>412.16221426604238</v>
      </c>
    </row>
    <row r="323" spans="1:17" ht="14.4" customHeight="1" x14ac:dyDescent="0.3">
      <c r="A323" s="664" t="s">
        <v>5567</v>
      </c>
      <c r="B323" s="665" t="s">
        <v>540</v>
      </c>
      <c r="C323" s="665" t="s">
        <v>5278</v>
      </c>
      <c r="D323" s="665" t="s">
        <v>5456</v>
      </c>
      <c r="E323" s="665" t="s">
        <v>1473</v>
      </c>
      <c r="F323" s="668"/>
      <c r="G323" s="668"/>
      <c r="H323" s="665"/>
      <c r="I323" s="665"/>
      <c r="J323" s="668">
        <v>0.74</v>
      </c>
      <c r="K323" s="668">
        <v>111.89</v>
      </c>
      <c r="L323" s="665"/>
      <c r="M323" s="665">
        <v>151.20270270270271</v>
      </c>
      <c r="N323" s="668">
        <v>6.0500000000000007</v>
      </c>
      <c r="O323" s="668">
        <v>734.81999999999994</v>
      </c>
      <c r="P323" s="681"/>
      <c r="Q323" s="669">
        <v>121.4578512396694</v>
      </c>
    </row>
    <row r="324" spans="1:17" ht="14.4" customHeight="1" x14ac:dyDescent="0.3">
      <c r="A324" s="664" t="s">
        <v>5567</v>
      </c>
      <c r="B324" s="665" t="s">
        <v>540</v>
      </c>
      <c r="C324" s="665" t="s">
        <v>5278</v>
      </c>
      <c r="D324" s="665" t="s">
        <v>5459</v>
      </c>
      <c r="E324" s="665" t="s">
        <v>1473</v>
      </c>
      <c r="F324" s="668"/>
      <c r="G324" s="668"/>
      <c r="H324" s="665"/>
      <c r="I324" s="665"/>
      <c r="J324" s="668">
        <v>4.68</v>
      </c>
      <c r="K324" s="668">
        <v>353.78999999999996</v>
      </c>
      <c r="L324" s="665"/>
      <c r="M324" s="665">
        <v>75.59615384615384</v>
      </c>
      <c r="N324" s="668">
        <v>2</v>
      </c>
      <c r="O324" s="668">
        <v>151.19</v>
      </c>
      <c r="P324" s="681"/>
      <c r="Q324" s="669">
        <v>75.594999999999999</v>
      </c>
    </row>
    <row r="325" spans="1:17" ht="14.4" customHeight="1" x14ac:dyDescent="0.3">
      <c r="A325" s="664" t="s">
        <v>5567</v>
      </c>
      <c r="B325" s="665" t="s">
        <v>540</v>
      </c>
      <c r="C325" s="665" t="s">
        <v>5278</v>
      </c>
      <c r="D325" s="665" t="s">
        <v>5460</v>
      </c>
      <c r="E325" s="665" t="s">
        <v>5461</v>
      </c>
      <c r="F325" s="668"/>
      <c r="G325" s="668"/>
      <c r="H325" s="665"/>
      <c r="I325" s="665"/>
      <c r="J325" s="668">
        <v>69</v>
      </c>
      <c r="K325" s="668">
        <v>110558.69999999998</v>
      </c>
      <c r="L325" s="665"/>
      <c r="M325" s="665">
        <v>1602.2999999999997</v>
      </c>
      <c r="N325" s="668"/>
      <c r="O325" s="668"/>
      <c r="P325" s="681"/>
      <c r="Q325" s="669"/>
    </row>
    <row r="326" spans="1:17" ht="14.4" customHeight="1" x14ac:dyDescent="0.3">
      <c r="A326" s="664" t="s">
        <v>5567</v>
      </c>
      <c r="B326" s="665" t="s">
        <v>540</v>
      </c>
      <c r="C326" s="665" t="s">
        <v>5278</v>
      </c>
      <c r="D326" s="665" t="s">
        <v>5462</v>
      </c>
      <c r="E326" s="665" t="s">
        <v>1507</v>
      </c>
      <c r="F326" s="668"/>
      <c r="G326" s="668"/>
      <c r="H326" s="665"/>
      <c r="I326" s="665"/>
      <c r="J326" s="668">
        <v>51.36999999999999</v>
      </c>
      <c r="K326" s="668">
        <v>36199.689999999995</v>
      </c>
      <c r="L326" s="665"/>
      <c r="M326" s="665">
        <v>704.685419505548</v>
      </c>
      <c r="N326" s="668">
        <v>7.75</v>
      </c>
      <c r="O326" s="668">
        <v>5461.2999999999993</v>
      </c>
      <c r="P326" s="681"/>
      <c r="Q326" s="669">
        <v>704.68387096774188</v>
      </c>
    </row>
    <row r="327" spans="1:17" ht="14.4" customHeight="1" x14ac:dyDescent="0.3">
      <c r="A327" s="664" t="s">
        <v>5567</v>
      </c>
      <c r="B327" s="665" t="s">
        <v>540</v>
      </c>
      <c r="C327" s="665" t="s">
        <v>5278</v>
      </c>
      <c r="D327" s="665" t="s">
        <v>5464</v>
      </c>
      <c r="E327" s="665" t="s">
        <v>1507</v>
      </c>
      <c r="F327" s="668"/>
      <c r="G327" s="668"/>
      <c r="H327" s="665"/>
      <c r="I327" s="665"/>
      <c r="J327" s="668">
        <v>56.33</v>
      </c>
      <c r="K327" s="668">
        <v>198475.76</v>
      </c>
      <c r="L327" s="665"/>
      <c r="M327" s="665">
        <v>3523.4468311734427</v>
      </c>
      <c r="N327" s="668"/>
      <c r="O327" s="668"/>
      <c r="P327" s="681"/>
      <c r="Q327" s="669"/>
    </row>
    <row r="328" spans="1:17" ht="14.4" customHeight="1" x14ac:dyDescent="0.3">
      <c r="A328" s="664" t="s">
        <v>5567</v>
      </c>
      <c r="B328" s="665" t="s">
        <v>540</v>
      </c>
      <c r="C328" s="665" t="s">
        <v>5278</v>
      </c>
      <c r="D328" s="665" t="s">
        <v>5465</v>
      </c>
      <c r="E328" s="665" t="s">
        <v>2522</v>
      </c>
      <c r="F328" s="668"/>
      <c r="G328" s="668"/>
      <c r="H328" s="665"/>
      <c r="I328" s="665"/>
      <c r="J328" s="668"/>
      <c r="K328" s="668"/>
      <c r="L328" s="665"/>
      <c r="M328" s="665"/>
      <c r="N328" s="668">
        <v>21.39</v>
      </c>
      <c r="O328" s="668">
        <v>28211.410000000003</v>
      </c>
      <c r="P328" s="681"/>
      <c r="Q328" s="669">
        <v>1318.9064983637215</v>
      </c>
    </row>
    <row r="329" spans="1:17" ht="14.4" customHeight="1" x14ac:dyDescent="0.3">
      <c r="A329" s="664" t="s">
        <v>5567</v>
      </c>
      <c r="B329" s="665" t="s">
        <v>540</v>
      </c>
      <c r="C329" s="665" t="s">
        <v>5278</v>
      </c>
      <c r="D329" s="665" t="s">
        <v>5467</v>
      </c>
      <c r="E329" s="665" t="s">
        <v>2540</v>
      </c>
      <c r="F329" s="668"/>
      <c r="G329" s="668"/>
      <c r="H329" s="665"/>
      <c r="I329" s="665"/>
      <c r="J329" s="668"/>
      <c r="K329" s="668"/>
      <c r="L329" s="665"/>
      <c r="M329" s="665"/>
      <c r="N329" s="668">
        <v>3</v>
      </c>
      <c r="O329" s="668">
        <v>3288.54</v>
      </c>
      <c r="P329" s="681"/>
      <c r="Q329" s="669">
        <v>1096.18</v>
      </c>
    </row>
    <row r="330" spans="1:17" ht="14.4" customHeight="1" x14ac:dyDescent="0.3">
      <c r="A330" s="664" t="s">
        <v>5567</v>
      </c>
      <c r="B330" s="665" t="s">
        <v>540</v>
      </c>
      <c r="C330" s="665" t="s">
        <v>5278</v>
      </c>
      <c r="D330" s="665" t="s">
        <v>5468</v>
      </c>
      <c r="E330" s="665" t="s">
        <v>2924</v>
      </c>
      <c r="F330" s="668"/>
      <c r="G330" s="668"/>
      <c r="H330" s="665"/>
      <c r="I330" s="665"/>
      <c r="J330" s="668"/>
      <c r="K330" s="668"/>
      <c r="L330" s="665"/>
      <c r="M330" s="665"/>
      <c r="N330" s="668">
        <v>2</v>
      </c>
      <c r="O330" s="668">
        <v>15266.28</v>
      </c>
      <c r="P330" s="681"/>
      <c r="Q330" s="669">
        <v>7633.14</v>
      </c>
    </row>
    <row r="331" spans="1:17" ht="14.4" customHeight="1" x14ac:dyDescent="0.3">
      <c r="A331" s="664" t="s">
        <v>5567</v>
      </c>
      <c r="B331" s="665" t="s">
        <v>540</v>
      </c>
      <c r="C331" s="665" t="s">
        <v>5278</v>
      </c>
      <c r="D331" s="665" t="s">
        <v>5469</v>
      </c>
      <c r="E331" s="665" t="s">
        <v>1597</v>
      </c>
      <c r="F331" s="668"/>
      <c r="G331" s="668"/>
      <c r="H331" s="665"/>
      <c r="I331" s="665"/>
      <c r="J331" s="668"/>
      <c r="K331" s="668"/>
      <c r="L331" s="665"/>
      <c r="M331" s="665"/>
      <c r="N331" s="668">
        <v>1</v>
      </c>
      <c r="O331" s="668">
        <v>4384.7299999999996</v>
      </c>
      <c r="P331" s="681"/>
      <c r="Q331" s="669">
        <v>4384.7299999999996</v>
      </c>
    </row>
    <row r="332" spans="1:17" ht="14.4" customHeight="1" x14ac:dyDescent="0.3">
      <c r="A332" s="664" t="s">
        <v>5567</v>
      </c>
      <c r="B332" s="665" t="s">
        <v>540</v>
      </c>
      <c r="C332" s="665" t="s">
        <v>5278</v>
      </c>
      <c r="D332" s="665" t="s">
        <v>5472</v>
      </c>
      <c r="E332" s="665" t="s">
        <v>3064</v>
      </c>
      <c r="F332" s="668"/>
      <c r="G332" s="668"/>
      <c r="H332" s="665"/>
      <c r="I332" s="665"/>
      <c r="J332" s="668">
        <v>2</v>
      </c>
      <c r="K332" s="668">
        <v>167044.35999999999</v>
      </c>
      <c r="L332" s="665"/>
      <c r="M332" s="665">
        <v>83522.179999999993</v>
      </c>
      <c r="N332" s="668"/>
      <c r="O332" s="668"/>
      <c r="P332" s="681"/>
      <c r="Q332" s="669"/>
    </row>
    <row r="333" spans="1:17" ht="14.4" customHeight="1" x14ac:dyDescent="0.3">
      <c r="A333" s="664" t="s">
        <v>5567</v>
      </c>
      <c r="B333" s="665" t="s">
        <v>540</v>
      </c>
      <c r="C333" s="665" t="s">
        <v>5278</v>
      </c>
      <c r="D333" s="665" t="s">
        <v>5473</v>
      </c>
      <c r="E333" s="665" t="s">
        <v>1520</v>
      </c>
      <c r="F333" s="668"/>
      <c r="G333" s="668"/>
      <c r="H333" s="665"/>
      <c r="I333" s="665"/>
      <c r="J333" s="668">
        <v>2.09</v>
      </c>
      <c r="K333" s="668">
        <v>1436.55</v>
      </c>
      <c r="L333" s="665"/>
      <c r="M333" s="665">
        <v>687.34449760765551</v>
      </c>
      <c r="N333" s="668">
        <v>21.450000000000003</v>
      </c>
      <c r="O333" s="668">
        <v>11551.739999999998</v>
      </c>
      <c r="P333" s="681"/>
      <c r="Q333" s="669">
        <v>538.54265734265721</v>
      </c>
    </row>
    <row r="334" spans="1:17" ht="14.4" customHeight="1" x14ac:dyDescent="0.3">
      <c r="A334" s="664" t="s">
        <v>5567</v>
      </c>
      <c r="B334" s="665" t="s">
        <v>540</v>
      </c>
      <c r="C334" s="665" t="s">
        <v>5278</v>
      </c>
      <c r="D334" s="665" t="s">
        <v>5476</v>
      </c>
      <c r="E334" s="665" t="s">
        <v>2231</v>
      </c>
      <c r="F334" s="668"/>
      <c r="G334" s="668"/>
      <c r="H334" s="665"/>
      <c r="I334" s="665"/>
      <c r="J334" s="668"/>
      <c r="K334" s="668"/>
      <c r="L334" s="665"/>
      <c r="M334" s="665"/>
      <c r="N334" s="668">
        <v>39.800000000000004</v>
      </c>
      <c r="O334" s="668">
        <v>2799.76</v>
      </c>
      <c r="P334" s="681"/>
      <c r="Q334" s="669">
        <v>70.345728643216077</v>
      </c>
    </row>
    <row r="335" spans="1:17" ht="14.4" customHeight="1" x14ac:dyDescent="0.3">
      <c r="A335" s="664" t="s">
        <v>5567</v>
      </c>
      <c r="B335" s="665" t="s">
        <v>540</v>
      </c>
      <c r="C335" s="665" t="s">
        <v>5278</v>
      </c>
      <c r="D335" s="665" t="s">
        <v>5477</v>
      </c>
      <c r="E335" s="665" t="s">
        <v>5478</v>
      </c>
      <c r="F335" s="668"/>
      <c r="G335" s="668"/>
      <c r="H335" s="665"/>
      <c r="I335" s="665"/>
      <c r="J335" s="668"/>
      <c r="K335" s="668"/>
      <c r="L335" s="665"/>
      <c r="M335" s="665"/>
      <c r="N335" s="668">
        <v>20.2</v>
      </c>
      <c r="O335" s="668">
        <v>2998.8799999999997</v>
      </c>
      <c r="P335" s="681"/>
      <c r="Q335" s="669">
        <v>148.45940594059405</v>
      </c>
    </row>
    <row r="336" spans="1:17" ht="14.4" customHeight="1" x14ac:dyDescent="0.3">
      <c r="A336" s="664" t="s">
        <v>5567</v>
      </c>
      <c r="B336" s="665" t="s">
        <v>540</v>
      </c>
      <c r="C336" s="665" t="s">
        <v>5278</v>
      </c>
      <c r="D336" s="665" t="s">
        <v>5483</v>
      </c>
      <c r="E336" s="665" t="s">
        <v>2944</v>
      </c>
      <c r="F336" s="668"/>
      <c r="G336" s="668"/>
      <c r="H336" s="665"/>
      <c r="I336" s="665"/>
      <c r="J336" s="668"/>
      <c r="K336" s="668"/>
      <c r="L336" s="665"/>
      <c r="M336" s="665"/>
      <c r="N336" s="668">
        <v>56</v>
      </c>
      <c r="O336" s="668">
        <v>97948.480000000025</v>
      </c>
      <c r="P336" s="681"/>
      <c r="Q336" s="669">
        <v>1749.0800000000004</v>
      </c>
    </row>
    <row r="337" spans="1:17" ht="14.4" customHeight="1" x14ac:dyDescent="0.3">
      <c r="A337" s="664" t="s">
        <v>5567</v>
      </c>
      <c r="B337" s="665" t="s">
        <v>540</v>
      </c>
      <c r="C337" s="665" t="s">
        <v>5278</v>
      </c>
      <c r="D337" s="665" t="s">
        <v>5484</v>
      </c>
      <c r="E337" s="665" t="s">
        <v>3265</v>
      </c>
      <c r="F337" s="668"/>
      <c r="G337" s="668"/>
      <c r="H337" s="665"/>
      <c r="I337" s="665"/>
      <c r="J337" s="668"/>
      <c r="K337" s="668"/>
      <c r="L337" s="665"/>
      <c r="M337" s="665"/>
      <c r="N337" s="668">
        <v>6.8999999999999995</v>
      </c>
      <c r="O337" s="668">
        <v>1951.3200000000002</v>
      </c>
      <c r="P337" s="681"/>
      <c r="Q337" s="669">
        <v>282.80000000000007</v>
      </c>
    </row>
    <row r="338" spans="1:17" ht="14.4" customHeight="1" x14ac:dyDescent="0.3">
      <c r="A338" s="664" t="s">
        <v>5567</v>
      </c>
      <c r="B338" s="665" t="s">
        <v>540</v>
      </c>
      <c r="C338" s="665" t="s">
        <v>5278</v>
      </c>
      <c r="D338" s="665" t="s">
        <v>5485</v>
      </c>
      <c r="E338" s="665" t="s">
        <v>1306</v>
      </c>
      <c r="F338" s="668"/>
      <c r="G338" s="668"/>
      <c r="H338" s="665"/>
      <c r="I338" s="665"/>
      <c r="J338" s="668"/>
      <c r="K338" s="668"/>
      <c r="L338" s="665"/>
      <c r="M338" s="665"/>
      <c r="N338" s="668">
        <v>7.410000000000001</v>
      </c>
      <c r="O338" s="668">
        <v>4737.03</v>
      </c>
      <c r="P338" s="681"/>
      <c r="Q338" s="669">
        <v>639.27530364372456</v>
      </c>
    </row>
    <row r="339" spans="1:17" ht="14.4" customHeight="1" x14ac:dyDescent="0.3">
      <c r="A339" s="664" t="s">
        <v>5567</v>
      </c>
      <c r="B339" s="665" t="s">
        <v>540</v>
      </c>
      <c r="C339" s="665" t="s">
        <v>5278</v>
      </c>
      <c r="D339" s="665" t="s">
        <v>5486</v>
      </c>
      <c r="E339" s="665" t="s">
        <v>5487</v>
      </c>
      <c r="F339" s="668"/>
      <c r="G339" s="668"/>
      <c r="H339" s="665"/>
      <c r="I339" s="665"/>
      <c r="J339" s="668"/>
      <c r="K339" s="668"/>
      <c r="L339" s="665"/>
      <c r="M339" s="665"/>
      <c r="N339" s="668">
        <v>2.21</v>
      </c>
      <c r="O339" s="668">
        <v>2422.5500000000002</v>
      </c>
      <c r="P339" s="681"/>
      <c r="Q339" s="669">
        <v>1096.1764705882354</v>
      </c>
    </row>
    <row r="340" spans="1:17" ht="14.4" customHeight="1" x14ac:dyDescent="0.3">
      <c r="A340" s="664" t="s">
        <v>5567</v>
      </c>
      <c r="B340" s="665" t="s">
        <v>540</v>
      </c>
      <c r="C340" s="665" t="s">
        <v>5278</v>
      </c>
      <c r="D340" s="665" t="s">
        <v>5489</v>
      </c>
      <c r="E340" s="665" t="s">
        <v>5487</v>
      </c>
      <c r="F340" s="668"/>
      <c r="G340" s="668"/>
      <c r="H340" s="665"/>
      <c r="I340" s="665"/>
      <c r="J340" s="668"/>
      <c r="K340" s="668"/>
      <c r="L340" s="665"/>
      <c r="M340" s="665"/>
      <c r="N340" s="668">
        <v>6.1099999999999994</v>
      </c>
      <c r="O340" s="668">
        <v>26790.67</v>
      </c>
      <c r="P340" s="681"/>
      <c r="Q340" s="669">
        <v>4384.7250409165308</v>
      </c>
    </row>
    <row r="341" spans="1:17" ht="14.4" customHeight="1" x14ac:dyDescent="0.3">
      <c r="A341" s="664" t="s">
        <v>5567</v>
      </c>
      <c r="B341" s="665" t="s">
        <v>540</v>
      </c>
      <c r="C341" s="665" t="s">
        <v>5494</v>
      </c>
      <c r="D341" s="665" t="s">
        <v>5570</v>
      </c>
      <c r="E341" s="665" t="s">
        <v>5571</v>
      </c>
      <c r="F341" s="668">
        <v>1</v>
      </c>
      <c r="G341" s="668">
        <v>2011.4</v>
      </c>
      <c r="H341" s="665">
        <v>1</v>
      </c>
      <c r="I341" s="665">
        <v>2011.4</v>
      </c>
      <c r="J341" s="668"/>
      <c r="K341" s="668"/>
      <c r="L341" s="665"/>
      <c r="M341" s="665"/>
      <c r="N341" s="668"/>
      <c r="O341" s="668"/>
      <c r="P341" s="681"/>
      <c r="Q341" s="669"/>
    </row>
    <row r="342" spans="1:17" ht="14.4" customHeight="1" x14ac:dyDescent="0.3">
      <c r="A342" s="664" t="s">
        <v>5567</v>
      </c>
      <c r="B342" s="665" t="s">
        <v>540</v>
      </c>
      <c r="C342" s="665" t="s">
        <v>5494</v>
      </c>
      <c r="D342" s="665" t="s">
        <v>5495</v>
      </c>
      <c r="E342" s="665" t="s">
        <v>5496</v>
      </c>
      <c r="F342" s="668">
        <v>4</v>
      </c>
      <c r="G342" s="668">
        <v>3468</v>
      </c>
      <c r="H342" s="665">
        <v>1</v>
      </c>
      <c r="I342" s="665">
        <v>867</v>
      </c>
      <c r="J342" s="668">
        <v>3</v>
      </c>
      <c r="K342" s="668">
        <v>2601</v>
      </c>
      <c r="L342" s="665">
        <v>0.75</v>
      </c>
      <c r="M342" s="665">
        <v>867</v>
      </c>
      <c r="N342" s="668">
        <v>7</v>
      </c>
      <c r="O342" s="668">
        <v>6069</v>
      </c>
      <c r="P342" s="681">
        <v>1.75</v>
      </c>
      <c r="Q342" s="669">
        <v>867</v>
      </c>
    </row>
    <row r="343" spans="1:17" ht="14.4" customHeight="1" x14ac:dyDescent="0.3">
      <c r="A343" s="664" t="s">
        <v>5567</v>
      </c>
      <c r="B343" s="665" t="s">
        <v>540</v>
      </c>
      <c r="C343" s="665" t="s">
        <v>5494</v>
      </c>
      <c r="D343" s="665" t="s">
        <v>5497</v>
      </c>
      <c r="E343" s="665" t="s">
        <v>5498</v>
      </c>
      <c r="F343" s="668">
        <v>138</v>
      </c>
      <c r="G343" s="668">
        <v>119646</v>
      </c>
      <c r="H343" s="665">
        <v>1</v>
      </c>
      <c r="I343" s="665">
        <v>867</v>
      </c>
      <c r="J343" s="668">
        <v>79</v>
      </c>
      <c r="K343" s="668">
        <v>68493</v>
      </c>
      <c r="L343" s="665">
        <v>0.57246376811594202</v>
      </c>
      <c r="M343" s="665">
        <v>867</v>
      </c>
      <c r="N343" s="668">
        <v>134</v>
      </c>
      <c r="O343" s="668">
        <v>116178</v>
      </c>
      <c r="P343" s="681">
        <v>0.97101449275362317</v>
      </c>
      <c r="Q343" s="669">
        <v>867</v>
      </c>
    </row>
    <row r="344" spans="1:17" ht="14.4" customHeight="1" x14ac:dyDescent="0.3">
      <c r="A344" s="664" t="s">
        <v>5567</v>
      </c>
      <c r="B344" s="665" t="s">
        <v>540</v>
      </c>
      <c r="C344" s="665" t="s">
        <v>5494</v>
      </c>
      <c r="D344" s="665" t="s">
        <v>5572</v>
      </c>
      <c r="E344" s="665" t="s">
        <v>5573</v>
      </c>
      <c r="F344" s="668">
        <v>1</v>
      </c>
      <c r="G344" s="668">
        <v>4279</v>
      </c>
      <c r="H344" s="665">
        <v>1</v>
      </c>
      <c r="I344" s="665">
        <v>4279</v>
      </c>
      <c r="J344" s="668"/>
      <c r="K344" s="668"/>
      <c r="L344" s="665"/>
      <c r="M344" s="665"/>
      <c r="N344" s="668"/>
      <c r="O344" s="668"/>
      <c r="P344" s="681"/>
      <c r="Q344" s="669"/>
    </row>
    <row r="345" spans="1:17" ht="14.4" customHeight="1" x14ac:dyDescent="0.3">
      <c r="A345" s="664" t="s">
        <v>5567</v>
      </c>
      <c r="B345" s="665" t="s">
        <v>540</v>
      </c>
      <c r="C345" s="665" t="s">
        <v>5494</v>
      </c>
      <c r="D345" s="665" t="s">
        <v>5574</v>
      </c>
      <c r="E345" s="665" t="s">
        <v>5575</v>
      </c>
      <c r="F345" s="668"/>
      <c r="G345" s="668"/>
      <c r="H345" s="665"/>
      <c r="I345" s="665"/>
      <c r="J345" s="668">
        <v>9</v>
      </c>
      <c r="K345" s="668">
        <v>8393.58</v>
      </c>
      <c r="L345" s="665"/>
      <c r="M345" s="665">
        <v>932.62</v>
      </c>
      <c r="N345" s="668"/>
      <c r="O345" s="668"/>
      <c r="P345" s="681"/>
      <c r="Q345" s="669"/>
    </row>
    <row r="346" spans="1:17" ht="14.4" customHeight="1" x14ac:dyDescent="0.3">
      <c r="A346" s="664" t="s">
        <v>5567</v>
      </c>
      <c r="B346" s="665" t="s">
        <v>540</v>
      </c>
      <c r="C346" s="665" t="s">
        <v>5503</v>
      </c>
      <c r="D346" s="665" t="s">
        <v>5504</v>
      </c>
      <c r="E346" s="665" t="s">
        <v>5505</v>
      </c>
      <c r="F346" s="668">
        <v>9</v>
      </c>
      <c r="G346" s="668">
        <v>2493</v>
      </c>
      <c r="H346" s="665">
        <v>1</v>
      </c>
      <c r="I346" s="665">
        <v>277</v>
      </c>
      <c r="J346" s="668"/>
      <c r="K346" s="668"/>
      <c r="L346" s="665"/>
      <c r="M346" s="665"/>
      <c r="N346" s="668"/>
      <c r="O346" s="668"/>
      <c r="P346" s="681"/>
      <c r="Q346" s="669"/>
    </row>
    <row r="347" spans="1:17" ht="14.4" customHeight="1" x14ac:dyDescent="0.3">
      <c r="A347" s="664" t="s">
        <v>5567</v>
      </c>
      <c r="B347" s="665" t="s">
        <v>540</v>
      </c>
      <c r="C347" s="665" t="s">
        <v>5503</v>
      </c>
      <c r="D347" s="665" t="s">
        <v>5506</v>
      </c>
      <c r="E347" s="665" t="s">
        <v>5507</v>
      </c>
      <c r="F347" s="668"/>
      <c r="G347" s="668"/>
      <c r="H347" s="665"/>
      <c r="I347" s="665"/>
      <c r="J347" s="668"/>
      <c r="K347" s="668"/>
      <c r="L347" s="665"/>
      <c r="M347" s="665"/>
      <c r="N347" s="668">
        <v>4</v>
      </c>
      <c r="O347" s="668">
        <v>488</v>
      </c>
      <c r="P347" s="681"/>
      <c r="Q347" s="669">
        <v>122</v>
      </c>
    </row>
    <row r="348" spans="1:17" ht="14.4" customHeight="1" x14ac:dyDescent="0.3">
      <c r="A348" s="664" t="s">
        <v>5567</v>
      </c>
      <c r="B348" s="665" t="s">
        <v>540</v>
      </c>
      <c r="C348" s="665" t="s">
        <v>5503</v>
      </c>
      <c r="D348" s="665" t="s">
        <v>5508</v>
      </c>
      <c r="E348" s="665" t="s">
        <v>5509</v>
      </c>
      <c r="F348" s="668"/>
      <c r="G348" s="668"/>
      <c r="H348" s="665"/>
      <c r="I348" s="665"/>
      <c r="J348" s="668">
        <v>5</v>
      </c>
      <c r="K348" s="668">
        <v>720</v>
      </c>
      <c r="L348" s="665"/>
      <c r="M348" s="665">
        <v>144</v>
      </c>
      <c r="N348" s="668">
        <v>10</v>
      </c>
      <c r="O348" s="668">
        <v>1460</v>
      </c>
      <c r="P348" s="681"/>
      <c r="Q348" s="669">
        <v>146</v>
      </c>
    </row>
    <row r="349" spans="1:17" ht="14.4" customHeight="1" x14ac:dyDescent="0.3">
      <c r="A349" s="664" t="s">
        <v>5567</v>
      </c>
      <c r="B349" s="665" t="s">
        <v>540</v>
      </c>
      <c r="C349" s="665" t="s">
        <v>5503</v>
      </c>
      <c r="D349" s="665" t="s">
        <v>5512</v>
      </c>
      <c r="E349" s="665" t="s">
        <v>5513</v>
      </c>
      <c r="F349" s="668">
        <v>2818</v>
      </c>
      <c r="G349" s="668">
        <v>95812</v>
      </c>
      <c r="H349" s="665">
        <v>1</v>
      </c>
      <c r="I349" s="665">
        <v>34</v>
      </c>
      <c r="J349" s="668">
        <v>1639</v>
      </c>
      <c r="K349" s="668">
        <v>57365</v>
      </c>
      <c r="L349" s="665">
        <v>0.59872458564689179</v>
      </c>
      <c r="M349" s="665">
        <v>35</v>
      </c>
      <c r="N349" s="668">
        <v>1293</v>
      </c>
      <c r="O349" s="668">
        <v>47841</v>
      </c>
      <c r="P349" s="681">
        <v>0.49932158811004884</v>
      </c>
      <c r="Q349" s="669">
        <v>37</v>
      </c>
    </row>
    <row r="350" spans="1:17" ht="14.4" customHeight="1" x14ac:dyDescent="0.3">
      <c r="A350" s="664" t="s">
        <v>5567</v>
      </c>
      <c r="B350" s="665" t="s">
        <v>540</v>
      </c>
      <c r="C350" s="665" t="s">
        <v>5503</v>
      </c>
      <c r="D350" s="665" t="s">
        <v>5514</v>
      </c>
      <c r="E350" s="665" t="s">
        <v>5515</v>
      </c>
      <c r="F350" s="668">
        <v>1</v>
      </c>
      <c r="G350" s="668">
        <v>5</v>
      </c>
      <c r="H350" s="665">
        <v>1</v>
      </c>
      <c r="I350" s="665">
        <v>5</v>
      </c>
      <c r="J350" s="668"/>
      <c r="K350" s="668"/>
      <c r="L350" s="665"/>
      <c r="M350" s="665"/>
      <c r="N350" s="668">
        <v>2</v>
      </c>
      <c r="O350" s="668">
        <v>10</v>
      </c>
      <c r="P350" s="681">
        <v>2</v>
      </c>
      <c r="Q350" s="669">
        <v>5</v>
      </c>
    </row>
    <row r="351" spans="1:17" ht="14.4" customHeight="1" x14ac:dyDescent="0.3">
      <c r="A351" s="664" t="s">
        <v>5567</v>
      </c>
      <c r="B351" s="665" t="s">
        <v>540</v>
      </c>
      <c r="C351" s="665" t="s">
        <v>5503</v>
      </c>
      <c r="D351" s="665" t="s">
        <v>5576</v>
      </c>
      <c r="E351" s="665" t="s">
        <v>5577</v>
      </c>
      <c r="F351" s="668">
        <v>993</v>
      </c>
      <c r="G351" s="668">
        <v>161859</v>
      </c>
      <c r="H351" s="665">
        <v>1</v>
      </c>
      <c r="I351" s="665">
        <v>163</v>
      </c>
      <c r="J351" s="668">
        <v>1616</v>
      </c>
      <c r="K351" s="668">
        <v>266640</v>
      </c>
      <c r="L351" s="665">
        <v>1.6473597390321206</v>
      </c>
      <c r="M351" s="665">
        <v>165</v>
      </c>
      <c r="N351" s="668">
        <v>2131</v>
      </c>
      <c r="O351" s="668">
        <v>377187</v>
      </c>
      <c r="P351" s="681">
        <v>2.3303430763812947</v>
      </c>
      <c r="Q351" s="669">
        <v>177</v>
      </c>
    </row>
    <row r="352" spans="1:17" ht="14.4" customHeight="1" x14ac:dyDescent="0.3">
      <c r="A352" s="664" t="s">
        <v>5567</v>
      </c>
      <c r="B352" s="665" t="s">
        <v>540</v>
      </c>
      <c r="C352" s="665" t="s">
        <v>5503</v>
      </c>
      <c r="D352" s="665" t="s">
        <v>5578</v>
      </c>
      <c r="E352" s="665" t="s">
        <v>5579</v>
      </c>
      <c r="F352" s="668">
        <v>202</v>
      </c>
      <c r="G352" s="668">
        <v>142612</v>
      </c>
      <c r="H352" s="665">
        <v>1</v>
      </c>
      <c r="I352" s="665">
        <v>706</v>
      </c>
      <c r="J352" s="668">
        <v>40</v>
      </c>
      <c r="K352" s="668">
        <v>28280</v>
      </c>
      <c r="L352" s="665">
        <v>0.19830028328611898</v>
      </c>
      <c r="M352" s="665">
        <v>707</v>
      </c>
      <c r="N352" s="668">
        <v>213</v>
      </c>
      <c r="O352" s="668">
        <v>152295</v>
      </c>
      <c r="P352" s="681">
        <v>1.0678975121308165</v>
      </c>
      <c r="Q352" s="669">
        <v>715</v>
      </c>
    </row>
    <row r="353" spans="1:17" ht="14.4" customHeight="1" x14ac:dyDescent="0.3">
      <c r="A353" s="664" t="s">
        <v>5567</v>
      </c>
      <c r="B353" s="665" t="s">
        <v>540</v>
      </c>
      <c r="C353" s="665" t="s">
        <v>5503</v>
      </c>
      <c r="D353" s="665" t="s">
        <v>5580</v>
      </c>
      <c r="E353" s="665" t="s">
        <v>5581</v>
      </c>
      <c r="F353" s="668">
        <v>98</v>
      </c>
      <c r="G353" s="668">
        <v>60466</v>
      </c>
      <c r="H353" s="665">
        <v>1</v>
      </c>
      <c r="I353" s="665">
        <v>617</v>
      </c>
      <c r="J353" s="668">
        <v>49</v>
      </c>
      <c r="K353" s="668">
        <v>30331</v>
      </c>
      <c r="L353" s="665">
        <v>0.50162074554294978</v>
      </c>
      <c r="M353" s="665">
        <v>619</v>
      </c>
      <c r="N353" s="668">
        <v>41</v>
      </c>
      <c r="O353" s="668">
        <v>25871</v>
      </c>
      <c r="P353" s="681">
        <v>0.42786028511890978</v>
      </c>
      <c r="Q353" s="669">
        <v>631</v>
      </c>
    </row>
    <row r="354" spans="1:17" ht="14.4" customHeight="1" x14ac:dyDescent="0.3">
      <c r="A354" s="664" t="s">
        <v>5567</v>
      </c>
      <c r="B354" s="665" t="s">
        <v>540</v>
      </c>
      <c r="C354" s="665" t="s">
        <v>5503</v>
      </c>
      <c r="D354" s="665" t="s">
        <v>5582</v>
      </c>
      <c r="E354" s="665" t="s">
        <v>5583</v>
      </c>
      <c r="F354" s="668">
        <v>5</v>
      </c>
      <c r="G354" s="668">
        <v>30190</v>
      </c>
      <c r="H354" s="665">
        <v>1</v>
      </c>
      <c r="I354" s="665">
        <v>6038</v>
      </c>
      <c r="J354" s="668">
        <v>4</v>
      </c>
      <c r="K354" s="668">
        <v>24216</v>
      </c>
      <c r="L354" s="665">
        <v>0.80211990725405768</v>
      </c>
      <c r="M354" s="665">
        <v>6054</v>
      </c>
      <c r="N354" s="668"/>
      <c r="O354" s="668"/>
      <c r="P354" s="681"/>
      <c r="Q354" s="669"/>
    </row>
    <row r="355" spans="1:17" ht="14.4" customHeight="1" x14ac:dyDescent="0.3">
      <c r="A355" s="664" t="s">
        <v>5567</v>
      </c>
      <c r="B355" s="665" t="s">
        <v>540</v>
      </c>
      <c r="C355" s="665" t="s">
        <v>5503</v>
      </c>
      <c r="D355" s="665" t="s">
        <v>5584</v>
      </c>
      <c r="E355" s="665" t="s">
        <v>5585</v>
      </c>
      <c r="F355" s="668">
        <v>9</v>
      </c>
      <c r="G355" s="668">
        <v>59013</v>
      </c>
      <c r="H355" s="665">
        <v>1</v>
      </c>
      <c r="I355" s="665">
        <v>6557</v>
      </c>
      <c r="J355" s="668">
        <v>11</v>
      </c>
      <c r="K355" s="668">
        <v>72391</v>
      </c>
      <c r="L355" s="665">
        <v>1.2266958127870131</v>
      </c>
      <c r="M355" s="665">
        <v>6581</v>
      </c>
      <c r="N355" s="668">
        <v>3</v>
      </c>
      <c r="O355" s="668">
        <v>20031</v>
      </c>
      <c r="P355" s="681">
        <v>0.33943368410350261</v>
      </c>
      <c r="Q355" s="669">
        <v>6677</v>
      </c>
    </row>
    <row r="356" spans="1:17" ht="14.4" customHeight="1" x14ac:dyDescent="0.3">
      <c r="A356" s="664" t="s">
        <v>5567</v>
      </c>
      <c r="B356" s="665" t="s">
        <v>540</v>
      </c>
      <c r="C356" s="665" t="s">
        <v>5503</v>
      </c>
      <c r="D356" s="665" t="s">
        <v>5586</v>
      </c>
      <c r="E356" s="665" t="s">
        <v>5587</v>
      </c>
      <c r="F356" s="668">
        <v>3</v>
      </c>
      <c r="G356" s="668">
        <v>372</v>
      </c>
      <c r="H356" s="665">
        <v>1</v>
      </c>
      <c r="I356" s="665">
        <v>124</v>
      </c>
      <c r="J356" s="668"/>
      <c r="K356" s="668"/>
      <c r="L356" s="665"/>
      <c r="M356" s="665"/>
      <c r="N356" s="668">
        <v>8</v>
      </c>
      <c r="O356" s="668">
        <v>1032</v>
      </c>
      <c r="P356" s="681">
        <v>2.774193548387097</v>
      </c>
      <c r="Q356" s="669">
        <v>129</v>
      </c>
    </row>
    <row r="357" spans="1:17" ht="14.4" customHeight="1" x14ac:dyDescent="0.3">
      <c r="A357" s="664" t="s">
        <v>5567</v>
      </c>
      <c r="B357" s="665" t="s">
        <v>540</v>
      </c>
      <c r="C357" s="665" t="s">
        <v>5503</v>
      </c>
      <c r="D357" s="665" t="s">
        <v>5588</v>
      </c>
      <c r="E357" s="665" t="s">
        <v>5589</v>
      </c>
      <c r="F357" s="668">
        <v>1</v>
      </c>
      <c r="G357" s="668">
        <v>674</v>
      </c>
      <c r="H357" s="665">
        <v>1</v>
      </c>
      <c r="I357" s="665">
        <v>674</v>
      </c>
      <c r="J357" s="668"/>
      <c r="K357" s="668"/>
      <c r="L357" s="665"/>
      <c r="M357" s="665"/>
      <c r="N357" s="668"/>
      <c r="O357" s="668"/>
      <c r="P357" s="681"/>
      <c r="Q357" s="669"/>
    </row>
    <row r="358" spans="1:17" ht="14.4" customHeight="1" x14ac:dyDescent="0.3">
      <c r="A358" s="664" t="s">
        <v>5567</v>
      </c>
      <c r="B358" s="665" t="s">
        <v>540</v>
      </c>
      <c r="C358" s="665" t="s">
        <v>5503</v>
      </c>
      <c r="D358" s="665" t="s">
        <v>5590</v>
      </c>
      <c r="E358" s="665" t="s">
        <v>5591</v>
      </c>
      <c r="F358" s="668">
        <v>210</v>
      </c>
      <c r="G358" s="668">
        <v>182280</v>
      </c>
      <c r="H358" s="665">
        <v>1</v>
      </c>
      <c r="I358" s="665">
        <v>868</v>
      </c>
      <c r="J358" s="668">
        <v>70</v>
      </c>
      <c r="K358" s="668">
        <v>60900</v>
      </c>
      <c r="L358" s="665">
        <v>0.33410138248847926</v>
      </c>
      <c r="M358" s="665">
        <v>870</v>
      </c>
      <c r="N358" s="668">
        <v>470</v>
      </c>
      <c r="O358" s="668">
        <v>413130</v>
      </c>
      <c r="P358" s="681">
        <v>2.2664581961816985</v>
      </c>
      <c r="Q358" s="669">
        <v>879</v>
      </c>
    </row>
    <row r="359" spans="1:17" ht="14.4" customHeight="1" x14ac:dyDescent="0.3">
      <c r="A359" s="664" t="s">
        <v>5567</v>
      </c>
      <c r="B359" s="665" t="s">
        <v>540</v>
      </c>
      <c r="C359" s="665" t="s">
        <v>5503</v>
      </c>
      <c r="D359" s="665" t="s">
        <v>5522</v>
      </c>
      <c r="E359" s="665" t="s">
        <v>5523</v>
      </c>
      <c r="F359" s="668">
        <v>1333</v>
      </c>
      <c r="G359" s="668">
        <v>138632</v>
      </c>
      <c r="H359" s="665">
        <v>1</v>
      </c>
      <c r="I359" s="665">
        <v>104</v>
      </c>
      <c r="J359" s="668">
        <v>820</v>
      </c>
      <c r="K359" s="668">
        <v>86920</v>
      </c>
      <c r="L359" s="665">
        <v>0.62698366899417157</v>
      </c>
      <c r="M359" s="665">
        <v>106</v>
      </c>
      <c r="N359" s="668">
        <v>846</v>
      </c>
      <c r="O359" s="668">
        <v>93060</v>
      </c>
      <c r="P359" s="681">
        <v>0.67127358762767619</v>
      </c>
      <c r="Q359" s="669">
        <v>110</v>
      </c>
    </row>
    <row r="360" spans="1:17" ht="14.4" customHeight="1" x14ac:dyDescent="0.3">
      <c r="A360" s="664" t="s">
        <v>5567</v>
      </c>
      <c r="B360" s="665" t="s">
        <v>540</v>
      </c>
      <c r="C360" s="665" t="s">
        <v>5503</v>
      </c>
      <c r="D360" s="665" t="s">
        <v>5524</v>
      </c>
      <c r="E360" s="665" t="s">
        <v>5525</v>
      </c>
      <c r="F360" s="668">
        <v>1179</v>
      </c>
      <c r="G360" s="668">
        <v>0</v>
      </c>
      <c r="H360" s="665"/>
      <c r="I360" s="665">
        <v>0</v>
      </c>
      <c r="J360" s="668">
        <v>2847</v>
      </c>
      <c r="K360" s="668">
        <v>0</v>
      </c>
      <c r="L360" s="665"/>
      <c r="M360" s="665">
        <v>0</v>
      </c>
      <c r="N360" s="668">
        <v>2418</v>
      </c>
      <c r="O360" s="668">
        <v>80599.890000000058</v>
      </c>
      <c r="P360" s="681"/>
      <c r="Q360" s="669">
        <v>33.333287841191094</v>
      </c>
    </row>
    <row r="361" spans="1:17" ht="14.4" customHeight="1" x14ac:dyDescent="0.3">
      <c r="A361" s="664" t="s">
        <v>5567</v>
      </c>
      <c r="B361" s="665" t="s">
        <v>540</v>
      </c>
      <c r="C361" s="665" t="s">
        <v>5503</v>
      </c>
      <c r="D361" s="665" t="s">
        <v>5592</v>
      </c>
      <c r="E361" s="665" t="s">
        <v>5593</v>
      </c>
      <c r="F361" s="668">
        <v>51</v>
      </c>
      <c r="G361" s="668">
        <v>46461</v>
      </c>
      <c r="H361" s="665">
        <v>1</v>
      </c>
      <c r="I361" s="665">
        <v>911</v>
      </c>
      <c r="J361" s="668">
        <v>27</v>
      </c>
      <c r="K361" s="668">
        <v>24705</v>
      </c>
      <c r="L361" s="665">
        <v>0.53173629495706076</v>
      </c>
      <c r="M361" s="665">
        <v>915</v>
      </c>
      <c r="N361" s="668">
        <v>13</v>
      </c>
      <c r="O361" s="668">
        <v>12194</v>
      </c>
      <c r="P361" s="681">
        <v>0.26245668410064354</v>
      </c>
      <c r="Q361" s="669">
        <v>938</v>
      </c>
    </row>
    <row r="362" spans="1:17" ht="14.4" customHeight="1" x14ac:dyDescent="0.3">
      <c r="A362" s="664" t="s">
        <v>5567</v>
      </c>
      <c r="B362" s="665" t="s">
        <v>540</v>
      </c>
      <c r="C362" s="665" t="s">
        <v>5503</v>
      </c>
      <c r="D362" s="665" t="s">
        <v>5526</v>
      </c>
      <c r="E362" s="665" t="s">
        <v>5527</v>
      </c>
      <c r="F362" s="668">
        <v>1136</v>
      </c>
      <c r="G362" s="668">
        <v>39760</v>
      </c>
      <c r="H362" s="665">
        <v>1</v>
      </c>
      <c r="I362" s="665">
        <v>35</v>
      </c>
      <c r="J362" s="668">
        <v>666</v>
      </c>
      <c r="K362" s="668">
        <v>23976</v>
      </c>
      <c r="L362" s="665">
        <v>0.60301810865191152</v>
      </c>
      <c r="M362" s="665">
        <v>36</v>
      </c>
      <c r="N362" s="668">
        <v>479</v>
      </c>
      <c r="O362" s="668">
        <v>17723</v>
      </c>
      <c r="P362" s="681">
        <v>0.44574949698189137</v>
      </c>
      <c r="Q362" s="669">
        <v>37</v>
      </c>
    </row>
    <row r="363" spans="1:17" ht="14.4" customHeight="1" x14ac:dyDescent="0.3">
      <c r="A363" s="664" t="s">
        <v>5567</v>
      </c>
      <c r="B363" s="665" t="s">
        <v>540</v>
      </c>
      <c r="C363" s="665" t="s">
        <v>5503</v>
      </c>
      <c r="D363" s="665" t="s">
        <v>5528</v>
      </c>
      <c r="E363" s="665" t="s">
        <v>5529</v>
      </c>
      <c r="F363" s="668">
        <v>3</v>
      </c>
      <c r="G363" s="668">
        <v>243</v>
      </c>
      <c r="H363" s="665">
        <v>1</v>
      </c>
      <c r="I363" s="665">
        <v>81</v>
      </c>
      <c r="J363" s="668"/>
      <c r="K363" s="668"/>
      <c r="L363" s="665"/>
      <c r="M363" s="665"/>
      <c r="N363" s="668">
        <v>1</v>
      </c>
      <c r="O363" s="668">
        <v>86</v>
      </c>
      <c r="P363" s="681">
        <v>0.35390946502057613</v>
      </c>
      <c r="Q363" s="669">
        <v>86</v>
      </c>
    </row>
    <row r="364" spans="1:17" ht="14.4" customHeight="1" x14ac:dyDescent="0.3">
      <c r="A364" s="664" t="s">
        <v>5567</v>
      </c>
      <c r="B364" s="665" t="s">
        <v>540</v>
      </c>
      <c r="C364" s="665" t="s">
        <v>5503</v>
      </c>
      <c r="D364" s="665" t="s">
        <v>5530</v>
      </c>
      <c r="E364" s="665" t="s">
        <v>5531</v>
      </c>
      <c r="F364" s="668">
        <v>237</v>
      </c>
      <c r="G364" s="668">
        <v>7110</v>
      </c>
      <c r="H364" s="665">
        <v>1</v>
      </c>
      <c r="I364" s="665">
        <v>30</v>
      </c>
      <c r="J364" s="668">
        <v>305</v>
      </c>
      <c r="K364" s="668">
        <v>9455</v>
      </c>
      <c r="L364" s="665">
        <v>1.329817158931083</v>
      </c>
      <c r="M364" s="665">
        <v>31</v>
      </c>
      <c r="N364" s="668">
        <v>325</v>
      </c>
      <c r="O364" s="668">
        <v>10400</v>
      </c>
      <c r="P364" s="681">
        <v>1.4627285513361463</v>
      </c>
      <c r="Q364" s="669">
        <v>32</v>
      </c>
    </row>
    <row r="365" spans="1:17" ht="14.4" customHeight="1" x14ac:dyDescent="0.3">
      <c r="A365" s="664" t="s">
        <v>5567</v>
      </c>
      <c r="B365" s="665" t="s">
        <v>540</v>
      </c>
      <c r="C365" s="665" t="s">
        <v>5503</v>
      </c>
      <c r="D365" s="665" t="s">
        <v>5594</v>
      </c>
      <c r="E365" s="665" t="s">
        <v>5595</v>
      </c>
      <c r="F365" s="668">
        <v>1054</v>
      </c>
      <c r="G365" s="668">
        <v>344658</v>
      </c>
      <c r="H365" s="665">
        <v>1</v>
      </c>
      <c r="I365" s="665">
        <v>327</v>
      </c>
      <c r="J365" s="668">
        <v>1238</v>
      </c>
      <c r="K365" s="668">
        <v>409778</v>
      </c>
      <c r="L365" s="665">
        <v>1.188940921145019</v>
      </c>
      <c r="M365" s="665">
        <v>331</v>
      </c>
      <c r="N365" s="668">
        <v>1495</v>
      </c>
      <c r="O365" s="668">
        <v>529230</v>
      </c>
      <c r="P365" s="681">
        <v>1.5355221698031092</v>
      </c>
      <c r="Q365" s="669">
        <v>354</v>
      </c>
    </row>
    <row r="366" spans="1:17" ht="14.4" customHeight="1" x14ac:dyDescent="0.3">
      <c r="A366" s="664" t="s">
        <v>5567</v>
      </c>
      <c r="B366" s="665" t="s">
        <v>540</v>
      </c>
      <c r="C366" s="665" t="s">
        <v>5503</v>
      </c>
      <c r="D366" s="665" t="s">
        <v>5532</v>
      </c>
      <c r="E366" s="665" t="s">
        <v>5533</v>
      </c>
      <c r="F366" s="668">
        <v>947</v>
      </c>
      <c r="G366" s="668">
        <v>133527</v>
      </c>
      <c r="H366" s="665">
        <v>1</v>
      </c>
      <c r="I366" s="665">
        <v>141</v>
      </c>
      <c r="J366" s="668">
        <v>644</v>
      </c>
      <c r="K366" s="668">
        <v>83076</v>
      </c>
      <c r="L366" s="665">
        <v>0.62216630344424728</v>
      </c>
      <c r="M366" s="665">
        <v>129</v>
      </c>
      <c r="N366" s="668">
        <v>674</v>
      </c>
      <c r="O366" s="668">
        <v>88294</v>
      </c>
      <c r="P366" s="681">
        <v>0.66124454230230589</v>
      </c>
      <c r="Q366" s="669">
        <v>131</v>
      </c>
    </row>
    <row r="367" spans="1:17" ht="14.4" customHeight="1" x14ac:dyDescent="0.3">
      <c r="A367" s="664" t="s">
        <v>5567</v>
      </c>
      <c r="B367" s="665" t="s">
        <v>540</v>
      </c>
      <c r="C367" s="665" t="s">
        <v>5503</v>
      </c>
      <c r="D367" s="665" t="s">
        <v>5596</v>
      </c>
      <c r="E367" s="665" t="s">
        <v>5597</v>
      </c>
      <c r="F367" s="668">
        <v>1</v>
      </c>
      <c r="G367" s="668">
        <v>497</v>
      </c>
      <c r="H367" s="665">
        <v>1</v>
      </c>
      <c r="I367" s="665">
        <v>497</v>
      </c>
      <c r="J367" s="668"/>
      <c r="K367" s="668"/>
      <c r="L367" s="665"/>
      <c r="M367" s="665"/>
      <c r="N367" s="668"/>
      <c r="O367" s="668"/>
      <c r="P367" s="681"/>
      <c r="Q367" s="669"/>
    </row>
    <row r="368" spans="1:17" ht="14.4" customHeight="1" x14ac:dyDescent="0.3">
      <c r="A368" s="664" t="s">
        <v>5567</v>
      </c>
      <c r="B368" s="665" t="s">
        <v>540</v>
      </c>
      <c r="C368" s="665" t="s">
        <v>5503</v>
      </c>
      <c r="D368" s="665" t="s">
        <v>5534</v>
      </c>
      <c r="E368" s="665" t="s">
        <v>5535</v>
      </c>
      <c r="F368" s="668"/>
      <c r="G368" s="668"/>
      <c r="H368" s="665"/>
      <c r="I368" s="665"/>
      <c r="J368" s="668">
        <v>2</v>
      </c>
      <c r="K368" s="668">
        <v>0</v>
      </c>
      <c r="L368" s="665"/>
      <c r="M368" s="665">
        <v>0</v>
      </c>
      <c r="N368" s="668"/>
      <c r="O368" s="668"/>
      <c r="P368" s="681"/>
      <c r="Q368" s="669"/>
    </row>
    <row r="369" spans="1:17" ht="14.4" customHeight="1" x14ac:dyDescent="0.3">
      <c r="A369" s="664" t="s">
        <v>5567</v>
      </c>
      <c r="B369" s="665" t="s">
        <v>540</v>
      </c>
      <c r="C369" s="665" t="s">
        <v>5503</v>
      </c>
      <c r="D369" s="665" t="s">
        <v>5538</v>
      </c>
      <c r="E369" s="665" t="s">
        <v>5539</v>
      </c>
      <c r="F369" s="668">
        <v>966</v>
      </c>
      <c r="G369" s="668">
        <v>54096</v>
      </c>
      <c r="H369" s="665">
        <v>1</v>
      </c>
      <c r="I369" s="665">
        <v>56</v>
      </c>
      <c r="J369" s="668">
        <v>645</v>
      </c>
      <c r="K369" s="668">
        <v>36765</v>
      </c>
      <c r="L369" s="665">
        <v>0.67962511091393074</v>
      </c>
      <c r="M369" s="665">
        <v>57</v>
      </c>
      <c r="N369" s="668">
        <v>745</v>
      </c>
      <c r="O369" s="668">
        <v>43955</v>
      </c>
      <c r="P369" s="681">
        <v>0.81253697131026326</v>
      </c>
      <c r="Q369" s="669">
        <v>59</v>
      </c>
    </row>
    <row r="370" spans="1:17" ht="14.4" customHeight="1" x14ac:dyDescent="0.3">
      <c r="A370" s="664" t="s">
        <v>5567</v>
      </c>
      <c r="B370" s="665" t="s">
        <v>540</v>
      </c>
      <c r="C370" s="665" t="s">
        <v>5503</v>
      </c>
      <c r="D370" s="665" t="s">
        <v>5542</v>
      </c>
      <c r="E370" s="665" t="s">
        <v>5543</v>
      </c>
      <c r="F370" s="668"/>
      <c r="G370" s="668"/>
      <c r="H370" s="665"/>
      <c r="I370" s="665"/>
      <c r="J370" s="668">
        <v>1</v>
      </c>
      <c r="K370" s="668">
        <v>57</v>
      </c>
      <c r="L370" s="665"/>
      <c r="M370" s="665">
        <v>57</v>
      </c>
      <c r="N370" s="668"/>
      <c r="O370" s="668"/>
      <c r="P370" s="681"/>
      <c r="Q370" s="669"/>
    </row>
    <row r="371" spans="1:17" ht="14.4" customHeight="1" x14ac:dyDescent="0.3">
      <c r="A371" s="664" t="s">
        <v>5567</v>
      </c>
      <c r="B371" s="665" t="s">
        <v>540</v>
      </c>
      <c r="C371" s="665" t="s">
        <v>5503</v>
      </c>
      <c r="D371" s="665" t="s">
        <v>5544</v>
      </c>
      <c r="E371" s="665" t="s">
        <v>5545</v>
      </c>
      <c r="F371" s="668">
        <v>4</v>
      </c>
      <c r="G371" s="668">
        <v>448</v>
      </c>
      <c r="H371" s="665">
        <v>1</v>
      </c>
      <c r="I371" s="665">
        <v>112</v>
      </c>
      <c r="J371" s="668">
        <v>6</v>
      </c>
      <c r="K371" s="668">
        <v>684</v>
      </c>
      <c r="L371" s="665">
        <v>1.5267857142857142</v>
      </c>
      <c r="M371" s="665">
        <v>114</v>
      </c>
      <c r="N371" s="668">
        <v>5</v>
      </c>
      <c r="O371" s="668">
        <v>610</v>
      </c>
      <c r="P371" s="681">
        <v>1.3616071428571428</v>
      </c>
      <c r="Q371" s="669">
        <v>122</v>
      </c>
    </row>
    <row r="372" spans="1:17" ht="14.4" customHeight="1" x14ac:dyDescent="0.3">
      <c r="A372" s="664" t="s">
        <v>5567</v>
      </c>
      <c r="B372" s="665" t="s">
        <v>540</v>
      </c>
      <c r="C372" s="665" t="s">
        <v>5503</v>
      </c>
      <c r="D372" s="665" t="s">
        <v>5598</v>
      </c>
      <c r="E372" s="665" t="s">
        <v>5599</v>
      </c>
      <c r="F372" s="668">
        <v>17</v>
      </c>
      <c r="G372" s="668">
        <v>32096</v>
      </c>
      <c r="H372" s="665">
        <v>1</v>
      </c>
      <c r="I372" s="665">
        <v>1888</v>
      </c>
      <c r="J372" s="668">
        <v>9</v>
      </c>
      <c r="K372" s="668">
        <v>17064</v>
      </c>
      <c r="L372" s="665">
        <v>0.53165503489531407</v>
      </c>
      <c r="M372" s="665">
        <v>1896</v>
      </c>
      <c r="N372" s="668">
        <v>25</v>
      </c>
      <c r="O372" s="668">
        <v>48600</v>
      </c>
      <c r="P372" s="681">
        <v>1.5142073778664007</v>
      </c>
      <c r="Q372" s="669">
        <v>1944</v>
      </c>
    </row>
    <row r="373" spans="1:17" ht="14.4" customHeight="1" x14ac:dyDescent="0.3">
      <c r="A373" s="664" t="s">
        <v>5567</v>
      </c>
      <c r="B373" s="665" t="s">
        <v>540</v>
      </c>
      <c r="C373" s="665" t="s">
        <v>5503</v>
      </c>
      <c r="D373" s="665" t="s">
        <v>5600</v>
      </c>
      <c r="E373" s="665" t="s">
        <v>5601</v>
      </c>
      <c r="F373" s="668"/>
      <c r="G373" s="668"/>
      <c r="H373" s="665"/>
      <c r="I373" s="665"/>
      <c r="J373" s="668">
        <v>1</v>
      </c>
      <c r="K373" s="668">
        <v>288</v>
      </c>
      <c r="L373" s="665"/>
      <c r="M373" s="665">
        <v>288</v>
      </c>
      <c r="N373" s="668">
        <v>1</v>
      </c>
      <c r="O373" s="668">
        <v>300</v>
      </c>
      <c r="P373" s="681"/>
      <c r="Q373" s="669">
        <v>300</v>
      </c>
    </row>
    <row r="374" spans="1:17" ht="14.4" customHeight="1" x14ac:dyDescent="0.3">
      <c r="A374" s="664" t="s">
        <v>5567</v>
      </c>
      <c r="B374" s="665" t="s">
        <v>540</v>
      </c>
      <c r="C374" s="665" t="s">
        <v>5503</v>
      </c>
      <c r="D374" s="665" t="s">
        <v>5602</v>
      </c>
      <c r="E374" s="665" t="s">
        <v>5603</v>
      </c>
      <c r="F374" s="668"/>
      <c r="G374" s="668"/>
      <c r="H374" s="665"/>
      <c r="I374" s="665"/>
      <c r="J374" s="668"/>
      <c r="K374" s="668"/>
      <c r="L374" s="665"/>
      <c r="M374" s="665"/>
      <c r="N374" s="668">
        <v>1</v>
      </c>
      <c r="O374" s="668">
        <v>160</v>
      </c>
      <c r="P374" s="681"/>
      <c r="Q374" s="669">
        <v>160</v>
      </c>
    </row>
    <row r="375" spans="1:17" ht="14.4" customHeight="1" x14ac:dyDescent="0.3">
      <c r="A375" s="664" t="s">
        <v>5567</v>
      </c>
      <c r="B375" s="665" t="s">
        <v>543</v>
      </c>
      <c r="C375" s="665" t="s">
        <v>5278</v>
      </c>
      <c r="D375" s="665" t="s">
        <v>5281</v>
      </c>
      <c r="E375" s="665" t="s">
        <v>5282</v>
      </c>
      <c r="F375" s="668">
        <v>0.4</v>
      </c>
      <c r="G375" s="668">
        <v>45.28</v>
      </c>
      <c r="H375" s="665">
        <v>1</v>
      </c>
      <c r="I375" s="665">
        <v>113.2</v>
      </c>
      <c r="J375" s="668"/>
      <c r="K375" s="668"/>
      <c r="L375" s="665"/>
      <c r="M375" s="665"/>
      <c r="N375" s="668"/>
      <c r="O375" s="668"/>
      <c r="P375" s="681"/>
      <c r="Q375" s="669"/>
    </row>
    <row r="376" spans="1:17" ht="14.4" customHeight="1" x14ac:dyDescent="0.3">
      <c r="A376" s="664" t="s">
        <v>5567</v>
      </c>
      <c r="B376" s="665" t="s">
        <v>543</v>
      </c>
      <c r="C376" s="665" t="s">
        <v>5278</v>
      </c>
      <c r="D376" s="665" t="s">
        <v>5291</v>
      </c>
      <c r="E376" s="665" t="s">
        <v>5292</v>
      </c>
      <c r="F376" s="668">
        <v>8</v>
      </c>
      <c r="G376" s="668">
        <v>66737.919999999998</v>
      </c>
      <c r="H376" s="665">
        <v>1</v>
      </c>
      <c r="I376" s="665">
        <v>8342.24</v>
      </c>
      <c r="J376" s="668">
        <v>10</v>
      </c>
      <c r="K376" s="668">
        <v>79795.399999999994</v>
      </c>
      <c r="L376" s="665">
        <v>1.1956530859817027</v>
      </c>
      <c r="M376" s="665">
        <v>7979.5399999999991</v>
      </c>
      <c r="N376" s="668">
        <v>14</v>
      </c>
      <c r="O376" s="668">
        <v>89215.56</v>
      </c>
      <c r="P376" s="681">
        <v>1.3368046232187039</v>
      </c>
      <c r="Q376" s="669">
        <v>6372.54</v>
      </c>
    </row>
    <row r="377" spans="1:17" ht="14.4" customHeight="1" x14ac:dyDescent="0.3">
      <c r="A377" s="664" t="s">
        <v>5567</v>
      </c>
      <c r="B377" s="665" t="s">
        <v>543</v>
      </c>
      <c r="C377" s="665" t="s">
        <v>5278</v>
      </c>
      <c r="D377" s="665" t="s">
        <v>5296</v>
      </c>
      <c r="E377" s="665" t="s">
        <v>5297</v>
      </c>
      <c r="F377" s="668">
        <v>15</v>
      </c>
      <c r="G377" s="668">
        <v>118835.70000000001</v>
      </c>
      <c r="H377" s="665">
        <v>1</v>
      </c>
      <c r="I377" s="665">
        <v>7922.380000000001</v>
      </c>
      <c r="J377" s="668">
        <v>12</v>
      </c>
      <c r="K377" s="668">
        <v>90935.16</v>
      </c>
      <c r="L377" s="665">
        <v>0.76521752301707313</v>
      </c>
      <c r="M377" s="665">
        <v>7577.93</v>
      </c>
      <c r="N377" s="668">
        <v>17</v>
      </c>
      <c r="O377" s="668">
        <v>112559.54999999999</v>
      </c>
      <c r="P377" s="681">
        <v>0.94718632532143099</v>
      </c>
      <c r="Q377" s="669">
        <v>6621.15</v>
      </c>
    </row>
    <row r="378" spans="1:17" ht="14.4" customHeight="1" x14ac:dyDescent="0.3">
      <c r="A378" s="664" t="s">
        <v>5567</v>
      </c>
      <c r="B378" s="665" t="s">
        <v>543</v>
      </c>
      <c r="C378" s="665" t="s">
        <v>5278</v>
      </c>
      <c r="D378" s="665" t="s">
        <v>5302</v>
      </c>
      <c r="E378" s="665"/>
      <c r="F378" s="668">
        <v>5</v>
      </c>
      <c r="G378" s="668">
        <v>39388.5</v>
      </c>
      <c r="H378" s="665">
        <v>1</v>
      </c>
      <c r="I378" s="665">
        <v>7877.7</v>
      </c>
      <c r="J378" s="668">
        <v>7</v>
      </c>
      <c r="K378" s="668">
        <v>52746.329999999994</v>
      </c>
      <c r="L378" s="665">
        <v>1.3391302029780265</v>
      </c>
      <c r="M378" s="665">
        <v>7535.19</v>
      </c>
      <c r="N378" s="668"/>
      <c r="O378" s="668"/>
      <c r="P378" s="681"/>
      <c r="Q378" s="669"/>
    </row>
    <row r="379" spans="1:17" ht="14.4" customHeight="1" x14ac:dyDescent="0.3">
      <c r="A379" s="664" t="s">
        <v>5567</v>
      </c>
      <c r="B379" s="665" t="s">
        <v>543</v>
      </c>
      <c r="C379" s="665" t="s">
        <v>5278</v>
      </c>
      <c r="D379" s="665" t="s">
        <v>5341</v>
      </c>
      <c r="E379" s="665" t="s">
        <v>5342</v>
      </c>
      <c r="F379" s="668">
        <v>0.02</v>
      </c>
      <c r="G379" s="668">
        <v>7.71</v>
      </c>
      <c r="H379" s="665">
        <v>1</v>
      </c>
      <c r="I379" s="665">
        <v>385.5</v>
      </c>
      <c r="J379" s="668"/>
      <c r="K379" s="668"/>
      <c r="L379" s="665"/>
      <c r="M379" s="665"/>
      <c r="N379" s="668"/>
      <c r="O379" s="668"/>
      <c r="P379" s="681"/>
      <c r="Q379" s="669"/>
    </row>
    <row r="380" spans="1:17" ht="14.4" customHeight="1" x14ac:dyDescent="0.3">
      <c r="A380" s="664" t="s">
        <v>5567</v>
      </c>
      <c r="B380" s="665" t="s">
        <v>543</v>
      </c>
      <c r="C380" s="665" t="s">
        <v>5278</v>
      </c>
      <c r="D380" s="665" t="s">
        <v>5343</v>
      </c>
      <c r="E380" s="665" t="s">
        <v>5344</v>
      </c>
      <c r="F380" s="668">
        <v>0.1</v>
      </c>
      <c r="G380" s="668">
        <v>12.26</v>
      </c>
      <c r="H380" s="665">
        <v>1</v>
      </c>
      <c r="I380" s="665">
        <v>122.6</v>
      </c>
      <c r="J380" s="668">
        <v>0.30000000000000004</v>
      </c>
      <c r="K380" s="668">
        <v>35.19</v>
      </c>
      <c r="L380" s="665">
        <v>2.8703099510603587</v>
      </c>
      <c r="M380" s="665">
        <v>117.29999999999997</v>
      </c>
      <c r="N380" s="668"/>
      <c r="O380" s="668"/>
      <c r="P380" s="681"/>
      <c r="Q380" s="669"/>
    </row>
    <row r="381" spans="1:17" ht="14.4" customHeight="1" x14ac:dyDescent="0.3">
      <c r="A381" s="664" t="s">
        <v>5567</v>
      </c>
      <c r="B381" s="665" t="s">
        <v>543</v>
      </c>
      <c r="C381" s="665" t="s">
        <v>5278</v>
      </c>
      <c r="D381" s="665" t="s">
        <v>5346</v>
      </c>
      <c r="E381" s="665"/>
      <c r="F381" s="668">
        <v>1</v>
      </c>
      <c r="G381" s="668">
        <v>37.81</v>
      </c>
      <c r="H381" s="665">
        <v>1</v>
      </c>
      <c r="I381" s="665">
        <v>37.81</v>
      </c>
      <c r="J381" s="668"/>
      <c r="K381" s="668"/>
      <c r="L381" s="665"/>
      <c r="M381" s="665"/>
      <c r="N381" s="668"/>
      <c r="O381" s="668"/>
      <c r="P381" s="681"/>
      <c r="Q381" s="669"/>
    </row>
    <row r="382" spans="1:17" ht="14.4" customHeight="1" x14ac:dyDescent="0.3">
      <c r="A382" s="664" t="s">
        <v>5567</v>
      </c>
      <c r="B382" s="665" t="s">
        <v>543</v>
      </c>
      <c r="C382" s="665" t="s">
        <v>5278</v>
      </c>
      <c r="D382" s="665" t="s">
        <v>5355</v>
      </c>
      <c r="E382" s="665" t="s">
        <v>2843</v>
      </c>
      <c r="F382" s="668">
        <v>4</v>
      </c>
      <c r="G382" s="668">
        <v>31510.799999999999</v>
      </c>
      <c r="H382" s="665">
        <v>1</v>
      </c>
      <c r="I382" s="665">
        <v>7877.7</v>
      </c>
      <c r="J382" s="668">
        <v>2</v>
      </c>
      <c r="K382" s="668">
        <v>15070.38</v>
      </c>
      <c r="L382" s="665">
        <v>0.4782607867778666</v>
      </c>
      <c r="M382" s="665">
        <v>7535.19</v>
      </c>
      <c r="N382" s="668">
        <v>6</v>
      </c>
      <c r="O382" s="668">
        <v>37127.46</v>
      </c>
      <c r="P382" s="681">
        <v>1.1782455539053276</v>
      </c>
      <c r="Q382" s="669">
        <v>6187.91</v>
      </c>
    </row>
    <row r="383" spans="1:17" ht="14.4" customHeight="1" x14ac:dyDescent="0.3">
      <c r="A383" s="664" t="s">
        <v>5567</v>
      </c>
      <c r="B383" s="665" t="s">
        <v>543</v>
      </c>
      <c r="C383" s="665" t="s">
        <v>5278</v>
      </c>
      <c r="D383" s="665" t="s">
        <v>5455</v>
      </c>
      <c r="E383" s="665" t="s">
        <v>1473</v>
      </c>
      <c r="F383" s="668"/>
      <c r="G383" s="668"/>
      <c r="H383" s="665"/>
      <c r="I383" s="665"/>
      <c r="J383" s="668">
        <v>0.31</v>
      </c>
      <c r="K383" s="668">
        <v>234.37</v>
      </c>
      <c r="L383" s="665"/>
      <c r="M383" s="665">
        <v>756.0322580645161</v>
      </c>
      <c r="N383" s="668"/>
      <c r="O383" s="668"/>
      <c r="P383" s="681"/>
      <c r="Q383" s="669"/>
    </row>
    <row r="384" spans="1:17" ht="14.4" customHeight="1" x14ac:dyDescent="0.3">
      <c r="A384" s="664" t="s">
        <v>5567</v>
      </c>
      <c r="B384" s="665" t="s">
        <v>543</v>
      </c>
      <c r="C384" s="665" t="s">
        <v>5278</v>
      </c>
      <c r="D384" s="665" t="s">
        <v>5604</v>
      </c>
      <c r="E384" s="665" t="s">
        <v>5605</v>
      </c>
      <c r="F384" s="668"/>
      <c r="G384" s="668"/>
      <c r="H384" s="665"/>
      <c r="I384" s="665"/>
      <c r="J384" s="668">
        <v>1</v>
      </c>
      <c r="K384" s="668">
        <v>13690.49</v>
      </c>
      <c r="L384" s="665"/>
      <c r="M384" s="665">
        <v>13690.49</v>
      </c>
      <c r="N384" s="668"/>
      <c r="O384" s="668"/>
      <c r="P384" s="681"/>
      <c r="Q384" s="669"/>
    </row>
    <row r="385" spans="1:17" ht="14.4" customHeight="1" x14ac:dyDescent="0.3">
      <c r="A385" s="664" t="s">
        <v>5567</v>
      </c>
      <c r="B385" s="665" t="s">
        <v>543</v>
      </c>
      <c r="C385" s="665" t="s">
        <v>5278</v>
      </c>
      <c r="D385" s="665" t="s">
        <v>5606</v>
      </c>
      <c r="E385" s="665" t="s">
        <v>580</v>
      </c>
      <c r="F385" s="668"/>
      <c r="G385" s="668"/>
      <c r="H385" s="665"/>
      <c r="I385" s="665"/>
      <c r="J385" s="668"/>
      <c r="K385" s="668"/>
      <c r="L385" s="665"/>
      <c r="M385" s="665"/>
      <c r="N385" s="668">
        <v>2</v>
      </c>
      <c r="O385" s="668">
        <v>4563.5</v>
      </c>
      <c r="P385" s="681"/>
      <c r="Q385" s="669">
        <v>2281.75</v>
      </c>
    </row>
    <row r="386" spans="1:17" ht="14.4" customHeight="1" x14ac:dyDescent="0.3">
      <c r="A386" s="664" t="s">
        <v>5567</v>
      </c>
      <c r="B386" s="665" t="s">
        <v>543</v>
      </c>
      <c r="C386" s="665" t="s">
        <v>5494</v>
      </c>
      <c r="D386" s="665" t="s">
        <v>5607</v>
      </c>
      <c r="E386" s="665" t="s">
        <v>5608</v>
      </c>
      <c r="F386" s="668">
        <v>21</v>
      </c>
      <c r="G386" s="668">
        <v>14922.600000000002</v>
      </c>
      <c r="H386" s="665">
        <v>1</v>
      </c>
      <c r="I386" s="665">
        <v>710.60000000000014</v>
      </c>
      <c r="J386" s="668">
        <v>14</v>
      </c>
      <c r="K386" s="668">
        <v>9948.4000000000015</v>
      </c>
      <c r="L386" s="665">
        <v>0.66666666666666663</v>
      </c>
      <c r="M386" s="665">
        <v>710.60000000000014</v>
      </c>
      <c r="N386" s="668"/>
      <c r="O386" s="668"/>
      <c r="P386" s="681"/>
      <c r="Q386" s="669"/>
    </row>
    <row r="387" spans="1:17" ht="14.4" customHeight="1" x14ac:dyDescent="0.3">
      <c r="A387" s="664" t="s">
        <v>5567</v>
      </c>
      <c r="B387" s="665" t="s">
        <v>543</v>
      </c>
      <c r="C387" s="665" t="s">
        <v>5494</v>
      </c>
      <c r="D387" s="665" t="s">
        <v>5570</v>
      </c>
      <c r="E387" s="665" t="s">
        <v>5571</v>
      </c>
      <c r="F387" s="668">
        <v>18</v>
      </c>
      <c r="G387" s="668">
        <v>36205.199999999997</v>
      </c>
      <c r="H387" s="665">
        <v>1</v>
      </c>
      <c r="I387" s="665">
        <v>2011.3999999999999</v>
      </c>
      <c r="J387" s="668">
        <v>14</v>
      </c>
      <c r="K387" s="668">
        <v>28159.600000000006</v>
      </c>
      <c r="L387" s="665">
        <v>0.77777777777777801</v>
      </c>
      <c r="M387" s="665">
        <v>2011.4000000000003</v>
      </c>
      <c r="N387" s="668"/>
      <c r="O387" s="668"/>
      <c r="P387" s="681"/>
      <c r="Q387" s="669"/>
    </row>
    <row r="388" spans="1:17" ht="14.4" customHeight="1" x14ac:dyDescent="0.3">
      <c r="A388" s="664" t="s">
        <v>5567</v>
      </c>
      <c r="B388" s="665" t="s">
        <v>543</v>
      </c>
      <c r="C388" s="665" t="s">
        <v>5494</v>
      </c>
      <c r="D388" s="665" t="s">
        <v>5495</v>
      </c>
      <c r="E388" s="665" t="s">
        <v>5496</v>
      </c>
      <c r="F388" s="668"/>
      <c r="G388" s="668"/>
      <c r="H388" s="665"/>
      <c r="I388" s="665"/>
      <c r="J388" s="668">
        <v>1</v>
      </c>
      <c r="K388" s="668">
        <v>867</v>
      </c>
      <c r="L388" s="665"/>
      <c r="M388" s="665">
        <v>867</v>
      </c>
      <c r="N388" s="668"/>
      <c r="O388" s="668"/>
      <c r="P388" s="681"/>
      <c r="Q388" s="669"/>
    </row>
    <row r="389" spans="1:17" ht="14.4" customHeight="1" x14ac:dyDescent="0.3">
      <c r="A389" s="664" t="s">
        <v>5567</v>
      </c>
      <c r="B389" s="665" t="s">
        <v>543</v>
      </c>
      <c r="C389" s="665" t="s">
        <v>5494</v>
      </c>
      <c r="D389" s="665" t="s">
        <v>5609</v>
      </c>
      <c r="E389" s="665" t="s">
        <v>5610</v>
      </c>
      <c r="F389" s="668"/>
      <c r="G389" s="668"/>
      <c r="H389" s="665"/>
      <c r="I389" s="665"/>
      <c r="J389" s="668"/>
      <c r="K389" s="668"/>
      <c r="L389" s="665"/>
      <c r="M389" s="665"/>
      <c r="N389" s="668">
        <v>18</v>
      </c>
      <c r="O389" s="668">
        <v>18391.860000000004</v>
      </c>
      <c r="P389" s="681"/>
      <c r="Q389" s="669">
        <v>1021.7700000000002</v>
      </c>
    </row>
    <row r="390" spans="1:17" ht="14.4" customHeight="1" x14ac:dyDescent="0.3">
      <c r="A390" s="664" t="s">
        <v>5567</v>
      </c>
      <c r="B390" s="665" t="s">
        <v>543</v>
      </c>
      <c r="C390" s="665" t="s">
        <v>5494</v>
      </c>
      <c r="D390" s="665" t="s">
        <v>5611</v>
      </c>
      <c r="E390" s="665" t="s">
        <v>5612</v>
      </c>
      <c r="F390" s="668"/>
      <c r="G390" s="668"/>
      <c r="H390" s="665"/>
      <c r="I390" s="665"/>
      <c r="J390" s="668"/>
      <c r="K390" s="668"/>
      <c r="L390" s="665"/>
      <c r="M390" s="665"/>
      <c r="N390" s="668">
        <v>19</v>
      </c>
      <c r="O390" s="668">
        <v>38238.83</v>
      </c>
      <c r="P390" s="681"/>
      <c r="Q390" s="669">
        <v>2012.5700000000002</v>
      </c>
    </row>
    <row r="391" spans="1:17" ht="14.4" customHeight="1" x14ac:dyDescent="0.3">
      <c r="A391" s="664" t="s">
        <v>5567</v>
      </c>
      <c r="B391" s="665" t="s">
        <v>543</v>
      </c>
      <c r="C391" s="665" t="s">
        <v>5503</v>
      </c>
      <c r="D391" s="665" t="s">
        <v>5504</v>
      </c>
      <c r="E391" s="665" t="s">
        <v>5505</v>
      </c>
      <c r="F391" s="668">
        <v>1</v>
      </c>
      <c r="G391" s="668">
        <v>277</v>
      </c>
      <c r="H391" s="665">
        <v>1</v>
      </c>
      <c r="I391" s="665">
        <v>277</v>
      </c>
      <c r="J391" s="668"/>
      <c r="K391" s="668"/>
      <c r="L391" s="665"/>
      <c r="M391" s="665"/>
      <c r="N391" s="668"/>
      <c r="O391" s="668"/>
      <c r="P391" s="681"/>
      <c r="Q391" s="669"/>
    </row>
    <row r="392" spans="1:17" ht="14.4" customHeight="1" x14ac:dyDescent="0.3">
      <c r="A392" s="664" t="s">
        <v>5567</v>
      </c>
      <c r="B392" s="665" t="s">
        <v>543</v>
      </c>
      <c r="C392" s="665" t="s">
        <v>5503</v>
      </c>
      <c r="D392" s="665" t="s">
        <v>5512</v>
      </c>
      <c r="E392" s="665" t="s">
        <v>5513</v>
      </c>
      <c r="F392" s="668">
        <v>335</v>
      </c>
      <c r="G392" s="668">
        <v>11390</v>
      </c>
      <c r="H392" s="665">
        <v>1</v>
      </c>
      <c r="I392" s="665">
        <v>34</v>
      </c>
      <c r="J392" s="668">
        <v>278</v>
      </c>
      <c r="K392" s="668">
        <v>9730</v>
      </c>
      <c r="L392" s="665">
        <v>0.85425812115891131</v>
      </c>
      <c r="M392" s="665">
        <v>35</v>
      </c>
      <c r="N392" s="668">
        <v>174</v>
      </c>
      <c r="O392" s="668">
        <v>6438</v>
      </c>
      <c r="P392" s="681">
        <v>0.56523266022827046</v>
      </c>
      <c r="Q392" s="669">
        <v>37</v>
      </c>
    </row>
    <row r="393" spans="1:17" ht="14.4" customHeight="1" x14ac:dyDescent="0.3">
      <c r="A393" s="664" t="s">
        <v>5567</v>
      </c>
      <c r="B393" s="665" t="s">
        <v>543</v>
      </c>
      <c r="C393" s="665" t="s">
        <v>5503</v>
      </c>
      <c r="D393" s="665" t="s">
        <v>5576</v>
      </c>
      <c r="E393" s="665" t="s">
        <v>5577</v>
      </c>
      <c r="F393" s="668">
        <v>364</v>
      </c>
      <c r="G393" s="668">
        <v>59332</v>
      </c>
      <c r="H393" s="665">
        <v>1</v>
      </c>
      <c r="I393" s="665">
        <v>163</v>
      </c>
      <c r="J393" s="668">
        <v>340</v>
      </c>
      <c r="K393" s="668">
        <v>56100</v>
      </c>
      <c r="L393" s="665">
        <v>0.94552686577226452</v>
      </c>
      <c r="M393" s="665">
        <v>165</v>
      </c>
      <c r="N393" s="668">
        <v>881</v>
      </c>
      <c r="O393" s="668">
        <v>155937</v>
      </c>
      <c r="P393" s="681">
        <v>2.6282107463089059</v>
      </c>
      <c r="Q393" s="669">
        <v>177</v>
      </c>
    </row>
    <row r="394" spans="1:17" ht="14.4" customHeight="1" x14ac:dyDescent="0.3">
      <c r="A394" s="664" t="s">
        <v>5567</v>
      </c>
      <c r="B394" s="665" t="s">
        <v>543</v>
      </c>
      <c r="C394" s="665" t="s">
        <v>5503</v>
      </c>
      <c r="D394" s="665" t="s">
        <v>5613</v>
      </c>
      <c r="E394" s="665" t="s">
        <v>5614</v>
      </c>
      <c r="F394" s="668">
        <v>163</v>
      </c>
      <c r="G394" s="668">
        <v>193318</v>
      </c>
      <c r="H394" s="665">
        <v>1</v>
      </c>
      <c r="I394" s="665">
        <v>1186</v>
      </c>
      <c r="J394" s="668">
        <v>135</v>
      </c>
      <c r="K394" s="668">
        <v>161190</v>
      </c>
      <c r="L394" s="665">
        <v>0.83380750887139321</v>
      </c>
      <c r="M394" s="665">
        <v>1194</v>
      </c>
      <c r="N394" s="668">
        <v>135</v>
      </c>
      <c r="O394" s="668">
        <v>167670</v>
      </c>
      <c r="P394" s="681">
        <v>0.86732740872551961</v>
      </c>
      <c r="Q394" s="669">
        <v>1242</v>
      </c>
    </row>
    <row r="395" spans="1:17" ht="14.4" customHeight="1" x14ac:dyDescent="0.3">
      <c r="A395" s="664" t="s">
        <v>5567</v>
      </c>
      <c r="B395" s="665" t="s">
        <v>543</v>
      </c>
      <c r="C395" s="665" t="s">
        <v>5503</v>
      </c>
      <c r="D395" s="665" t="s">
        <v>5578</v>
      </c>
      <c r="E395" s="665" t="s">
        <v>5579</v>
      </c>
      <c r="F395" s="668">
        <v>11312</v>
      </c>
      <c r="G395" s="668">
        <v>7986272</v>
      </c>
      <c r="H395" s="665">
        <v>1</v>
      </c>
      <c r="I395" s="665">
        <v>706</v>
      </c>
      <c r="J395" s="668">
        <v>9071</v>
      </c>
      <c r="K395" s="668">
        <v>6413197</v>
      </c>
      <c r="L395" s="665">
        <v>0.80302762039660058</v>
      </c>
      <c r="M395" s="665">
        <v>707</v>
      </c>
      <c r="N395" s="668">
        <v>11090</v>
      </c>
      <c r="O395" s="668">
        <v>7929350</v>
      </c>
      <c r="P395" s="681">
        <v>0.992872519243021</v>
      </c>
      <c r="Q395" s="669">
        <v>715</v>
      </c>
    </row>
    <row r="396" spans="1:17" ht="14.4" customHeight="1" x14ac:dyDescent="0.3">
      <c r="A396" s="664" t="s">
        <v>5567</v>
      </c>
      <c r="B396" s="665" t="s">
        <v>543</v>
      </c>
      <c r="C396" s="665" t="s">
        <v>5503</v>
      </c>
      <c r="D396" s="665" t="s">
        <v>5580</v>
      </c>
      <c r="E396" s="665" t="s">
        <v>5581</v>
      </c>
      <c r="F396" s="668">
        <v>179</v>
      </c>
      <c r="G396" s="668">
        <v>110443</v>
      </c>
      <c r="H396" s="665">
        <v>1</v>
      </c>
      <c r="I396" s="665">
        <v>617</v>
      </c>
      <c r="J396" s="668">
        <v>80</v>
      </c>
      <c r="K396" s="668">
        <v>49520</v>
      </c>
      <c r="L396" s="665">
        <v>0.44837608540151935</v>
      </c>
      <c r="M396" s="665">
        <v>619</v>
      </c>
      <c r="N396" s="668">
        <v>146</v>
      </c>
      <c r="O396" s="668">
        <v>92126</v>
      </c>
      <c r="P396" s="681">
        <v>0.83414974240105755</v>
      </c>
      <c r="Q396" s="669">
        <v>631</v>
      </c>
    </row>
    <row r="397" spans="1:17" ht="14.4" customHeight="1" x14ac:dyDescent="0.3">
      <c r="A397" s="664" t="s">
        <v>5567</v>
      </c>
      <c r="B397" s="665" t="s">
        <v>543</v>
      </c>
      <c r="C397" s="665" t="s">
        <v>5503</v>
      </c>
      <c r="D397" s="665" t="s">
        <v>5582</v>
      </c>
      <c r="E397" s="665" t="s">
        <v>5583</v>
      </c>
      <c r="F397" s="668">
        <v>1</v>
      </c>
      <c r="G397" s="668">
        <v>6038</v>
      </c>
      <c r="H397" s="665">
        <v>1</v>
      </c>
      <c r="I397" s="665">
        <v>6038</v>
      </c>
      <c r="J397" s="668">
        <v>6</v>
      </c>
      <c r="K397" s="668">
        <v>36324</v>
      </c>
      <c r="L397" s="665">
        <v>6.0158993044054325</v>
      </c>
      <c r="M397" s="665">
        <v>6054</v>
      </c>
      <c r="N397" s="668">
        <v>2</v>
      </c>
      <c r="O397" s="668">
        <v>12296</v>
      </c>
      <c r="P397" s="681">
        <v>2.0364359059291157</v>
      </c>
      <c r="Q397" s="669">
        <v>6148</v>
      </c>
    </row>
    <row r="398" spans="1:17" ht="14.4" customHeight="1" x14ac:dyDescent="0.3">
      <c r="A398" s="664" t="s">
        <v>5567</v>
      </c>
      <c r="B398" s="665" t="s">
        <v>543</v>
      </c>
      <c r="C398" s="665" t="s">
        <v>5503</v>
      </c>
      <c r="D398" s="665" t="s">
        <v>5584</v>
      </c>
      <c r="E398" s="665" t="s">
        <v>5585</v>
      </c>
      <c r="F398" s="668"/>
      <c r="G398" s="668"/>
      <c r="H398" s="665"/>
      <c r="I398" s="665"/>
      <c r="J398" s="668"/>
      <c r="K398" s="668"/>
      <c r="L398" s="665"/>
      <c r="M398" s="665"/>
      <c r="N398" s="668">
        <v>2</v>
      </c>
      <c r="O398" s="668">
        <v>13354</v>
      </c>
      <c r="P398" s="681"/>
      <c r="Q398" s="669">
        <v>6677</v>
      </c>
    </row>
    <row r="399" spans="1:17" ht="14.4" customHeight="1" x14ac:dyDescent="0.3">
      <c r="A399" s="664" t="s">
        <v>5567</v>
      </c>
      <c r="B399" s="665" t="s">
        <v>543</v>
      </c>
      <c r="C399" s="665" t="s">
        <v>5503</v>
      </c>
      <c r="D399" s="665" t="s">
        <v>5586</v>
      </c>
      <c r="E399" s="665" t="s">
        <v>5587</v>
      </c>
      <c r="F399" s="668">
        <v>378</v>
      </c>
      <c r="G399" s="668">
        <v>46872</v>
      </c>
      <c r="H399" s="665">
        <v>1</v>
      </c>
      <c r="I399" s="665">
        <v>124</v>
      </c>
      <c r="J399" s="668">
        <v>341</v>
      </c>
      <c r="K399" s="668">
        <v>42625</v>
      </c>
      <c r="L399" s="665">
        <v>0.90939153439153442</v>
      </c>
      <c r="M399" s="665">
        <v>125</v>
      </c>
      <c r="N399" s="668">
        <v>415</v>
      </c>
      <c r="O399" s="668">
        <v>53535</v>
      </c>
      <c r="P399" s="681">
        <v>1.142153097798259</v>
      </c>
      <c r="Q399" s="669">
        <v>129</v>
      </c>
    </row>
    <row r="400" spans="1:17" ht="14.4" customHeight="1" x14ac:dyDescent="0.3">
      <c r="A400" s="664" t="s">
        <v>5567</v>
      </c>
      <c r="B400" s="665" t="s">
        <v>543</v>
      </c>
      <c r="C400" s="665" t="s">
        <v>5503</v>
      </c>
      <c r="D400" s="665" t="s">
        <v>5615</v>
      </c>
      <c r="E400" s="665" t="s">
        <v>5616</v>
      </c>
      <c r="F400" s="668">
        <v>10</v>
      </c>
      <c r="G400" s="668">
        <v>27560</v>
      </c>
      <c r="H400" s="665">
        <v>1</v>
      </c>
      <c r="I400" s="665">
        <v>2756</v>
      </c>
      <c r="J400" s="668"/>
      <c r="K400" s="668"/>
      <c r="L400" s="665"/>
      <c r="M400" s="665"/>
      <c r="N400" s="668">
        <v>1</v>
      </c>
      <c r="O400" s="668">
        <v>2881</v>
      </c>
      <c r="P400" s="681">
        <v>0.10453555878084179</v>
      </c>
      <c r="Q400" s="669">
        <v>2881</v>
      </c>
    </row>
    <row r="401" spans="1:17" ht="14.4" customHeight="1" x14ac:dyDescent="0.3">
      <c r="A401" s="664" t="s">
        <v>5567</v>
      </c>
      <c r="B401" s="665" t="s">
        <v>543</v>
      </c>
      <c r="C401" s="665" t="s">
        <v>5503</v>
      </c>
      <c r="D401" s="665" t="s">
        <v>5588</v>
      </c>
      <c r="E401" s="665" t="s">
        <v>5589</v>
      </c>
      <c r="F401" s="668">
        <v>46</v>
      </c>
      <c r="G401" s="668">
        <v>31004</v>
      </c>
      <c r="H401" s="665">
        <v>1</v>
      </c>
      <c r="I401" s="665">
        <v>674</v>
      </c>
      <c r="J401" s="668">
        <v>29</v>
      </c>
      <c r="K401" s="668">
        <v>20010</v>
      </c>
      <c r="L401" s="665">
        <v>0.64540059347181011</v>
      </c>
      <c r="M401" s="665">
        <v>690</v>
      </c>
      <c r="N401" s="668">
        <v>42</v>
      </c>
      <c r="O401" s="668">
        <v>30240</v>
      </c>
      <c r="P401" s="681">
        <v>0.97535801832021674</v>
      </c>
      <c r="Q401" s="669">
        <v>720</v>
      </c>
    </row>
    <row r="402" spans="1:17" ht="14.4" customHeight="1" x14ac:dyDescent="0.3">
      <c r="A402" s="664" t="s">
        <v>5567</v>
      </c>
      <c r="B402" s="665" t="s">
        <v>543</v>
      </c>
      <c r="C402" s="665" t="s">
        <v>5503</v>
      </c>
      <c r="D402" s="665" t="s">
        <v>5590</v>
      </c>
      <c r="E402" s="665" t="s">
        <v>5591</v>
      </c>
      <c r="F402" s="668">
        <v>14063</v>
      </c>
      <c r="G402" s="668">
        <v>12206684</v>
      </c>
      <c r="H402" s="665">
        <v>1</v>
      </c>
      <c r="I402" s="665">
        <v>868</v>
      </c>
      <c r="J402" s="668">
        <v>11970</v>
      </c>
      <c r="K402" s="668">
        <v>10413900</v>
      </c>
      <c r="L402" s="665">
        <v>0.85313095677745077</v>
      </c>
      <c r="M402" s="665">
        <v>870</v>
      </c>
      <c r="N402" s="668">
        <v>20111</v>
      </c>
      <c r="O402" s="668">
        <v>17677569</v>
      </c>
      <c r="P402" s="681">
        <v>1.4481876486685492</v>
      </c>
      <c r="Q402" s="669">
        <v>879</v>
      </c>
    </row>
    <row r="403" spans="1:17" ht="14.4" customHeight="1" x14ac:dyDescent="0.3">
      <c r="A403" s="664" t="s">
        <v>5567</v>
      </c>
      <c r="B403" s="665" t="s">
        <v>543</v>
      </c>
      <c r="C403" s="665" t="s">
        <v>5503</v>
      </c>
      <c r="D403" s="665" t="s">
        <v>5518</v>
      </c>
      <c r="E403" s="665" t="s">
        <v>5519</v>
      </c>
      <c r="F403" s="668">
        <v>2</v>
      </c>
      <c r="G403" s="668">
        <v>0</v>
      </c>
      <c r="H403" s="665"/>
      <c r="I403" s="665">
        <v>0</v>
      </c>
      <c r="J403" s="668"/>
      <c r="K403" s="668"/>
      <c r="L403" s="665"/>
      <c r="M403" s="665"/>
      <c r="N403" s="668"/>
      <c r="O403" s="668"/>
      <c r="P403" s="681"/>
      <c r="Q403" s="669"/>
    </row>
    <row r="404" spans="1:17" ht="14.4" customHeight="1" x14ac:dyDescent="0.3">
      <c r="A404" s="664" t="s">
        <v>5567</v>
      </c>
      <c r="B404" s="665" t="s">
        <v>543</v>
      </c>
      <c r="C404" s="665" t="s">
        <v>5503</v>
      </c>
      <c r="D404" s="665" t="s">
        <v>5522</v>
      </c>
      <c r="E404" s="665" t="s">
        <v>5523</v>
      </c>
      <c r="F404" s="668"/>
      <c r="G404" s="668"/>
      <c r="H404" s="665"/>
      <c r="I404" s="665"/>
      <c r="J404" s="668">
        <v>1</v>
      </c>
      <c r="K404" s="668">
        <v>106</v>
      </c>
      <c r="L404" s="665"/>
      <c r="M404" s="665">
        <v>106</v>
      </c>
      <c r="N404" s="668"/>
      <c r="O404" s="668"/>
      <c r="P404" s="681"/>
      <c r="Q404" s="669"/>
    </row>
    <row r="405" spans="1:17" ht="14.4" customHeight="1" x14ac:dyDescent="0.3">
      <c r="A405" s="664" t="s">
        <v>5567</v>
      </c>
      <c r="B405" s="665" t="s">
        <v>543</v>
      </c>
      <c r="C405" s="665" t="s">
        <v>5503</v>
      </c>
      <c r="D405" s="665" t="s">
        <v>5524</v>
      </c>
      <c r="E405" s="665" t="s">
        <v>5525</v>
      </c>
      <c r="F405" s="668">
        <v>443</v>
      </c>
      <c r="G405" s="668">
        <v>0</v>
      </c>
      <c r="H405" s="665"/>
      <c r="I405" s="665">
        <v>0</v>
      </c>
      <c r="J405" s="668">
        <v>492</v>
      </c>
      <c r="K405" s="668">
        <v>0</v>
      </c>
      <c r="L405" s="665"/>
      <c r="M405" s="665">
        <v>0</v>
      </c>
      <c r="N405" s="668">
        <v>699</v>
      </c>
      <c r="O405" s="668">
        <v>23300.000000000007</v>
      </c>
      <c r="P405" s="681"/>
      <c r="Q405" s="669">
        <v>33.333333333333343</v>
      </c>
    </row>
    <row r="406" spans="1:17" ht="14.4" customHeight="1" x14ac:dyDescent="0.3">
      <c r="A406" s="664" t="s">
        <v>5567</v>
      </c>
      <c r="B406" s="665" t="s">
        <v>543</v>
      </c>
      <c r="C406" s="665" t="s">
        <v>5503</v>
      </c>
      <c r="D406" s="665" t="s">
        <v>5592</v>
      </c>
      <c r="E406" s="665" t="s">
        <v>5593</v>
      </c>
      <c r="F406" s="668">
        <v>1</v>
      </c>
      <c r="G406" s="668">
        <v>911</v>
      </c>
      <c r="H406" s="665">
        <v>1</v>
      </c>
      <c r="I406" s="665">
        <v>911</v>
      </c>
      <c r="J406" s="668"/>
      <c r="K406" s="668"/>
      <c r="L406" s="665"/>
      <c r="M406" s="665"/>
      <c r="N406" s="668">
        <v>4</v>
      </c>
      <c r="O406" s="668">
        <v>3752</v>
      </c>
      <c r="P406" s="681">
        <v>4.1185510428100987</v>
      </c>
      <c r="Q406" s="669">
        <v>938</v>
      </c>
    </row>
    <row r="407" spans="1:17" ht="14.4" customHeight="1" x14ac:dyDescent="0.3">
      <c r="A407" s="664" t="s">
        <v>5567</v>
      </c>
      <c r="B407" s="665" t="s">
        <v>543</v>
      </c>
      <c r="C407" s="665" t="s">
        <v>5503</v>
      </c>
      <c r="D407" s="665" t="s">
        <v>5526</v>
      </c>
      <c r="E407" s="665" t="s">
        <v>5527</v>
      </c>
      <c r="F407" s="668">
        <v>316</v>
      </c>
      <c r="G407" s="668">
        <v>11060</v>
      </c>
      <c r="H407" s="665">
        <v>1</v>
      </c>
      <c r="I407" s="665">
        <v>35</v>
      </c>
      <c r="J407" s="668">
        <v>306</v>
      </c>
      <c r="K407" s="668">
        <v>11016</v>
      </c>
      <c r="L407" s="665">
        <v>0.99602169981916822</v>
      </c>
      <c r="M407" s="665">
        <v>36</v>
      </c>
      <c r="N407" s="668">
        <v>463</v>
      </c>
      <c r="O407" s="668">
        <v>17131</v>
      </c>
      <c r="P407" s="681">
        <v>1.5489150090415913</v>
      </c>
      <c r="Q407" s="669">
        <v>37</v>
      </c>
    </row>
    <row r="408" spans="1:17" ht="14.4" customHeight="1" x14ac:dyDescent="0.3">
      <c r="A408" s="664" t="s">
        <v>5567</v>
      </c>
      <c r="B408" s="665" t="s">
        <v>543</v>
      </c>
      <c r="C408" s="665" t="s">
        <v>5503</v>
      </c>
      <c r="D408" s="665" t="s">
        <v>5530</v>
      </c>
      <c r="E408" s="665" t="s">
        <v>5531</v>
      </c>
      <c r="F408" s="668">
        <v>33</v>
      </c>
      <c r="G408" s="668">
        <v>990</v>
      </c>
      <c r="H408" s="665">
        <v>1</v>
      </c>
      <c r="I408" s="665">
        <v>30</v>
      </c>
      <c r="J408" s="668">
        <v>34</v>
      </c>
      <c r="K408" s="668">
        <v>1054</v>
      </c>
      <c r="L408" s="665">
        <v>1.0646464646464646</v>
      </c>
      <c r="M408" s="665">
        <v>31</v>
      </c>
      <c r="N408" s="668">
        <v>42</v>
      </c>
      <c r="O408" s="668">
        <v>1344</v>
      </c>
      <c r="P408" s="681">
        <v>1.3575757575757577</v>
      </c>
      <c r="Q408" s="669">
        <v>32</v>
      </c>
    </row>
    <row r="409" spans="1:17" ht="14.4" customHeight="1" x14ac:dyDescent="0.3">
      <c r="A409" s="664" t="s">
        <v>5567</v>
      </c>
      <c r="B409" s="665" t="s">
        <v>543</v>
      </c>
      <c r="C409" s="665" t="s">
        <v>5503</v>
      </c>
      <c r="D409" s="665" t="s">
        <v>5594</v>
      </c>
      <c r="E409" s="665" t="s">
        <v>5595</v>
      </c>
      <c r="F409" s="668">
        <v>102</v>
      </c>
      <c r="G409" s="668">
        <v>33354</v>
      </c>
      <c r="H409" s="665">
        <v>1</v>
      </c>
      <c r="I409" s="665">
        <v>327</v>
      </c>
      <c r="J409" s="668">
        <v>156</v>
      </c>
      <c r="K409" s="668">
        <v>51636</v>
      </c>
      <c r="L409" s="665">
        <v>1.5481201654973915</v>
      </c>
      <c r="M409" s="665">
        <v>331</v>
      </c>
      <c r="N409" s="668">
        <v>208</v>
      </c>
      <c r="O409" s="668">
        <v>73632</v>
      </c>
      <c r="P409" s="681">
        <v>2.2075912933980932</v>
      </c>
      <c r="Q409" s="669">
        <v>354</v>
      </c>
    </row>
    <row r="410" spans="1:17" ht="14.4" customHeight="1" x14ac:dyDescent="0.3">
      <c r="A410" s="664" t="s">
        <v>5567</v>
      </c>
      <c r="B410" s="665" t="s">
        <v>543</v>
      </c>
      <c r="C410" s="665" t="s">
        <v>5503</v>
      </c>
      <c r="D410" s="665" t="s">
        <v>5532</v>
      </c>
      <c r="E410" s="665" t="s">
        <v>5533</v>
      </c>
      <c r="F410" s="668">
        <v>2</v>
      </c>
      <c r="G410" s="668">
        <v>282</v>
      </c>
      <c r="H410" s="665">
        <v>1</v>
      </c>
      <c r="I410" s="665">
        <v>141</v>
      </c>
      <c r="J410" s="668">
        <v>1</v>
      </c>
      <c r="K410" s="668">
        <v>129</v>
      </c>
      <c r="L410" s="665">
        <v>0.45744680851063829</v>
      </c>
      <c r="M410" s="665">
        <v>129</v>
      </c>
      <c r="N410" s="668"/>
      <c r="O410" s="668"/>
      <c r="P410" s="681"/>
      <c r="Q410" s="669"/>
    </row>
    <row r="411" spans="1:17" ht="14.4" customHeight="1" x14ac:dyDescent="0.3">
      <c r="A411" s="664" t="s">
        <v>5567</v>
      </c>
      <c r="B411" s="665" t="s">
        <v>543</v>
      </c>
      <c r="C411" s="665" t="s">
        <v>5503</v>
      </c>
      <c r="D411" s="665" t="s">
        <v>5596</v>
      </c>
      <c r="E411" s="665" t="s">
        <v>5597</v>
      </c>
      <c r="F411" s="668">
        <v>65</v>
      </c>
      <c r="G411" s="668">
        <v>32305</v>
      </c>
      <c r="H411" s="665">
        <v>1</v>
      </c>
      <c r="I411" s="665">
        <v>497</v>
      </c>
      <c r="J411" s="668">
        <v>54</v>
      </c>
      <c r="K411" s="668">
        <v>27162</v>
      </c>
      <c r="L411" s="665">
        <v>0.8407986379817366</v>
      </c>
      <c r="M411" s="665">
        <v>503</v>
      </c>
      <c r="N411" s="668">
        <v>52</v>
      </c>
      <c r="O411" s="668">
        <v>27976</v>
      </c>
      <c r="P411" s="681">
        <v>0.86599597585513077</v>
      </c>
      <c r="Q411" s="669">
        <v>538</v>
      </c>
    </row>
    <row r="412" spans="1:17" ht="14.4" customHeight="1" x14ac:dyDescent="0.3">
      <c r="A412" s="664" t="s">
        <v>5567</v>
      </c>
      <c r="B412" s="665" t="s">
        <v>543</v>
      </c>
      <c r="C412" s="665" t="s">
        <v>5503</v>
      </c>
      <c r="D412" s="665" t="s">
        <v>5538</v>
      </c>
      <c r="E412" s="665" t="s">
        <v>5539</v>
      </c>
      <c r="F412" s="668"/>
      <c r="G412" s="668"/>
      <c r="H412" s="665"/>
      <c r="I412" s="665"/>
      <c r="J412" s="668">
        <v>4</v>
      </c>
      <c r="K412" s="668">
        <v>228</v>
      </c>
      <c r="L412" s="665"/>
      <c r="M412" s="665">
        <v>57</v>
      </c>
      <c r="N412" s="668"/>
      <c r="O412" s="668"/>
      <c r="P412" s="681"/>
      <c r="Q412" s="669"/>
    </row>
    <row r="413" spans="1:17" ht="14.4" customHeight="1" x14ac:dyDescent="0.3">
      <c r="A413" s="664" t="s">
        <v>5567</v>
      </c>
      <c r="B413" s="665" t="s">
        <v>543</v>
      </c>
      <c r="C413" s="665" t="s">
        <v>5503</v>
      </c>
      <c r="D413" s="665" t="s">
        <v>5544</v>
      </c>
      <c r="E413" s="665" t="s">
        <v>5545</v>
      </c>
      <c r="F413" s="668"/>
      <c r="G413" s="668"/>
      <c r="H413" s="665"/>
      <c r="I413" s="665"/>
      <c r="J413" s="668">
        <v>20</v>
      </c>
      <c r="K413" s="668">
        <v>2280</v>
      </c>
      <c r="L413" s="665"/>
      <c r="M413" s="665">
        <v>114</v>
      </c>
      <c r="N413" s="668">
        <v>25</v>
      </c>
      <c r="O413" s="668">
        <v>3050</v>
      </c>
      <c r="P413" s="681"/>
      <c r="Q413" s="669">
        <v>122</v>
      </c>
    </row>
    <row r="414" spans="1:17" ht="14.4" customHeight="1" x14ac:dyDescent="0.3">
      <c r="A414" s="664" t="s">
        <v>5567</v>
      </c>
      <c r="B414" s="665" t="s">
        <v>543</v>
      </c>
      <c r="C414" s="665" t="s">
        <v>5503</v>
      </c>
      <c r="D414" s="665" t="s">
        <v>5617</v>
      </c>
      <c r="E414" s="665" t="s">
        <v>5618</v>
      </c>
      <c r="F414" s="668">
        <v>105</v>
      </c>
      <c r="G414" s="668">
        <v>388080</v>
      </c>
      <c r="H414" s="665">
        <v>1</v>
      </c>
      <c r="I414" s="665">
        <v>3696</v>
      </c>
      <c r="J414" s="668">
        <v>74</v>
      </c>
      <c r="K414" s="668">
        <v>274392</v>
      </c>
      <c r="L414" s="665">
        <v>0.70705009276437847</v>
      </c>
      <c r="M414" s="665">
        <v>3708</v>
      </c>
      <c r="N414" s="668">
        <v>113</v>
      </c>
      <c r="O414" s="668">
        <v>432677</v>
      </c>
      <c r="P414" s="681">
        <v>1.1149170274170275</v>
      </c>
      <c r="Q414" s="669">
        <v>3829</v>
      </c>
    </row>
    <row r="415" spans="1:17" ht="14.4" customHeight="1" x14ac:dyDescent="0.3">
      <c r="A415" s="664" t="s">
        <v>5567</v>
      </c>
      <c r="B415" s="665" t="s">
        <v>543</v>
      </c>
      <c r="C415" s="665" t="s">
        <v>5503</v>
      </c>
      <c r="D415" s="665" t="s">
        <v>5598</v>
      </c>
      <c r="E415" s="665" t="s">
        <v>5599</v>
      </c>
      <c r="F415" s="668">
        <v>874</v>
      </c>
      <c r="G415" s="668">
        <v>1650112</v>
      </c>
      <c r="H415" s="665">
        <v>1</v>
      </c>
      <c r="I415" s="665">
        <v>1888</v>
      </c>
      <c r="J415" s="668">
        <v>863</v>
      </c>
      <c r="K415" s="668">
        <v>1636248</v>
      </c>
      <c r="L415" s="665">
        <v>0.99159814606523677</v>
      </c>
      <c r="M415" s="665">
        <v>1896</v>
      </c>
      <c r="N415" s="668">
        <v>1079</v>
      </c>
      <c r="O415" s="668">
        <v>2097576</v>
      </c>
      <c r="P415" s="681">
        <v>1.2711718962106815</v>
      </c>
      <c r="Q415" s="669">
        <v>1944</v>
      </c>
    </row>
    <row r="416" spans="1:17" ht="14.4" customHeight="1" x14ac:dyDescent="0.3">
      <c r="A416" s="664" t="s">
        <v>5567</v>
      </c>
      <c r="B416" s="665" t="s">
        <v>543</v>
      </c>
      <c r="C416" s="665" t="s">
        <v>5503</v>
      </c>
      <c r="D416" s="665" t="s">
        <v>5619</v>
      </c>
      <c r="E416" s="665" t="s">
        <v>5620</v>
      </c>
      <c r="F416" s="668">
        <v>12</v>
      </c>
      <c r="G416" s="668">
        <v>4224</v>
      </c>
      <c r="H416" s="665">
        <v>1</v>
      </c>
      <c r="I416" s="665">
        <v>352</v>
      </c>
      <c r="J416" s="668">
        <v>11</v>
      </c>
      <c r="K416" s="668">
        <v>3883</v>
      </c>
      <c r="L416" s="665">
        <v>0.91927083333333337</v>
      </c>
      <c r="M416" s="665">
        <v>353</v>
      </c>
      <c r="N416" s="668">
        <v>4</v>
      </c>
      <c r="O416" s="668">
        <v>1428</v>
      </c>
      <c r="P416" s="681">
        <v>0.33806818181818182</v>
      </c>
      <c r="Q416" s="669">
        <v>357</v>
      </c>
    </row>
    <row r="417" spans="1:17" ht="14.4" customHeight="1" x14ac:dyDescent="0.3">
      <c r="A417" s="664" t="s">
        <v>5567</v>
      </c>
      <c r="B417" s="665" t="s">
        <v>543</v>
      </c>
      <c r="C417" s="665" t="s">
        <v>5503</v>
      </c>
      <c r="D417" s="665" t="s">
        <v>5621</v>
      </c>
      <c r="E417" s="665" t="s">
        <v>5622</v>
      </c>
      <c r="F417" s="668"/>
      <c r="G417" s="668"/>
      <c r="H417" s="665"/>
      <c r="I417" s="665"/>
      <c r="J417" s="668">
        <v>4</v>
      </c>
      <c r="K417" s="668">
        <v>32100</v>
      </c>
      <c r="L417" s="665"/>
      <c r="M417" s="665">
        <v>8025</v>
      </c>
      <c r="N417" s="668">
        <v>10</v>
      </c>
      <c r="O417" s="668">
        <v>83240</v>
      </c>
      <c r="P417" s="681"/>
      <c r="Q417" s="669">
        <v>8324</v>
      </c>
    </row>
    <row r="418" spans="1:17" ht="14.4" customHeight="1" x14ac:dyDescent="0.3">
      <c r="A418" s="664" t="s">
        <v>5567</v>
      </c>
      <c r="B418" s="665" t="s">
        <v>543</v>
      </c>
      <c r="C418" s="665" t="s">
        <v>5503</v>
      </c>
      <c r="D418" s="665" t="s">
        <v>5623</v>
      </c>
      <c r="E418" s="665" t="s">
        <v>5624</v>
      </c>
      <c r="F418" s="668"/>
      <c r="G418" s="668"/>
      <c r="H418" s="665"/>
      <c r="I418" s="665"/>
      <c r="J418" s="668">
        <v>10</v>
      </c>
      <c r="K418" s="668">
        <v>147040</v>
      </c>
      <c r="L418" s="665"/>
      <c r="M418" s="665">
        <v>14704</v>
      </c>
      <c r="N418" s="668">
        <v>17</v>
      </c>
      <c r="O418" s="668">
        <v>251600</v>
      </c>
      <c r="P418" s="681"/>
      <c r="Q418" s="669">
        <v>14800</v>
      </c>
    </row>
    <row r="419" spans="1:17" ht="14.4" customHeight="1" x14ac:dyDescent="0.3">
      <c r="A419" s="664" t="s">
        <v>5567</v>
      </c>
      <c r="B419" s="665" t="s">
        <v>543</v>
      </c>
      <c r="C419" s="665" t="s">
        <v>5503</v>
      </c>
      <c r="D419" s="665" t="s">
        <v>5600</v>
      </c>
      <c r="E419" s="665" t="s">
        <v>5601</v>
      </c>
      <c r="F419" s="668"/>
      <c r="G419" s="668"/>
      <c r="H419" s="665"/>
      <c r="I419" s="665"/>
      <c r="J419" s="668">
        <v>72</v>
      </c>
      <c r="K419" s="668">
        <v>20736</v>
      </c>
      <c r="L419" s="665"/>
      <c r="M419" s="665">
        <v>288</v>
      </c>
      <c r="N419" s="668">
        <v>131</v>
      </c>
      <c r="O419" s="668">
        <v>39300</v>
      </c>
      <c r="P419" s="681"/>
      <c r="Q419" s="669">
        <v>300</v>
      </c>
    </row>
    <row r="420" spans="1:17" ht="14.4" customHeight="1" x14ac:dyDescent="0.3">
      <c r="A420" s="664" t="s">
        <v>5567</v>
      </c>
      <c r="B420" s="665" t="s">
        <v>543</v>
      </c>
      <c r="C420" s="665" t="s">
        <v>5503</v>
      </c>
      <c r="D420" s="665" t="s">
        <v>5602</v>
      </c>
      <c r="E420" s="665" t="s">
        <v>5603</v>
      </c>
      <c r="F420" s="668"/>
      <c r="G420" s="668"/>
      <c r="H420" s="665"/>
      <c r="I420" s="665"/>
      <c r="J420" s="668">
        <v>387</v>
      </c>
      <c r="K420" s="668">
        <v>61146</v>
      </c>
      <c r="L420" s="665"/>
      <c r="M420" s="665">
        <v>158</v>
      </c>
      <c r="N420" s="668">
        <v>632</v>
      </c>
      <c r="O420" s="668">
        <v>101120</v>
      </c>
      <c r="P420" s="681"/>
      <c r="Q420" s="669">
        <v>160</v>
      </c>
    </row>
    <row r="421" spans="1:17" ht="14.4" customHeight="1" x14ac:dyDescent="0.3">
      <c r="A421" s="664" t="s">
        <v>5567</v>
      </c>
      <c r="B421" s="665" t="s">
        <v>546</v>
      </c>
      <c r="C421" s="665" t="s">
        <v>5278</v>
      </c>
      <c r="D421" s="665" t="s">
        <v>5289</v>
      </c>
      <c r="E421" s="665" t="s">
        <v>5290</v>
      </c>
      <c r="F421" s="668"/>
      <c r="G421" s="668"/>
      <c r="H421" s="665"/>
      <c r="I421" s="665"/>
      <c r="J421" s="668">
        <v>0.1</v>
      </c>
      <c r="K421" s="668">
        <v>18.87</v>
      </c>
      <c r="L421" s="665"/>
      <c r="M421" s="665">
        <v>188.7</v>
      </c>
      <c r="N421" s="668">
        <v>0.2</v>
      </c>
      <c r="O421" s="668">
        <v>37.74</v>
      </c>
      <c r="P421" s="681"/>
      <c r="Q421" s="669">
        <v>188.7</v>
      </c>
    </row>
    <row r="422" spans="1:17" ht="14.4" customHeight="1" x14ac:dyDescent="0.3">
      <c r="A422" s="664" t="s">
        <v>5567</v>
      </c>
      <c r="B422" s="665" t="s">
        <v>546</v>
      </c>
      <c r="C422" s="665" t="s">
        <v>5278</v>
      </c>
      <c r="D422" s="665" t="s">
        <v>5335</v>
      </c>
      <c r="E422" s="665" t="s">
        <v>806</v>
      </c>
      <c r="F422" s="668"/>
      <c r="G422" s="668"/>
      <c r="H422" s="665"/>
      <c r="I422" s="665"/>
      <c r="J422" s="668"/>
      <c r="K422" s="668"/>
      <c r="L422" s="665"/>
      <c r="M422" s="665"/>
      <c r="N422" s="668">
        <v>0.4</v>
      </c>
      <c r="O422" s="668">
        <v>72.86</v>
      </c>
      <c r="P422" s="681"/>
      <c r="Q422" s="669">
        <v>182.14999999999998</v>
      </c>
    </row>
    <row r="423" spans="1:17" ht="14.4" customHeight="1" x14ac:dyDescent="0.3">
      <c r="A423" s="664" t="s">
        <v>5567</v>
      </c>
      <c r="B423" s="665" t="s">
        <v>546</v>
      </c>
      <c r="C423" s="665" t="s">
        <v>5278</v>
      </c>
      <c r="D423" s="665" t="s">
        <v>5336</v>
      </c>
      <c r="E423" s="665" t="s">
        <v>814</v>
      </c>
      <c r="F423" s="668"/>
      <c r="G423" s="668"/>
      <c r="H423" s="665"/>
      <c r="I423" s="665"/>
      <c r="J423" s="668">
        <v>0.2</v>
      </c>
      <c r="K423" s="668">
        <v>14.15</v>
      </c>
      <c r="L423" s="665"/>
      <c r="M423" s="665">
        <v>70.75</v>
      </c>
      <c r="N423" s="668">
        <v>0.4</v>
      </c>
      <c r="O423" s="668">
        <v>28.3</v>
      </c>
      <c r="P423" s="681"/>
      <c r="Q423" s="669">
        <v>70.75</v>
      </c>
    </row>
    <row r="424" spans="1:17" ht="14.4" customHeight="1" x14ac:dyDescent="0.3">
      <c r="A424" s="664" t="s">
        <v>5567</v>
      </c>
      <c r="B424" s="665" t="s">
        <v>546</v>
      </c>
      <c r="C424" s="665" t="s">
        <v>5278</v>
      </c>
      <c r="D424" s="665" t="s">
        <v>5351</v>
      </c>
      <c r="E424" s="665" t="s">
        <v>1507</v>
      </c>
      <c r="F424" s="668"/>
      <c r="G424" s="668"/>
      <c r="H424" s="665"/>
      <c r="I424" s="665"/>
      <c r="J424" s="668"/>
      <c r="K424" s="668"/>
      <c r="L424" s="665"/>
      <c r="M424" s="665"/>
      <c r="N424" s="668">
        <v>0.93</v>
      </c>
      <c r="O424" s="668">
        <v>6553.61</v>
      </c>
      <c r="P424" s="681"/>
      <c r="Q424" s="669">
        <v>7046.8924731182788</v>
      </c>
    </row>
    <row r="425" spans="1:17" ht="14.4" customHeight="1" x14ac:dyDescent="0.3">
      <c r="A425" s="664" t="s">
        <v>5567</v>
      </c>
      <c r="B425" s="665" t="s">
        <v>546</v>
      </c>
      <c r="C425" s="665" t="s">
        <v>5278</v>
      </c>
      <c r="D425" s="665" t="s">
        <v>5435</v>
      </c>
      <c r="E425" s="665" t="s">
        <v>1435</v>
      </c>
      <c r="F425" s="668"/>
      <c r="G425" s="668"/>
      <c r="H425" s="665"/>
      <c r="I425" s="665"/>
      <c r="J425" s="668">
        <v>0.51</v>
      </c>
      <c r="K425" s="668">
        <v>714.37</v>
      </c>
      <c r="L425" s="665"/>
      <c r="M425" s="665">
        <v>1400.7254901960785</v>
      </c>
      <c r="N425" s="668"/>
      <c r="O425" s="668"/>
      <c r="P425" s="681"/>
      <c r="Q425" s="669"/>
    </row>
    <row r="426" spans="1:17" ht="14.4" customHeight="1" x14ac:dyDescent="0.3">
      <c r="A426" s="664" t="s">
        <v>5567</v>
      </c>
      <c r="B426" s="665" t="s">
        <v>546</v>
      </c>
      <c r="C426" s="665" t="s">
        <v>5278</v>
      </c>
      <c r="D426" s="665" t="s">
        <v>5436</v>
      </c>
      <c r="E426" s="665" t="s">
        <v>1435</v>
      </c>
      <c r="F426" s="668"/>
      <c r="G426" s="668"/>
      <c r="H426" s="665"/>
      <c r="I426" s="665"/>
      <c r="J426" s="668"/>
      <c r="K426" s="668"/>
      <c r="L426" s="665"/>
      <c r="M426" s="665"/>
      <c r="N426" s="668">
        <v>1.22</v>
      </c>
      <c r="O426" s="668">
        <v>440.87</v>
      </c>
      <c r="P426" s="681"/>
      <c r="Q426" s="669">
        <v>361.36885245901641</v>
      </c>
    </row>
    <row r="427" spans="1:17" ht="14.4" customHeight="1" x14ac:dyDescent="0.3">
      <c r="A427" s="664" t="s">
        <v>5567</v>
      </c>
      <c r="B427" s="665" t="s">
        <v>546</v>
      </c>
      <c r="C427" s="665" t="s">
        <v>5278</v>
      </c>
      <c r="D427" s="665" t="s">
        <v>5437</v>
      </c>
      <c r="E427" s="665" t="s">
        <v>1435</v>
      </c>
      <c r="F427" s="668"/>
      <c r="G427" s="668"/>
      <c r="H427" s="665"/>
      <c r="I427" s="665"/>
      <c r="J427" s="668"/>
      <c r="K427" s="668"/>
      <c r="L427" s="665"/>
      <c r="M427" s="665"/>
      <c r="N427" s="668">
        <v>2.04</v>
      </c>
      <c r="O427" s="668">
        <v>245.7</v>
      </c>
      <c r="P427" s="681"/>
      <c r="Q427" s="669">
        <v>120.44117647058823</v>
      </c>
    </row>
    <row r="428" spans="1:17" ht="14.4" customHeight="1" x14ac:dyDescent="0.3">
      <c r="A428" s="664" t="s">
        <v>5567</v>
      </c>
      <c r="B428" s="665" t="s">
        <v>546</v>
      </c>
      <c r="C428" s="665" t="s">
        <v>5278</v>
      </c>
      <c r="D428" s="665" t="s">
        <v>5440</v>
      </c>
      <c r="E428" s="665" t="s">
        <v>1435</v>
      </c>
      <c r="F428" s="668"/>
      <c r="G428" s="668"/>
      <c r="H428" s="665"/>
      <c r="I428" s="665"/>
      <c r="J428" s="668"/>
      <c r="K428" s="668"/>
      <c r="L428" s="665"/>
      <c r="M428" s="665"/>
      <c r="N428" s="668">
        <v>0.03</v>
      </c>
      <c r="O428" s="668">
        <v>43.36</v>
      </c>
      <c r="P428" s="681"/>
      <c r="Q428" s="669">
        <v>1445.3333333333333</v>
      </c>
    </row>
    <row r="429" spans="1:17" ht="14.4" customHeight="1" x14ac:dyDescent="0.3">
      <c r="A429" s="664" t="s">
        <v>5567</v>
      </c>
      <c r="B429" s="665" t="s">
        <v>546</v>
      </c>
      <c r="C429" s="665" t="s">
        <v>5278</v>
      </c>
      <c r="D429" s="665" t="s">
        <v>5449</v>
      </c>
      <c r="E429" s="665" t="s">
        <v>1507</v>
      </c>
      <c r="F429" s="668"/>
      <c r="G429" s="668"/>
      <c r="H429" s="665"/>
      <c r="I429" s="665"/>
      <c r="J429" s="668">
        <v>1.03</v>
      </c>
      <c r="K429" s="668">
        <v>2419.4299999999998</v>
      </c>
      <c r="L429" s="665"/>
      <c r="M429" s="665">
        <v>2348.9611650485435</v>
      </c>
      <c r="N429" s="668"/>
      <c r="O429" s="668"/>
      <c r="P429" s="681"/>
      <c r="Q429" s="669"/>
    </row>
    <row r="430" spans="1:17" ht="14.4" customHeight="1" x14ac:dyDescent="0.3">
      <c r="A430" s="664" t="s">
        <v>5567</v>
      </c>
      <c r="B430" s="665" t="s">
        <v>546</v>
      </c>
      <c r="C430" s="665" t="s">
        <v>5278</v>
      </c>
      <c r="D430" s="665" t="s">
        <v>5462</v>
      </c>
      <c r="E430" s="665" t="s">
        <v>1507</v>
      </c>
      <c r="F430" s="668"/>
      <c r="G430" s="668"/>
      <c r="H430" s="665"/>
      <c r="I430" s="665"/>
      <c r="J430" s="668">
        <v>2</v>
      </c>
      <c r="K430" s="668">
        <v>1409.38</v>
      </c>
      <c r="L430" s="665"/>
      <c r="M430" s="665">
        <v>704.69</v>
      </c>
      <c r="N430" s="668"/>
      <c r="O430" s="668"/>
      <c r="P430" s="681"/>
      <c r="Q430" s="669"/>
    </row>
    <row r="431" spans="1:17" ht="14.4" customHeight="1" x14ac:dyDescent="0.3">
      <c r="A431" s="664" t="s">
        <v>5567</v>
      </c>
      <c r="B431" s="665" t="s">
        <v>546</v>
      </c>
      <c r="C431" s="665" t="s">
        <v>5278</v>
      </c>
      <c r="D431" s="665" t="s">
        <v>5476</v>
      </c>
      <c r="E431" s="665" t="s">
        <v>2231</v>
      </c>
      <c r="F431" s="668"/>
      <c r="G431" s="668"/>
      <c r="H431" s="665"/>
      <c r="I431" s="665"/>
      <c r="J431" s="668"/>
      <c r="K431" s="668"/>
      <c r="L431" s="665"/>
      <c r="M431" s="665"/>
      <c r="N431" s="668">
        <v>0.2</v>
      </c>
      <c r="O431" s="668">
        <v>14.14</v>
      </c>
      <c r="P431" s="681"/>
      <c r="Q431" s="669">
        <v>70.7</v>
      </c>
    </row>
    <row r="432" spans="1:17" ht="14.4" customHeight="1" x14ac:dyDescent="0.3">
      <c r="A432" s="664" t="s">
        <v>5567</v>
      </c>
      <c r="B432" s="665" t="s">
        <v>546</v>
      </c>
      <c r="C432" s="665" t="s">
        <v>5278</v>
      </c>
      <c r="D432" s="665" t="s">
        <v>5484</v>
      </c>
      <c r="E432" s="665" t="s">
        <v>3265</v>
      </c>
      <c r="F432" s="668"/>
      <c r="G432" s="668"/>
      <c r="H432" s="665"/>
      <c r="I432" s="665"/>
      <c r="J432" s="668"/>
      <c r="K432" s="668"/>
      <c r="L432" s="665"/>
      <c r="M432" s="665"/>
      <c r="N432" s="668">
        <v>0.05</v>
      </c>
      <c r="O432" s="668">
        <v>14.14</v>
      </c>
      <c r="P432" s="681"/>
      <c r="Q432" s="669">
        <v>282.8</v>
      </c>
    </row>
    <row r="433" spans="1:17" ht="14.4" customHeight="1" x14ac:dyDescent="0.3">
      <c r="A433" s="664" t="s">
        <v>5567</v>
      </c>
      <c r="B433" s="665" t="s">
        <v>546</v>
      </c>
      <c r="C433" s="665" t="s">
        <v>5494</v>
      </c>
      <c r="D433" s="665" t="s">
        <v>5609</v>
      </c>
      <c r="E433" s="665" t="s">
        <v>5610</v>
      </c>
      <c r="F433" s="668"/>
      <c r="G433" s="668"/>
      <c r="H433" s="665"/>
      <c r="I433" s="665"/>
      <c r="J433" s="668"/>
      <c r="K433" s="668"/>
      <c r="L433" s="665"/>
      <c r="M433" s="665"/>
      <c r="N433" s="668">
        <v>1</v>
      </c>
      <c r="O433" s="668">
        <v>1021.77</v>
      </c>
      <c r="P433" s="681"/>
      <c r="Q433" s="669">
        <v>1021.77</v>
      </c>
    </row>
    <row r="434" spans="1:17" ht="14.4" customHeight="1" x14ac:dyDescent="0.3">
      <c r="A434" s="664" t="s">
        <v>5567</v>
      </c>
      <c r="B434" s="665" t="s">
        <v>546</v>
      </c>
      <c r="C434" s="665" t="s">
        <v>5503</v>
      </c>
      <c r="D434" s="665" t="s">
        <v>5506</v>
      </c>
      <c r="E434" s="665" t="s">
        <v>5507</v>
      </c>
      <c r="F434" s="668"/>
      <c r="G434" s="668"/>
      <c r="H434" s="665"/>
      <c r="I434" s="665"/>
      <c r="J434" s="668"/>
      <c r="K434" s="668"/>
      <c r="L434" s="665"/>
      <c r="M434" s="665"/>
      <c r="N434" s="668">
        <v>2</v>
      </c>
      <c r="O434" s="668">
        <v>244</v>
      </c>
      <c r="P434" s="681"/>
      <c r="Q434" s="669">
        <v>122</v>
      </c>
    </row>
    <row r="435" spans="1:17" ht="14.4" customHeight="1" x14ac:dyDescent="0.3">
      <c r="A435" s="664" t="s">
        <v>5567</v>
      </c>
      <c r="B435" s="665" t="s">
        <v>546</v>
      </c>
      <c r="C435" s="665" t="s">
        <v>5503</v>
      </c>
      <c r="D435" s="665" t="s">
        <v>5508</v>
      </c>
      <c r="E435" s="665" t="s">
        <v>5509</v>
      </c>
      <c r="F435" s="668"/>
      <c r="G435" s="668"/>
      <c r="H435" s="665"/>
      <c r="I435" s="665"/>
      <c r="J435" s="668"/>
      <c r="K435" s="668"/>
      <c r="L435" s="665"/>
      <c r="M435" s="665"/>
      <c r="N435" s="668">
        <v>2</v>
      </c>
      <c r="O435" s="668">
        <v>292</v>
      </c>
      <c r="P435" s="681"/>
      <c r="Q435" s="669">
        <v>146</v>
      </c>
    </row>
    <row r="436" spans="1:17" ht="14.4" customHeight="1" x14ac:dyDescent="0.3">
      <c r="A436" s="664" t="s">
        <v>5567</v>
      </c>
      <c r="B436" s="665" t="s">
        <v>546</v>
      </c>
      <c r="C436" s="665" t="s">
        <v>5503</v>
      </c>
      <c r="D436" s="665" t="s">
        <v>5512</v>
      </c>
      <c r="E436" s="665" t="s">
        <v>5513</v>
      </c>
      <c r="F436" s="668">
        <v>1</v>
      </c>
      <c r="G436" s="668">
        <v>34</v>
      </c>
      <c r="H436" s="665">
        <v>1</v>
      </c>
      <c r="I436" s="665">
        <v>34</v>
      </c>
      <c r="J436" s="668"/>
      <c r="K436" s="668"/>
      <c r="L436" s="665"/>
      <c r="M436" s="665"/>
      <c r="N436" s="668">
        <v>3</v>
      </c>
      <c r="O436" s="668">
        <v>111</v>
      </c>
      <c r="P436" s="681">
        <v>3.2647058823529411</v>
      </c>
      <c r="Q436" s="669">
        <v>37</v>
      </c>
    </row>
    <row r="437" spans="1:17" ht="14.4" customHeight="1" x14ac:dyDescent="0.3">
      <c r="A437" s="664" t="s">
        <v>5567</v>
      </c>
      <c r="B437" s="665" t="s">
        <v>546</v>
      </c>
      <c r="C437" s="665" t="s">
        <v>5503</v>
      </c>
      <c r="D437" s="665" t="s">
        <v>5576</v>
      </c>
      <c r="E437" s="665" t="s">
        <v>5577</v>
      </c>
      <c r="F437" s="668">
        <v>88</v>
      </c>
      <c r="G437" s="668">
        <v>14344</v>
      </c>
      <c r="H437" s="665">
        <v>1</v>
      </c>
      <c r="I437" s="665">
        <v>163</v>
      </c>
      <c r="J437" s="668">
        <v>41</v>
      </c>
      <c r="K437" s="668">
        <v>6765</v>
      </c>
      <c r="L437" s="665">
        <v>0.47162576687116564</v>
      </c>
      <c r="M437" s="665">
        <v>165</v>
      </c>
      <c r="N437" s="668">
        <v>75</v>
      </c>
      <c r="O437" s="668">
        <v>13275</v>
      </c>
      <c r="P437" s="681">
        <v>0.92547406581148917</v>
      </c>
      <c r="Q437" s="669">
        <v>177</v>
      </c>
    </row>
    <row r="438" spans="1:17" ht="14.4" customHeight="1" x14ac:dyDescent="0.3">
      <c r="A438" s="664" t="s">
        <v>5567</v>
      </c>
      <c r="B438" s="665" t="s">
        <v>546</v>
      </c>
      <c r="C438" s="665" t="s">
        <v>5503</v>
      </c>
      <c r="D438" s="665" t="s">
        <v>5578</v>
      </c>
      <c r="E438" s="665" t="s">
        <v>5579</v>
      </c>
      <c r="F438" s="668">
        <v>125</v>
      </c>
      <c r="G438" s="668">
        <v>88250</v>
      </c>
      <c r="H438" s="665">
        <v>1</v>
      </c>
      <c r="I438" s="665">
        <v>706</v>
      </c>
      <c r="J438" s="668">
        <v>23</v>
      </c>
      <c r="K438" s="668">
        <v>16261</v>
      </c>
      <c r="L438" s="665">
        <v>0.18426062322946177</v>
      </c>
      <c r="M438" s="665">
        <v>707</v>
      </c>
      <c r="N438" s="668"/>
      <c r="O438" s="668"/>
      <c r="P438" s="681"/>
      <c r="Q438" s="669"/>
    </row>
    <row r="439" spans="1:17" ht="14.4" customHeight="1" x14ac:dyDescent="0.3">
      <c r="A439" s="664" t="s">
        <v>5567</v>
      </c>
      <c r="B439" s="665" t="s">
        <v>546</v>
      </c>
      <c r="C439" s="665" t="s">
        <v>5503</v>
      </c>
      <c r="D439" s="665" t="s">
        <v>5580</v>
      </c>
      <c r="E439" s="665" t="s">
        <v>5581</v>
      </c>
      <c r="F439" s="668">
        <v>105</v>
      </c>
      <c r="G439" s="668">
        <v>64785</v>
      </c>
      <c r="H439" s="665">
        <v>1</v>
      </c>
      <c r="I439" s="665">
        <v>617</v>
      </c>
      <c r="J439" s="668">
        <v>6</v>
      </c>
      <c r="K439" s="668">
        <v>3714</v>
      </c>
      <c r="L439" s="665">
        <v>5.7328085204908542E-2</v>
      </c>
      <c r="M439" s="665">
        <v>619</v>
      </c>
      <c r="N439" s="668">
        <v>36</v>
      </c>
      <c r="O439" s="668">
        <v>22716</v>
      </c>
      <c r="P439" s="681">
        <v>0.35063672146330171</v>
      </c>
      <c r="Q439" s="669">
        <v>631</v>
      </c>
    </row>
    <row r="440" spans="1:17" ht="14.4" customHeight="1" x14ac:dyDescent="0.3">
      <c r="A440" s="664" t="s">
        <v>5567</v>
      </c>
      <c r="B440" s="665" t="s">
        <v>546</v>
      </c>
      <c r="C440" s="665" t="s">
        <v>5503</v>
      </c>
      <c r="D440" s="665" t="s">
        <v>5582</v>
      </c>
      <c r="E440" s="665" t="s">
        <v>5583</v>
      </c>
      <c r="F440" s="668">
        <v>8</v>
      </c>
      <c r="G440" s="668">
        <v>48304</v>
      </c>
      <c r="H440" s="665">
        <v>1</v>
      </c>
      <c r="I440" s="665">
        <v>6038</v>
      </c>
      <c r="J440" s="668">
        <v>11</v>
      </c>
      <c r="K440" s="668">
        <v>66594</v>
      </c>
      <c r="L440" s="665">
        <v>1.3786435905929115</v>
      </c>
      <c r="M440" s="665">
        <v>6054</v>
      </c>
      <c r="N440" s="668">
        <v>11</v>
      </c>
      <c r="O440" s="668">
        <v>67628</v>
      </c>
      <c r="P440" s="681">
        <v>1.4000496853262669</v>
      </c>
      <c r="Q440" s="669">
        <v>6148</v>
      </c>
    </row>
    <row r="441" spans="1:17" ht="14.4" customHeight="1" x14ac:dyDescent="0.3">
      <c r="A441" s="664" t="s">
        <v>5567</v>
      </c>
      <c r="B441" s="665" t="s">
        <v>546</v>
      </c>
      <c r="C441" s="665" t="s">
        <v>5503</v>
      </c>
      <c r="D441" s="665" t="s">
        <v>5584</v>
      </c>
      <c r="E441" s="665" t="s">
        <v>5585</v>
      </c>
      <c r="F441" s="668">
        <v>11</v>
      </c>
      <c r="G441" s="668">
        <v>72127</v>
      </c>
      <c r="H441" s="665">
        <v>1</v>
      </c>
      <c r="I441" s="665">
        <v>6557</v>
      </c>
      <c r="J441" s="668">
        <v>15</v>
      </c>
      <c r="K441" s="668">
        <v>98715</v>
      </c>
      <c r="L441" s="665">
        <v>1.3686275597210475</v>
      </c>
      <c r="M441" s="665">
        <v>6581</v>
      </c>
      <c r="N441" s="668">
        <v>6</v>
      </c>
      <c r="O441" s="668">
        <v>40062</v>
      </c>
      <c r="P441" s="681">
        <v>0.55543693762391333</v>
      </c>
      <c r="Q441" s="669">
        <v>6677</v>
      </c>
    </row>
    <row r="442" spans="1:17" ht="14.4" customHeight="1" x14ac:dyDescent="0.3">
      <c r="A442" s="664" t="s">
        <v>5567</v>
      </c>
      <c r="B442" s="665" t="s">
        <v>546</v>
      </c>
      <c r="C442" s="665" t="s">
        <v>5503</v>
      </c>
      <c r="D442" s="665" t="s">
        <v>5586</v>
      </c>
      <c r="E442" s="665" t="s">
        <v>5587</v>
      </c>
      <c r="F442" s="668">
        <v>1</v>
      </c>
      <c r="G442" s="668">
        <v>124</v>
      </c>
      <c r="H442" s="665">
        <v>1</v>
      </c>
      <c r="I442" s="665">
        <v>124</v>
      </c>
      <c r="J442" s="668">
        <v>3</v>
      </c>
      <c r="K442" s="668">
        <v>375</v>
      </c>
      <c r="L442" s="665">
        <v>3.024193548387097</v>
      </c>
      <c r="M442" s="665">
        <v>125</v>
      </c>
      <c r="N442" s="668"/>
      <c r="O442" s="668"/>
      <c r="P442" s="681"/>
      <c r="Q442" s="669"/>
    </row>
    <row r="443" spans="1:17" ht="14.4" customHeight="1" x14ac:dyDescent="0.3">
      <c r="A443" s="664" t="s">
        <v>5567</v>
      </c>
      <c r="B443" s="665" t="s">
        <v>546</v>
      </c>
      <c r="C443" s="665" t="s">
        <v>5503</v>
      </c>
      <c r="D443" s="665" t="s">
        <v>5588</v>
      </c>
      <c r="E443" s="665" t="s">
        <v>5589</v>
      </c>
      <c r="F443" s="668"/>
      <c r="G443" s="668"/>
      <c r="H443" s="665"/>
      <c r="I443" s="665"/>
      <c r="J443" s="668"/>
      <c r="K443" s="668"/>
      <c r="L443" s="665"/>
      <c r="M443" s="665"/>
      <c r="N443" s="668">
        <v>1</v>
      </c>
      <c r="O443" s="668">
        <v>720</v>
      </c>
      <c r="P443" s="681"/>
      <c r="Q443" s="669">
        <v>720</v>
      </c>
    </row>
    <row r="444" spans="1:17" ht="14.4" customHeight="1" x14ac:dyDescent="0.3">
      <c r="A444" s="664" t="s">
        <v>5567</v>
      </c>
      <c r="B444" s="665" t="s">
        <v>546</v>
      </c>
      <c r="C444" s="665" t="s">
        <v>5503</v>
      </c>
      <c r="D444" s="665" t="s">
        <v>5590</v>
      </c>
      <c r="E444" s="665" t="s">
        <v>5591</v>
      </c>
      <c r="F444" s="668">
        <v>150</v>
      </c>
      <c r="G444" s="668">
        <v>130200</v>
      </c>
      <c r="H444" s="665">
        <v>1</v>
      </c>
      <c r="I444" s="665">
        <v>868</v>
      </c>
      <c r="J444" s="668">
        <v>50</v>
      </c>
      <c r="K444" s="668">
        <v>43500</v>
      </c>
      <c r="L444" s="665">
        <v>0.33410138248847926</v>
      </c>
      <c r="M444" s="665">
        <v>870</v>
      </c>
      <c r="N444" s="668"/>
      <c r="O444" s="668"/>
      <c r="P444" s="681"/>
      <c r="Q444" s="669"/>
    </row>
    <row r="445" spans="1:17" ht="14.4" customHeight="1" x14ac:dyDescent="0.3">
      <c r="A445" s="664" t="s">
        <v>5567</v>
      </c>
      <c r="B445" s="665" t="s">
        <v>546</v>
      </c>
      <c r="C445" s="665" t="s">
        <v>5503</v>
      </c>
      <c r="D445" s="665" t="s">
        <v>5522</v>
      </c>
      <c r="E445" s="665" t="s">
        <v>5523</v>
      </c>
      <c r="F445" s="668"/>
      <c r="G445" s="668"/>
      <c r="H445" s="665"/>
      <c r="I445" s="665"/>
      <c r="J445" s="668"/>
      <c r="K445" s="668"/>
      <c r="L445" s="665"/>
      <c r="M445" s="665"/>
      <c r="N445" s="668">
        <v>2</v>
      </c>
      <c r="O445" s="668">
        <v>220</v>
      </c>
      <c r="P445" s="681"/>
      <c r="Q445" s="669">
        <v>110</v>
      </c>
    </row>
    <row r="446" spans="1:17" ht="14.4" customHeight="1" x14ac:dyDescent="0.3">
      <c r="A446" s="664" t="s">
        <v>5567</v>
      </c>
      <c r="B446" s="665" t="s">
        <v>546</v>
      </c>
      <c r="C446" s="665" t="s">
        <v>5503</v>
      </c>
      <c r="D446" s="665" t="s">
        <v>5524</v>
      </c>
      <c r="E446" s="665" t="s">
        <v>5525</v>
      </c>
      <c r="F446" s="668">
        <v>97</v>
      </c>
      <c r="G446" s="668">
        <v>0</v>
      </c>
      <c r="H446" s="665"/>
      <c r="I446" s="665">
        <v>0</v>
      </c>
      <c r="J446" s="668">
        <v>43</v>
      </c>
      <c r="K446" s="668">
        <v>0</v>
      </c>
      <c r="L446" s="665"/>
      <c r="M446" s="665">
        <v>0</v>
      </c>
      <c r="N446" s="668">
        <v>52</v>
      </c>
      <c r="O446" s="668">
        <v>1733.31</v>
      </c>
      <c r="P446" s="681"/>
      <c r="Q446" s="669">
        <v>33.332884615384614</v>
      </c>
    </row>
    <row r="447" spans="1:17" ht="14.4" customHeight="1" x14ac:dyDescent="0.3">
      <c r="A447" s="664" t="s">
        <v>5567</v>
      </c>
      <c r="B447" s="665" t="s">
        <v>546</v>
      </c>
      <c r="C447" s="665" t="s">
        <v>5503</v>
      </c>
      <c r="D447" s="665" t="s">
        <v>5592</v>
      </c>
      <c r="E447" s="665" t="s">
        <v>5593</v>
      </c>
      <c r="F447" s="668">
        <v>22</v>
      </c>
      <c r="G447" s="668">
        <v>20042</v>
      </c>
      <c r="H447" s="665">
        <v>1</v>
      </c>
      <c r="I447" s="665">
        <v>911</v>
      </c>
      <c r="J447" s="668">
        <v>25</v>
      </c>
      <c r="K447" s="668">
        <v>22875</v>
      </c>
      <c r="L447" s="665">
        <v>1.1413531583674283</v>
      </c>
      <c r="M447" s="665">
        <v>915</v>
      </c>
      <c r="N447" s="668">
        <v>18</v>
      </c>
      <c r="O447" s="668">
        <v>16884</v>
      </c>
      <c r="P447" s="681">
        <v>0.84243089512024749</v>
      </c>
      <c r="Q447" s="669">
        <v>938</v>
      </c>
    </row>
    <row r="448" spans="1:17" ht="14.4" customHeight="1" x14ac:dyDescent="0.3">
      <c r="A448" s="664" t="s">
        <v>5567</v>
      </c>
      <c r="B448" s="665" t="s">
        <v>546</v>
      </c>
      <c r="C448" s="665" t="s">
        <v>5503</v>
      </c>
      <c r="D448" s="665" t="s">
        <v>5526</v>
      </c>
      <c r="E448" s="665" t="s">
        <v>5527</v>
      </c>
      <c r="F448" s="668">
        <v>53</v>
      </c>
      <c r="G448" s="668">
        <v>1855</v>
      </c>
      <c r="H448" s="665">
        <v>1</v>
      </c>
      <c r="I448" s="665">
        <v>35</v>
      </c>
      <c r="J448" s="668">
        <v>1</v>
      </c>
      <c r="K448" s="668">
        <v>36</v>
      </c>
      <c r="L448" s="665">
        <v>1.9407008086253369E-2</v>
      </c>
      <c r="M448" s="665">
        <v>36</v>
      </c>
      <c r="N448" s="668">
        <v>37</v>
      </c>
      <c r="O448" s="668">
        <v>1369</v>
      </c>
      <c r="P448" s="681">
        <v>0.73800539083557948</v>
      </c>
      <c r="Q448" s="669">
        <v>37</v>
      </c>
    </row>
    <row r="449" spans="1:17" ht="14.4" customHeight="1" x14ac:dyDescent="0.3">
      <c r="A449" s="664" t="s">
        <v>5567</v>
      </c>
      <c r="B449" s="665" t="s">
        <v>546</v>
      </c>
      <c r="C449" s="665" t="s">
        <v>5503</v>
      </c>
      <c r="D449" s="665" t="s">
        <v>5594</v>
      </c>
      <c r="E449" s="665" t="s">
        <v>5595</v>
      </c>
      <c r="F449" s="668">
        <v>13</v>
      </c>
      <c r="G449" s="668">
        <v>4251</v>
      </c>
      <c r="H449" s="665">
        <v>1</v>
      </c>
      <c r="I449" s="665">
        <v>327</v>
      </c>
      <c r="J449" s="668">
        <v>2</v>
      </c>
      <c r="K449" s="668">
        <v>662</v>
      </c>
      <c r="L449" s="665">
        <v>0.15572806398494471</v>
      </c>
      <c r="M449" s="665">
        <v>331</v>
      </c>
      <c r="N449" s="668">
        <v>10</v>
      </c>
      <c r="O449" s="668">
        <v>3540</v>
      </c>
      <c r="P449" s="681">
        <v>0.83274523641496123</v>
      </c>
      <c r="Q449" s="669">
        <v>354</v>
      </c>
    </row>
    <row r="450" spans="1:17" ht="14.4" customHeight="1" x14ac:dyDescent="0.3">
      <c r="A450" s="664" t="s">
        <v>5567</v>
      </c>
      <c r="B450" s="665" t="s">
        <v>546</v>
      </c>
      <c r="C450" s="665" t="s">
        <v>5503</v>
      </c>
      <c r="D450" s="665" t="s">
        <v>5532</v>
      </c>
      <c r="E450" s="665" t="s">
        <v>5533</v>
      </c>
      <c r="F450" s="668"/>
      <c r="G450" s="668"/>
      <c r="H450" s="665"/>
      <c r="I450" s="665"/>
      <c r="J450" s="668">
        <v>1</v>
      </c>
      <c r="K450" s="668">
        <v>129</v>
      </c>
      <c r="L450" s="665"/>
      <c r="M450" s="665">
        <v>129</v>
      </c>
      <c r="N450" s="668"/>
      <c r="O450" s="668"/>
      <c r="P450" s="681"/>
      <c r="Q450" s="669"/>
    </row>
    <row r="451" spans="1:17" ht="14.4" customHeight="1" thickBot="1" x14ac:dyDescent="0.35">
      <c r="A451" s="670" t="s">
        <v>5567</v>
      </c>
      <c r="B451" s="671" t="s">
        <v>546</v>
      </c>
      <c r="C451" s="671" t="s">
        <v>5503</v>
      </c>
      <c r="D451" s="671" t="s">
        <v>5598</v>
      </c>
      <c r="E451" s="671" t="s">
        <v>5599</v>
      </c>
      <c r="F451" s="674">
        <v>27</v>
      </c>
      <c r="G451" s="674">
        <v>50976</v>
      </c>
      <c r="H451" s="671">
        <v>1</v>
      </c>
      <c r="I451" s="671">
        <v>1888</v>
      </c>
      <c r="J451" s="674">
        <v>22</v>
      </c>
      <c r="K451" s="674">
        <v>41712</v>
      </c>
      <c r="L451" s="671">
        <v>0.81826741996233521</v>
      </c>
      <c r="M451" s="671">
        <v>1896</v>
      </c>
      <c r="N451" s="674">
        <v>15</v>
      </c>
      <c r="O451" s="674">
        <v>29160</v>
      </c>
      <c r="P451" s="682">
        <v>0.57203389830508478</v>
      </c>
      <c r="Q451" s="675">
        <v>1944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15111323</v>
      </c>
      <c r="C3" s="351">
        <f t="shared" ref="C3:R3" si="0">SUBTOTAL(9,C6:C1048576)</f>
        <v>19</v>
      </c>
      <c r="D3" s="351">
        <f t="shared" si="0"/>
        <v>10348855</v>
      </c>
      <c r="E3" s="351">
        <f t="shared" si="0"/>
        <v>13.294201477674235</v>
      </c>
      <c r="F3" s="351">
        <f t="shared" si="0"/>
        <v>9830902</v>
      </c>
      <c r="G3" s="354">
        <f>IF(B3&lt;&gt;0,F3/B3,"")</f>
        <v>0.65056527479427184</v>
      </c>
      <c r="H3" s="350">
        <f t="shared" si="0"/>
        <v>2505529.9800000004</v>
      </c>
      <c r="I3" s="351">
        <f t="shared" si="0"/>
        <v>5</v>
      </c>
      <c r="J3" s="351">
        <f t="shared" si="0"/>
        <v>2434607.6600000006</v>
      </c>
      <c r="K3" s="351">
        <f t="shared" si="0"/>
        <v>4.9738207073009022</v>
      </c>
      <c r="L3" s="351">
        <f t="shared" si="0"/>
        <v>1811625.1099999996</v>
      </c>
      <c r="M3" s="352">
        <f>IF(H3&lt;&gt;0,L3/H3,"")</f>
        <v>0.72305066172067889</v>
      </c>
      <c r="N3" s="353">
        <f t="shared" si="0"/>
        <v>649873.13000000012</v>
      </c>
      <c r="O3" s="351">
        <f t="shared" si="0"/>
        <v>1</v>
      </c>
      <c r="P3" s="351">
        <f t="shared" si="0"/>
        <v>1806263.48</v>
      </c>
      <c r="Q3" s="351">
        <f t="shared" si="0"/>
        <v>2.734174638055892</v>
      </c>
      <c r="R3" s="351">
        <f t="shared" si="0"/>
        <v>125298.54</v>
      </c>
      <c r="S3" s="352">
        <f>IF(N3&lt;&gt;0,R3/N3,"")</f>
        <v>0.19280461711041966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5626</v>
      </c>
      <c r="B6" s="797">
        <v>2123</v>
      </c>
      <c r="C6" s="740">
        <v>1</v>
      </c>
      <c r="D6" s="797">
        <v>324</v>
      </c>
      <c r="E6" s="740">
        <v>0.15261422515308526</v>
      </c>
      <c r="F6" s="797">
        <v>1690</v>
      </c>
      <c r="G6" s="745">
        <v>0.79604333490343848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5627</v>
      </c>
      <c r="B7" s="800">
        <v>1022</v>
      </c>
      <c r="C7" s="665">
        <v>1</v>
      </c>
      <c r="D7" s="800">
        <v>927</v>
      </c>
      <c r="E7" s="665">
        <v>0.90704500978473579</v>
      </c>
      <c r="F7" s="800">
        <v>1299</v>
      </c>
      <c r="G7" s="681">
        <v>1.2710371819960862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5628</v>
      </c>
      <c r="B8" s="800">
        <v>50775</v>
      </c>
      <c r="C8" s="665">
        <v>1</v>
      </c>
      <c r="D8" s="800">
        <v>629</v>
      </c>
      <c r="E8" s="665">
        <v>1.2387986213687838E-2</v>
      </c>
      <c r="F8" s="800">
        <v>10537</v>
      </c>
      <c r="G8" s="681">
        <v>0.20752338749384538</v>
      </c>
      <c r="H8" s="800"/>
      <c r="I8" s="665"/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1" t="s">
        <v>5629</v>
      </c>
      <c r="B9" s="800">
        <v>10284</v>
      </c>
      <c r="C9" s="665">
        <v>1</v>
      </c>
      <c r="D9" s="800">
        <v>8128</v>
      </c>
      <c r="E9" s="665">
        <v>0.7903539478802023</v>
      </c>
      <c r="F9" s="800">
        <v>5548</v>
      </c>
      <c r="G9" s="681">
        <v>0.53947880202255927</v>
      </c>
      <c r="H9" s="800"/>
      <c r="I9" s="665"/>
      <c r="J9" s="800"/>
      <c r="K9" s="665"/>
      <c r="L9" s="800">
        <v>44809.55</v>
      </c>
      <c r="M9" s="681"/>
      <c r="N9" s="800"/>
      <c r="O9" s="665"/>
      <c r="P9" s="800"/>
      <c r="Q9" s="665"/>
      <c r="R9" s="800"/>
      <c r="S9" s="704"/>
    </row>
    <row r="10" spans="1:19" ht="14.4" customHeight="1" x14ac:dyDescent="0.3">
      <c r="A10" s="691" t="s">
        <v>5630</v>
      </c>
      <c r="B10" s="800"/>
      <c r="C10" s="665"/>
      <c r="D10" s="800">
        <v>35</v>
      </c>
      <c r="E10" s="665"/>
      <c r="F10" s="800"/>
      <c r="G10" s="681"/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5631</v>
      </c>
      <c r="B11" s="800">
        <v>326</v>
      </c>
      <c r="C11" s="665">
        <v>1</v>
      </c>
      <c r="D11" s="800">
        <v>730</v>
      </c>
      <c r="E11" s="665">
        <v>2.2392638036809815</v>
      </c>
      <c r="F11" s="800">
        <v>1166</v>
      </c>
      <c r="G11" s="681">
        <v>3.576687116564417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5632</v>
      </c>
      <c r="B12" s="800">
        <v>224</v>
      </c>
      <c r="C12" s="665">
        <v>1</v>
      </c>
      <c r="D12" s="800"/>
      <c r="E12" s="665"/>
      <c r="F12" s="800"/>
      <c r="G12" s="681"/>
      <c r="H12" s="800"/>
      <c r="I12" s="665"/>
      <c r="J12" s="800"/>
      <c r="K12" s="665"/>
      <c r="L12" s="800"/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5633</v>
      </c>
      <c r="B13" s="800">
        <v>3495</v>
      </c>
      <c r="C13" s="665">
        <v>1</v>
      </c>
      <c r="D13" s="800">
        <v>9627</v>
      </c>
      <c r="E13" s="665">
        <v>2.7545064377682404</v>
      </c>
      <c r="F13" s="800">
        <v>93722</v>
      </c>
      <c r="G13" s="681">
        <v>26.816022889842632</v>
      </c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5634</v>
      </c>
      <c r="B14" s="800">
        <v>645</v>
      </c>
      <c r="C14" s="665">
        <v>1</v>
      </c>
      <c r="D14" s="800">
        <v>35</v>
      </c>
      <c r="E14" s="665">
        <v>5.4263565891472867E-2</v>
      </c>
      <c r="F14" s="800">
        <v>10010</v>
      </c>
      <c r="G14" s="681">
        <v>15.519379844961239</v>
      </c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1" t="s">
        <v>5635</v>
      </c>
      <c r="B15" s="800"/>
      <c r="C15" s="665"/>
      <c r="D15" s="800">
        <v>149</v>
      </c>
      <c r="E15" s="665"/>
      <c r="F15" s="800">
        <v>10338</v>
      </c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5636</v>
      </c>
      <c r="B16" s="800">
        <v>2193</v>
      </c>
      <c r="C16" s="665">
        <v>1</v>
      </c>
      <c r="D16" s="800">
        <v>811</v>
      </c>
      <c r="E16" s="665">
        <v>0.36981304149566802</v>
      </c>
      <c r="F16" s="800">
        <v>1586</v>
      </c>
      <c r="G16" s="681">
        <v>0.72321021431828547</v>
      </c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5637</v>
      </c>
      <c r="B17" s="800">
        <v>145113</v>
      </c>
      <c r="C17" s="665">
        <v>1</v>
      </c>
      <c r="D17" s="800">
        <v>951</v>
      </c>
      <c r="E17" s="665">
        <v>6.5535134688139585E-3</v>
      </c>
      <c r="F17" s="800">
        <v>39864</v>
      </c>
      <c r="G17" s="681">
        <v>0.27471005354447914</v>
      </c>
      <c r="H17" s="800"/>
      <c r="I17" s="665"/>
      <c r="J17" s="800"/>
      <c r="K17" s="665"/>
      <c r="L17" s="800">
        <v>6068.68</v>
      </c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5638</v>
      </c>
      <c r="B18" s="800"/>
      <c r="C18" s="665"/>
      <c r="D18" s="800">
        <v>818</v>
      </c>
      <c r="E18" s="665"/>
      <c r="F18" s="800"/>
      <c r="G18" s="681"/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5639</v>
      </c>
      <c r="B19" s="800">
        <v>853456</v>
      </c>
      <c r="C19" s="665">
        <v>1</v>
      </c>
      <c r="D19" s="800">
        <v>1120430</v>
      </c>
      <c r="E19" s="665">
        <v>1.3128151890665716</v>
      </c>
      <c r="F19" s="800">
        <v>789138</v>
      </c>
      <c r="G19" s="681">
        <v>0.92463817701205453</v>
      </c>
      <c r="H19" s="800">
        <v>4974.2000000000007</v>
      </c>
      <c r="I19" s="665">
        <v>1</v>
      </c>
      <c r="J19" s="800">
        <v>10538.600000000002</v>
      </c>
      <c r="K19" s="665">
        <v>2.1186522455872301</v>
      </c>
      <c r="L19" s="800">
        <v>13252.04</v>
      </c>
      <c r="M19" s="681">
        <v>2.6641550400064329</v>
      </c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5640</v>
      </c>
      <c r="B20" s="800">
        <v>499</v>
      </c>
      <c r="C20" s="665">
        <v>1</v>
      </c>
      <c r="D20" s="800">
        <v>1230</v>
      </c>
      <c r="E20" s="665">
        <v>2.4649298597194389</v>
      </c>
      <c r="F20" s="800">
        <v>830</v>
      </c>
      <c r="G20" s="681">
        <v>1.6633266533066133</v>
      </c>
      <c r="H20" s="800">
        <v>7189.46</v>
      </c>
      <c r="I20" s="665">
        <v>1</v>
      </c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5641</v>
      </c>
      <c r="B21" s="800"/>
      <c r="C21" s="665"/>
      <c r="D21" s="800">
        <v>526</v>
      </c>
      <c r="E21" s="665"/>
      <c r="F21" s="800"/>
      <c r="G21" s="681"/>
      <c r="H21" s="800"/>
      <c r="I21" s="665"/>
      <c r="J21" s="800">
        <v>1165.7499999999998</v>
      </c>
      <c r="K21" s="665"/>
      <c r="L21" s="800"/>
      <c r="M21" s="681"/>
      <c r="N21" s="800"/>
      <c r="O21" s="665"/>
      <c r="P21" s="800"/>
      <c r="Q21" s="665"/>
      <c r="R21" s="800"/>
      <c r="S21" s="704"/>
    </row>
    <row r="22" spans="1:19" ht="14.4" customHeight="1" x14ac:dyDescent="0.3">
      <c r="A22" s="691" t="s">
        <v>5642</v>
      </c>
      <c r="B22" s="800"/>
      <c r="C22" s="665"/>
      <c r="D22" s="800"/>
      <c r="E22" s="665"/>
      <c r="F22" s="800">
        <v>354</v>
      </c>
      <c r="G22" s="681"/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1" t="s">
        <v>3354</v>
      </c>
      <c r="B23" s="800">
        <v>13875525</v>
      </c>
      <c r="C23" s="665">
        <v>1</v>
      </c>
      <c r="D23" s="800">
        <v>9154184</v>
      </c>
      <c r="E23" s="665">
        <v>0.65973604602348379</v>
      </c>
      <c r="F23" s="800">
        <v>8726857</v>
      </c>
      <c r="G23" s="681">
        <v>0.62893886897973228</v>
      </c>
      <c r="H23" s="800">
        <v>2486985.7600000007</v>
      </c>
      <c r="I23" s="665">
        <v>1</v>
      </c>
      <c r="J23" s="800">
        <v>2418169.9100000006</v>
      </c>
      <c r="K23" s="665">
        <v>0.97232961639474769</v>
      </c>
      <c r="L23" s="800">
        <v>1745482.2699999996</v>
      </c>
      <c r="M23" s="681">
        <v>0.70184650755700306</v>
      </c>
      <c r="N23" s="800">
        <v>649873.13000000012</v>
      </c>
      <c r="O23" s="665">
        <v>1</v>
      </c>
      <c r="P23" s="800">
        <v>1776866.63</v>
      </c>
      <c r="Q23" s="665">
        <v>2.734174638055892</v>
      </c>
      <c r="R23" s="800">
        <v>125298.54</v>
      </c>
      <c r="S23" s="704">
        <v>0.19280461711041966</v>
      </c>
    </row>
    <row r="24" spans="1:19" ht="14.4" customHeight="1" x14ac:dyDescent="0.3">
      <c r="A24" s="691" t="s">
        <v>5643</v>
      </c>
      <c r="B24" s="800">
        <v>68</v>
      </c>
      <c r="C24" s="665">
        <v>1</v>
      </c>
      <c r="D24" s="800"/>
      <c r="E24" s="665"/>
      <c r="F24" s="800"/>
      <c r="G24" s="681"/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5644</v>
      </c>
      <c r="B25" s="800">
        <v>40426</v>
      </c>
      <c r="C25" s="665">
        <v>1</v>
      </c>
      <c r="D25" s="800">
        <v>6670</v>
      </c>
      <c r="E25" s="665">
        <v>0.16499282639885221</v>
      </c>
      <c r="F25" s="800">
        <v>115181</v>
      </c>
      <c r="G25" s="681">
        <v>2.8491812200069262</v>
      </c>
      <c r="H25" s="800">
        <v>2357.7600000000002</v>
      </c>
      <c r="I25" s="665">
        <v>1</v>
      </c>
      <c r="J25" s="800">
        <v>4022.8000000000015</v>
      </c>
      <c r="K25" s="665">
        <v>1.7061957111834967</v>
      </c>
      <c r="L25" s="800">
        <v>2012.57</v>
      </c>
      <c r="M25" s="681">
        <v>0.85359408930510305</v>
      </c>
      <c r="N25" s="800"/>
      <c r="O25" s="665"/>
      <c r="P25" s="800">
        <v>29396.85</v>
      </c>
      <c r="Q25" s="665"/>
      <c r="R25" s="800"/>
      <c r="S25" s="704"/>
    </row>
    <row r="26" spans="1:19" ht="14.4" customHeight="1" x14ac:dyDescent="0.3">
      <c r="A26" s="691" t="s">
        <v>5645</v>
      </c>
      <c r="B26" s="800">
        <v>326</v>
      </c>
      <c r="C26" s="665">
        <v>1</v>
      </c>
      <c r="D26" s="800">
        <v>165</v>
      </c>
      <c r="E26" s="665">
        <v>0.50613496932515334</v>
      </c>
      <c r="F26" s="800">
        <v>354</v>
      </c>
      <c r="G26" s="681">
        <v>1.0858895705521472</v>
      </c>
      <c r="H26" s="800"/>
      <c r="I26" s="665"/>
      <c r="J26" s="800"/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5646</v>
      </c>
      <c r="B27" s="800">
        <v>791</v>
      </c>
      <c r="C27" s="665">
        <v>1</v>
      </c>
      <c r="D27" s="800">
        <v>35</v>
      </c>
      <c r="E27" s="665">
        <v>4.4247787610619468E-2</v>
      </c>
      <c r="F27" s="800">
        <v>605</v>
      </c>
      <c r="G27" s="681">
        <v>0.76485461441213654</v>
      </c>
      <c r="H27" s="800"/>
      <c r="I27" s="665"/>
      <c r="J27" s="800"/>
      <c r="K27" s="665"/>
      <c r="L27" s="800"/>
      <c r="M27" s="681"/>
      <c r="N27" s="800"/>
      <c r="O27" s="665"/>
      <c r="P27" s="800"/>
      <c r="Q27" s="665"/>
      <c r="R27" s="800"/>
      <c r="S27" s="704"/>
    </row>
    <row r="28" spans="1:19" ht="14.4" customHeight="1" x14ac:dyDescent="0.3">
      <c r="A28" s="691" t="s">
        <v>5647</v>
      </c>
      <c r="B28" s="800">
        <v>123387</v>
      </c>
      <c r="C28" s="665">
        <v>1</v>
      </c>
      <c r="D28" s="800">
        <v>42120</v>
      </c>
      <c r="E28" s="665">
        <v>0.34136497361958718</v>
      </c>
      <c r="F28" s="800">
        <v>21823</v>
      </c>
      <c r="G28" s="681">
        <v>0.17686628250950262</v>
      </c>
      <c r="H28" s="800">
        <v>4022.8</v>
      </c>
      <c r="I28" s="665">
        <v>1</v>
      </c>
      <c r="J28" s="800">
        <v>710.6</v>
      </c>
      <c r="K28" s="665">
        <v>0.17664313413542806</v>
      </c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thickBot="1" x14ac:dyDescent="0.35">
      <c r="A29" s="799" t="s">
        <v>5648</v>
      </c>
      <c r="B29" s="798">
        <v>645</v>
      </c>
      <c r="C29" s="671">
        <v>1</v>
      </c>
      <c r="D29" s="798">
        <v>331</v>
      </c>
      <c r="E29" s="671">
        <v>0.51317829457364339</v>
      </c>
      <c r="F29" s="798"/>
      <c r="G29" s="682"/>
      <c r="H29" s="798"/>
      <c r="I29" s="671"/>
      <c r="J29" s="798"/>
      <c r="K29" s="671"/>
      <c r="L29" s="798"/>
      <c r="M29" s="682"/>
      <c r="N29" s="798"/>
      <c r="O29" s="671"/>
      <c r="P29" s="798"/>
      <c r="Q29" s="671"/>
      <c r="R29" s="798"/>
      <c r="S29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5716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27556.179999999997</v>
      </c>
      <c r="G3" s="212">
        <f t="shared" si="0"/>
        <v>18266726.110000003</v>
      </c>
      <c r="H3" s="212"/>
      <c r="I3" s="212"/>
      <c r="J3" s="212">
        <f t="shared" si="0"/>
        <v>20974.089999999997</v>
      </c>
      <c r="K3" s="212">
        <f t="shared" si="0"/>
        <v>14589726.140000002</v>
      </c>
      <c r="L3" s="212"/>
      <c r="M3" s="212"/>
      <c r="N3" s="212">
        <f t="shared" si="0"/>
        <v>17209.07</v>
      </c>
      <c r="O3" s="212">
        <f t="shared" si="0"/>
        <v>11767825.649999999</v>
      </c>
      <c r="P3" s="79">
        <f>IF(G3=0,0,O3/G3)</f>
        <v>0.64422193550916473</v>
      </c>
      <c r="Q3" s="213">
        <f>IF(N3=0,0,O3/N3)</f>
        <v>683.8153165743413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5649</v>
      </c>
      <c r="B6" s="740" t="s">
        <v>5277</v>
      </c>
      <c r="C6" s="740" t="s">
        <v>5503</v>
      </c>
      <c r="D6" s="740" t="s">
        <v>5512</v>
      </c>
      <c r="E6" s="740" t="s">
        <v>5513</v>
      </c>
      <c r="F6" s="229">
        <v>1</v>
      </c>
      <c r="G6" s="229">
        <v>34</v>
      </c>
      <c r="H6" s="229">
        <v>1</v>
      </c>
      <c r="I6" s="229">
        <v>34</v>
      </c>
      <c r="J6" s="229">
        <v>3</v>
      </c>
      <c r="K6" s="229">
        <v>105</v>
      </c>
      <c r="L6" s="229">
        <v>3.0882352941176472</v>
      </c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5649</v>
      </c>
      <c r="B7" s="665" t="s">
        <v>5277</v>
      </c>
      <c r="C7" s="665" t="s">
        <v>5503</v>
      </c>
      <c r="D7" s="665" t="s">
        <v>5544</v>
      </c>
      <c r="E7" s="665" t="s">
        <v>5545</v>
      </c>
      <c r="F7" s="668"/>
      <c r="G7" s="668"/>
      <c r="H7" s="668"/>
      <c r="I7" s="668"/>
      <c r="J7" s="668">
        <v>1</v>
      </c>
      <c r="K7" s="668">
        <v>114</v>
      </c>
      <c r="L7" s="668"/>
      <c r="M7" s="668">
        <v>114</v>
      </c>
      <c r="N7" s="668"/>
      <c r="O7" s="668"/>
      <c r="P7" s="681"/>
      <c r="Q7" s="669"/>
    </row>
    <row r="8" spans="1:17" ht="14.4" customHeight="1" x14ac:dyDescent="0.3">
      <c r="A8" s="664" t="s">
        <v>5649</v>
      </c>
      <c r="B8" s="665" t="s">
        <v>5567</v>
      </c>
      <c r="C8" s="665" t="s">
        <v>5503</v>
      </c>
      <c r="D8" s="665" t="s">
        <v>5512</v>
      </c>
      <c r="E8" s="665" t="s">
        <v>5513</v>
      </c>
      <c r="F8" s="668">
        <v>1</v>
      </c>
      <c r="G8" s="668">
        <v>34</v>
      </c>
      <c r="H8" s="668">
        <v>1</v>
      </c>
      <c r="I8" s="668">
        <v>34</v>
      </c>
      <c r="J8" s="668">
        <v>3</v>
      </c>
      <c r="K8" s="668">
        <v>105</v>
      </c>
      <c r="L8" s="668">
        <v>3.0882352941176472</v>
      </c>
      <c r="M8" s="668">
        <v>35</v>
      </c>
      <c r="N8" s="668">
        <v>2</v>
      </c>
      <c r="O8" s="668">
        <v>74</v>
      </c>
      <c r="P8" s="681">
        <v>2.1764705882352939</v>
      </c>
      <c r="Q8" s="669">
        <v>37</v>
      </c>
    </row>
    <row r="9" spans="1:17" ht="14.4" customHeight="1" x14ac:dyDescent="0.3">
      <c r="A9" s="664" t="s">
        <v>5649</v>
      </c>
      <c r="B9" s="665" t="s">
        <v>5567</v>
      </c>
      <c r="C9" s="665" t="s">
        <v>5503</v>
      </c>
      <c r="D9" s="665" t="s">
        <v>5576</v>
      </c>
      <c r="E9" s="665" t="s">
        <v>5577</v>
      </c>
      <c r="F9" s="668">
        <v>1</v>
      </c>
      <c r="G9" s="668">
        <v>163</v>
      </c>
      <c r="H9" s="668">
        <v>1</v>
      </c>
      <c r="I9" s="668">
        <v>163</v>
      </c>
      <c r="J9" s="668"/>
      <c r="K9" s="668"/>
      <c r="L9" s="668"/>
      <c r="M9" s="668"/>
      <c r="N9" s="668">
        <v>2</v>
      </c>
      <c r="O9" s="668">
        <v>354</v>
      </c>
      <c r="P9" s="681">
        <v>2.1717791411042944</v>
      </c>
      <c r="Q9" s="669">
        <v>177</v>
      </c>
    </row>
    <row r="10" spans="1:17" ht="14.4" customHeight="1" x14ac:dyDescent="0.3">
      <c r="A10" s="664" t="s">
        <v>5649</v>
      </c>
      <c r="B10" s="665" t="s">
        <v>5567</v>
      </c>
      <c r="C10" s="665" t="s">
        <v>5503</v>
      </c>
      <c r="D10" s="665" t="s">
        <v>5613</v>
      </c>
      <c r="E10" s="665" t="s">
        <v>5614</v>
      </c>
      <c r="F10" s="668">
        <v>1</v>
      </c>
      <c r="G10" s="668">
        <v>1186</v>
      </c>
      <c r="H10" s="668">
        <v>1</v>
      </c>
      <c r="I10" s="668">
        <v>1186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5649</v>
      </c>
      <c r="B11" s="665" t="s">
        <v>5567</v>
      </c>
      <c r="C11" s="665" t="s">
        <v>5503</v>
      </c>
      <c r="D11" s="665" t="s">
        <v>5578</v>
      </c>
      <c r="E11" s="665" t="s">
        <v>5579</v>
      </c>
      <c r="F11" s="668">
        <v>1</v>
      </c>
      <c r="G11" s="668">
        <v>706</v>
      </c>
      <c r="H11" s="668">
        <v>1</v>
      </c>
      <c r="I11" s="668">
        <v>706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5649</v>
      </c>
      <c r="B12" s="665" t="s">
        <v>5567</v>
      </c>
      <c r="C12" s="665" t="s">
        <v>5503</v>
      </c>
      <c r="D12" s="665" t="s">
        <v>5580</v>
      </c>
      <c r="E12" s="665" t="s">
        <v>5581</v>
      </c>
      <c r="F12" s="668"/>
      <c r="G12" s="668"/>
      <c r="H12" s="668"/>
      <c r="I12" s="668"/>
      <c r="J12" s="668"/>
      <c r="K12" s="668"/>
      <c r="L12" s="668"/>
      <c r="M12" s="668"/>
      <c r="N12" s="668">
        <v>2</v>
      </c>
      <c r="O12" s="668">
        <v>1262</v>
      </c>
      <c r="P12" s="681"/>
      <c r="Q12" s="669">
        <v>631</v>
      </c>
    </row>
    <row r="13" spans="1:17" ht="14.4" customHeight="1" x14ac:dyDescent="0.3">
      <c r="A13" s="664" t="s">
        <v>5650</v>
      </c>
      <c r="B13" s="665" t="s">
        <v>5277</v>
      </c>
      <c r="C13" s="665" t="s">
        <v>5503</v>
      </c>
      <c r="D13" s="665" t="s">
        <v>5512</v>
      </c>
      <c r="E13" s="665" t="s">
        <v>5513</v>
      </c>
      <c r="F13" s="668">
        <v>4</v>
      </c>
      <c r="G13" s="668">
        <v>136</v>
      </c>
      <c r="H13" s="668">
        <v>1</v>
      </c>
      <c r="I13" s="668">
        <v>34</v>
      </c>
      <c r="J13" s="668">
        <v>2</v>
      </c>
      <c r="K13" s="668">
        <v>70</v>
      </c>
      <c r="L13" s="668">
        <v>0.51470588235294112</v>
      </c>
      <c r="M13" s="668">
        <v>35</v>
      </c>
      <c r="N13" s="668"/>
      <c r="O13" s="668"/>
      <c r="P13" s="681"/>
      <c r="Q13" s="669"/>
    </row>
    <row r="14" spans="1:17" ht="14.4" customHeight="1" x14ac:dyDescent="0.3">
      <c r="A14" s="664" t="s">
        <v>5650</v>
      </c>
      <c r="B14" s="665" t="s">
        <v>5277</v>
      </c>
      <c r="C14" s="665" t="s">
        <v>5503</v>
      </c>
      <c r="D14" s="665" t="s">
        <v>5516</v>
      </c>
      <c r="E14" s="665" t="s">
        <v>5517</v>
      </c>
      <c r="F14" s="668"/>
      <c r="G14" s="668"/>
      <c r="H14" s="668"/>
      <c r="I14" s="668"/>
      <c r="J14" s="668"/>
      <c r="K14" s="668"/>
      <c r="L14" s="668"/>
      <c r="M14" s="668"/>
      <c r="N14" s="668">
        <v>1</v>
      </c>
      <c r="O14" s="668">
        <v>177</v>
      </c>
      <c r="P14" s="681"/>
      <c r="Q14" s="669">
        <v>177</v>
      </c>
    </row>
    <row r="15" spans="1:17" ht="14.4" customHeight="1" x14ac:dyDescent="0.3">
      <c r="A15" s="664" t="s">
        <v>5650</v>
      </c>
      <c r="B15" s="665" t="s">
        <v>5277</v>
      </c>
      <c r="C15" s="665" t="s">
        <v>5503</v>
      </c>
      <c r="D15" s="665" t="s">
        <v>5524</v>
      </c>
      <c r="E15" s="665" t="s">
        <v>5525</v>
      </c>
      <c r="F15" s="668"/>
      <c r="G15" s="668"/>
      <c r="H15" s="668"/>
      <c r="I15" s="668"/>
      <c r="J15" s="668">
        <v>1</v>
      </c>
      <c r="K15" s="668">
        <v>0</v>
      </c>
      <c r="L15" s="668"/>
      <c r="M15" s="668">
        <v>0</v>
      </c>
      <c r="N15" s="668"/>
      <c r="O15" s="668"/>
      <c r="P15" s="681"/>
      <c r="Q15" s="669"/>
    </row>
    <row r="16" spans="1:17" ht="14.4" customHeight="1" x14ac:dyDescent="0.3">
      <c r="A16" s="664" t="s">
        <v>5650</v>
      </c>
      <c r="B16" s="665" t="s">
        <v>5277</v>
      </c>
      <c r="C16" s="665" t="s">
        <v>5503</v>
      </c>
      <c r="D16" s="665" t="s">
        <v>5536</v>
      </c>
      <c r="E16" s="665" t="s">
        <v>5537</v>
      </c>
      <c r="F16" s="668"/>
      <c r="G16" s="668"/>
      <c r="H16" s="668"/>
      <c r="I16" s="668"/>
      <c r="J16" s="668">
        <v>1</v>
      </c>
      <c r="K16" s="668">
        <v>331</v>
      </c>
      <c r="L16" s="668"/>
      <c r="M16" s="668">
        <v>331</v>
      </c>
      <c r="N16" s="668"/>
      <c r="O16" s="668"/>
      <c r="P16" s="681"/>
      <c r="Q16" s="669"/>
    </row>
    <row r="17" spans="1:17" ht="14.4" customHeight="1" x14ac:dyDescent="0.3">
      <c r="A17" s="664" t="s">
        <v>5650</v>
      </c>
      <c r="B17" s="665" t="s">
        <v>5277</v>
      </c>
      <c r="C17" s="665" t="s">
        <v>5503</v>
      </c>
      <c r="D17" s="665" t="s">
        <v>5540</v>
      </c>
      <c r="E17" s="665" t="s">
        <v>5541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701</v>
      </c>
      <c r="P17" s="681"/>
      <c r="Q17" s="669">
        <v>701</v>
      </c>
    </row>
    <row r="18" spans="1:17" ht="14.4" customHeight="1" x14ac:dyDescent="0.3">
      <c r="A18" s="664" t="s">
        <v>5650</v>
      </c>
      <c r="B18" s="665" t="s">
        <v>5277</v>
      </c>
      <c r="C18" s="665" t="s">
        <v>5503</v>
      </c>
      <c r="D18" s="665" t="s">
        <v>5544</v>
      </c>
      <c r="E18" s="665" t="s">
        <v>5545</v>
      </c>
      <c r="F18" s="668">
        <v>7</v>
      </c>
      <c r="G18" s="668">
        <v>784</v>
      </c>
      <c r="H18" s="668">
        <v>1</v>
      </c>
      <c r="I18" s="668">
        <v>112</v>
      </c>
      <c r="J18" s="668">
        <v>4</v>
      </c>
      <c r="K18" s="668">
        <v>456</v>
      </c>
      <c r="L18" s="668">
        <v>0.58163265306122447</v>
      </c>
      <c r="M18" s="668">
        <v>114</v>
      </c>
      <c r="N18" s="668">
        <v>2</v>
      </c>
      <c r="O18" s="668">
        <v>244</v>
      </c>
      <c r="P18" s="681">
        <v>0.31122448979591838</v>
      </c>
      <c r="Q18" s="669">
        <v>122</v>
      </c>
    </row>
    <row r="19" spans="1:17" ht="14.4" customHeight="1" x14ac:dyDescent="0.3">
      <c r="A19" s="664" t="s">
        <v>5650</v>
      </c>
      <c r="B19" s="665" t="s">
        <v>5567</v>
      </c>
      <c r="C19" s="665" t="s">
        <v>5503</v>
      </c>
      <c r="D19" s="665" t="s">
        <v>5512</v>
      </c>
      <c r="E19" s="665" t="s">
        <v>5513</v>
      </c>
      <c r="F19" s="668">
        <v>3</v>
      </c>
      <c r="G19" s="668">
        <v>102</v>
      </c>
      <c r="H19" s="668">
        <v>1</v>
      </c>
      <c r="I19" s="668">
        <v>34</v>
      </c>
      <c r="J19" s="668">
        <v>2</v>
      </c>
      <c r="K19" s="668">
        <v>70</v>
      </c>
      <c r="L19" s="668">
        <v>0.68627450980392157</v>
      </c>
      <c r="M19" s="668">
        <v>35</v>
      </c>
      <c r="N19" s="668"/>
      <c r="O19" s="668"/>
      <c r="P19" s="681"/>
      <c r="Q19" s="669"/>
    </row>
    <row r="20" spans="1:17" ht="14.4" customHeight="1" x14ac:dyDescent="0.3">
      <c r="A20" s="664" t="s">
        <v>5650</v>
      </c>
      <c r="B20" s="665" t="s">
        <v>5567</v>
      </c>
      <c r="C20" s="665" t="s">
        <v>5503</v>
      </c>
      <c r="D20" s="665" t="s">
        <v>5576</v>
      </c>
      <c r="E20" s="665" t="s">
        <v>5577</v>
      </c>
      <c r="F20" s="668"/>
      <c r="G20" s="668"/>
      <c r="H20" s="668"/>
      <c r="I20" s="668"/>
      <c r="J20" s="668"/>
      <c r="K20" s="668"/>
      <c r="L20" s="668"/>
      <c r="M20" s="668"/>
      <c r="N20" s="668">
        <v>1</v>
      </c>
      <c r="O20" s="668">
        <v>177</v>
      </c>
      <c r="P20" s="681"/>
      <c r="Q20" s="669">
        <v>177</v>
      </c>
    </row>
    <row r="21" spans="1:17" ht="14.4" customHeight="1" x14ac:dyDescent="0.3">
      <c r="A21" s="664" t="s">
        <v>5651</v>
      </c>
      <c r="B21" s="665" t="s">
        <v>5277</v>
      </c>
      <c r="C21" s="665" t="s">
        <v>5503</v>
      </c>
      <c r="D21" s="665" t="s">
        <v>5512</v>
      </c>
      <c r="E21" s="665" t="s">
        <v>5513</v>
      </c>
      <c r="F21" s="668">
        <v>1</v>
      </c>
      <c r="G21" s="668">
        <v>34</v>
      </c>
      <c r="H21" s="668">
        <v>1</v>
      </c>
      <c r="I21" s="668">
        <v>34</v>
      </c>
      <c r="J21" s="668">
        <v>1</v>
      </c>
      <c r="K21" s="668">
        <v>35</v>
      </c>
      <c r="L21" s="668">
        <v>1.0294117647058822</v>
      </c>
      <c r="M21" s="668">
        <v>35</v>
      </c>
      <c r="N21" s="668"/>
      <c r="O21" s="668"/>
      <c r="P21" s="681"/>
      <c r="Q21" s="669"/>
    </row>
    <row r="22" spans="1:17" ht="14.4" customHeight="1" x14ac:dyDescent="0.3">
      <c r="A22" s="664" t="s">
        <v>5651</v>
      </c>
      <c r="B22" s="665" t="s">
        <v>5277</v>
      </c>
      <c r="C22" s="665" t="s">
        <v>5503</v>
      </c>
      <c r="D22" s="665" t="s">
        <v>5540</v>
      </c>
      <c r="E22" s="665" t="s">
        <v>5541</v>
      </c>
      <c r="F22" s="668"/>
      <c r="G22" s="668"/>
      <c r="H22" s="668"/>
      <c r="I22" s="668"/>
      <c r="J22" s="668"/>
      <c r="K22" s="668"/>
      <c r="L22" s="668"/>
      <c r="M22" s="668"/>
      <c r="N22" s="668">
        <v>2</v>
      </c>
      <c r="O22" s="668">
        <v>1402</v>
      </c>
      <c r="P22" s="681"/>
      <c r="Q22" s="669">
        <v>701</v>
      </c>
    </row>
    <row r="23" spans="1:17" ht="14.4" customHeight="1" x14ac:dyDescent="0.3">
      <c r="A23" s="664" t="s">
        <v>5651</v>
      </c>
      <c r="B23" s="665" t="s">
        <v>5277</v>
      </c>
      <c r="C23" s="665" t="s">
        <v>5503</v>
      </c>
      <c r="D23" s="665" t="s">
        <v>5544</v>
      </c>
      <c r="E23" s="665" t="s">
        <v>5545</v>
      </c>
      <c r="F23" s="668"/>
      <c r="G23" s="668"/>
      <c r="H23" s="668"/>
      <c r="I23" s="668"/>
      <c r="J23" s="668">
        <v>2</v>
      </c>
      <c r="K23" s="668">
        <v>228</v>
      </c>
      <c r="L23" s="668"/>
      <c r="M23" s="668">
        <v>114</v>
      </c>
      <c r="N23" s="668">
        <v>1</v>
      </c>
      <c r="O23" s="668">
        <v>122</v>
      </c>
      <c r="P23" s="681"/>
      <c r="Q23" s="669">
        <v>122</v>
      </c>
    </row>
    <row r="24" spans="1:17" ht="14.4" customHeight="1" x14ac:dyDescent="0.3">
      <c r="A24" s="664" t="s">
        <v>5651</v>
      </c>
      <c r="B24" s="665" t="s">
        <v>5567</v>
      </c>
      <c r="C24" s="665" t="s">
        <v>5503</v>
      </c>
      <c r="D24" s="665" t="s">
        <v>5512</v>
      </c>
      <c r="E24" s="665" t="s">
        <v>5513</v>
      </c>
      <c r="F24" s="668">
        <v>6</v>
      </c>
      <c r="G24" s="668">
        <v>204</v>
      </c>
      <c r="H24" s="668">
        <v>1</v>
      </c>
      <c r="I24" s="668">
        <v>34</v>
      </c>
      <c r="J24" s="668">
        <v>1</v>
      </c>
      <c r="K24" s="668">
        <v>35</v>
      </c>
      <c r="L24" s="668">
        <v>0.17156862745098039</v>
      </c>
      <c r="M24" s="668">
        <v>35</v>
      </c>
      <c r="N24" s="668">
        <v>2</v>
      </c>
      <c r="O24" s="668">
        <v>74</v>
      </c>
      <c r="P24" s="681">
        <v>0.36274509803921567</v>
      </c>
      <c r="Q24" s="669">
        <v>37</v>
      </c>
    </row>
    <row r="25" spans="1:17" ht="14.4" customHeight="1" x14ac:dyDescent="0.3">
      <c r="A25" s="664" t="s">
        <v>5651</v>
      </c>
      <c r="B25" s="665" t="s">
        <v>5567</v>
      </c>
      <c r="C25" s="665" t="s">
        <v>5503</v>
      </c>
      <c r="D25" s="665" t="s">
        <v>5576</v>
      </c>
      <c r="E25" s="665" t="s">
        <v>5577</v>
      </c>
      <c r="F25" s="668"/>
      <c r="G25" s="668"/>
      <c r="H25" s="668"/>
      <c r="I25" s="668"/>
      <c r="J25" s="668"/>
      <c r="K25" s="668"/>
      <c r="L25" s="668"/>
      <c r="M25" s="668"/>
      <c r="N25" s="668">
        <v>1</v>
      </c>
      <c r="O25" s="668">
        <v>177</v>
      </c>
      <c r="P25" s="681"/>
      <c r="Q25" s="669">
        <v>177</v>
      </c>
    </row>
    <row r="26" spans="1:17" ht="14.4" customHeight="1" x14ac:dyDescent="0.3">
      <c r="A26" s="664" t="s">
        <v>5651</v>
      </c>
      <c r="B26" s="665" t="s">
        <v>5567</v>
      </c>
      <c r="C26" s="665" t="s">
        <v>5503</v>
      </c>
      <c r="D26" s="665" t="s">
        <v>5613</v>
      </c>
      <c r="E26" s="665" t="s">
        <v>5614</v>
      </c>
      <c r="F26" s="668">
        <v>1</v>
      </c>
      <c r="G26" s="668">
        <v>1186</v>
      </c>
      <c r="H26" s="668">
        <v>1</v>
      </c>
      <c r="I26" s="668">
        <v>1186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5651</v>
      </c>
      <c r="B27" s="665" t="s">
        <v>5567</v>
      </c>
      <c r="C27" s="665" t="s">
        <v>5503</v>
      </c>
      <c r="D27" s="665" t="s">
        <v>5578</v>
      </c>
      <c r="E27" s="665" t="s">
        <v>5579</v>
      </c>
      <c r="F27" s="668">
        <v>61</v>
      </c>
      <c r="G27" s="668">
        <v>43066</v>
      </c>
      <c r="H27" s="668">
        <v>1</v>
      </c>
      <c r="I27" s="668">
        <v>706</v>
      </c>
      <c r="J27" s="668"/>
      <c r="K27" s="668"/>
      <c r="L27" s="668"/>
      <c r="M27" s="668"/>
      <c r="N27" s="668">
        <v>10</v>
      </c>
      <c r="O27" s="668">
        <v>7150</v>
      </c>
      <c r="P27" s="681">
        <v>0.16602424186132914</v>
      </c>
      <c r="Q27" s="669">
        <v>715</v>
      </c>
    </row>
    <row r="28" spans="1:17" ht="14.4" customHeight="1" x14ac:dyDescent="0.3">
      <c r="A28" s="664" t="s">
        <v>5651</v>
      </c>
      <c r="B28" s="665" t="s">
        <v>5567</v>
      </c>
      <c r="C28" s="665" t="s">
        <v>5503</v>
      </c>
      <c r="D28" s="665" t="s">
        <v>5586</v>
      </c>
      <c r="E28" s="665" t="s">
        <v>5587</v>
      </c>
      <c r="F28" s="668">
        <v>1</v>
      </c>
      <c r="G28" s="668">
        <v>124</v>
      </c>
      <c r="H28" s="668">
        <v>1</v>
      </c>
      <c r="I28" s="668">
        <v>124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5651</v>
      </c>
      <c r="B29" s="665" t="s">
        <v>5567</v>
      </c>
      <c r="C29" s="665" t="s">
        <v>5503</v>
      </c>
      <c r="D29" s="665" t="s">
        <v>5588</v>
      </c>
      <c r="E29" s="665" t="s">
        <v>5589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720</v>
      </c>
      <c r="P29" s="681"/>
      <c r="Q29" s="669">
        <v>720</v>
      </c>
    </row>
    <row r="30" spans="1:17" ht="14.4" customHeight="1" x14ac:dyDescent="0.3">
      <c r="A30" s="664" t="s">
        <v>5651</v>
      </c>
      <c r="B30" s="665" t="s">
        <v>5567</v>
      </c>
      <c r="C30" s="665" t="s">
        <v>5503</v>
      </c>
      <c r="D30" s="665" t="s">
        <v>5594</v>
      </c>
      <c r="E30" s="665" t="s">
        <v>5595</v>
      </c>
      <c r="F30" s="668"/>
      <c r="G30" s="668"/>
      <c r="H30" s="668"/>
      <c r="I30" s="668"/>
      <c r="J30" s="668">
        <v>1</v>
      </c>
      <c r="K30" s="668">
        <v>331</v>
      </c>
      <c r="L30" s="668"/>
      <c r="M30" s="668">
        <v>331</v>
      </c>
      <c r="N30" s="668">
        <v>1</v>
      </c>
      <c r="O30" s="668">
        <v>354</v>
      </c>
      <c r="P30" s="681"/>
      <c r="Q30" s="669">
        <v>354</v>
      </c>
    </row>
    <row r="31" spans="1:17" ht="14.4" customHeight="1" x14ac:dyDescent="0.3">
      <c r="A31" s="664" t="s">
        <v>5651</v>
      </c>
      <c r="B31" s="665" t="s">
        <v>5567</v>
      </c>
      <c r="C31" s="665" t="s">
        <v>5503</v>
      </c>
      <c r="D31" s="665" t="s">
        <v>5596</v>
      </c>
      <c r="E31" s="665" t="s">
        <v>5597</v>
      </c>
      <c r="F31" s="668">
        <v>1</v>
      </c>
      <c r="G31" s="668">
        <v>497</v>
      </c>
      <c r="H31" s="668">
        <v>1</v>
      </c>
      <c r="I31" s="668">
        <v>497</v>
      </c>
      <c r="J31" s="668"/>
      <c r="K31" s="668"/>
      <c r="L31" s="668"/>
      <c r="M31" s="668"/>
      <c r="N31" s="668">
        <v>1</v>
      </c>
      <c r="O31" s="668">
        <v>538</v>
      </c>
      <c r="P31" s="681">
        <v>1.0824949698189135</v>
      </c>
      <c r="Q31" s="669">
        <v>538</v>
      </c>
    </row>
    <row r="32" spans="1:17" ht="14.4" customHeight="1" x14ac:dyDescent="0.3">
      <c r="A32" s="664" t="s">
        <v>5651</v>
      </c>
      <c r="B32" s="665" t="s">
        <v>5567</v>
      </c>
      <c r="C32" s="665" t="s">
        <v>5503</v>
      </c>
      <c r="D32" s="665" t="s">
        <v>5598</v>
      </c>
      <c r="E32" s="665" t="s">
        <v>5599</v>
      </c>
      <c r="F32" s="668">
        <v>3</v>
      </c>
      <c r="G32" s="668">
        <v>5664</v>
      </c>
      <c r="H32" s="668">
        <v>1</v>
      </c>
      <c r="I32" s="668">
        <v>1888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5652</v>
      </c>
      <c r="B33" s="665" t="s">
        <v>5277</v>
      </c>
      <c r="C33" s="665" t="s">
        <v>5278</v>
      </c>
      <c r="D33" s="665" t="s">
        <v>5457</v>
      </c>
      <c r="E33" s="665" t="s">
        <v>5458</v>
      </c>
      <c r="F33" s="668"/>
      <c r="G33" s="668"/>
      <c r="H33" s="668"/>
      <c r="I33" s="668"/>
      <c r="J33" s="668"/>
      <c r="K33" s="668"/>
      <c r="L33" s="668"/>
      <c r="M33" s="668"/>
      <c r="N33" s="668">
        <v>1</v>
      </c>
      <c r="O33" s="668">
        <v>44809.55</v>
      </c>
      <c r="P33" s="681"/>
      <c r="Q33" s="669">
        <v>44809.55</v>
      </c>
    </row>
    <row r="34" spans="1:17" ht="14.4" customHeight="1" x14ac:dyDescent="0.3">
      <c r="A34" s="664" t="s">
        <v>5652</v>
      </c>
      <c r="B34" s="665" t="s">
        <v>5277</v>
      </c>
      <c r="C34" s="665" t="s">
        <v>5503</v>
      </c>
      <c r="D34" s="665" t="s">
        <v>5512</v>
      </c>
      <c r="E34" s="665" t="s">
        <v>5513</v>
      </c>
      <c r="F34" s="668">
        <v>21</v>
      </c>
      <c r="G34" s="668">
        <v>714</v>
      </c>
      <c r="H34" s="668">
        <v>1</v>
      </c>
      <c r="I34" s="668">
        <v>34</v>
      </c>
      <c r="J34" s="668">
        <v>17</v>
      </c>
      <c r="K34" s="668">
        <v>595</v>
      </c>
      <c r="L34" s="668">
        <v>0.83333333333333337</v>
      </c>
      <c r="M34" s="668">
        <v>35</v>
      </c>
      <c r="N34" s="668">
        <v>7</v>
      </c>
      <c r="O34" s="668">
        <v>259</v>
      </c>
      <c r="P34" s="681">
        <v>0.36274509803921567</v>
      </c>
      <c r="Q34" s="669">
        <v>37</v>
      </c>
    </row>
    <row r="35" spans="1:17" ht="14.4" customHeight="1" x14ac:dyDescent="0.3">
      <c r="A35" s="664" t="s">
        <v>5652</v>
      </c>
      <c r="B35" s="665" t="s">
        <v>5277</v>
      </c>
      <c r="C35" s="665" t="s">
        <v>5503</v>
      </c>
      <c r="D35" s="665" t="s">
        <v>5520</v>
      </c>
      <c r="E35" s="665" t="s">
        <v>5521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0</v>
      </c>
      <c r="P35" s="681"/>
      <c r="Q35" s="669">
        <v>0</v>
      </c>
    </row>
    <row r="36" spans="1:17" ht="14.4" customHeight="1" x14ac:dyDescent="0.3">
      <c r="A36" s="664" t="s">
        <v>5652</v>
      </c>
      <c r="B36" s="665" t="s">
        <v>5277</v>
      </c>
      <c r="C36" s="665" t="s">
        <v>5503</v>
      </c>
      <c r="D36" s="665" t="s">
        <v>5524</v>
      </c>
      <c r="E36" s="665" t="s">
        <v>5525</v>
      </c>
      <c r="F36" s="668">
        <v>1</v>
      </c>
      <c r="G36" s="668">
        <v>0</v>
      </c>
      <c r="H36" s="668"/>
      <c r="I36" s="668">
        <v>0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5652</v>
      </c>
      <c r="B37" s="665" t="s">
        <v>5277</v>
      </c>
      <c r="C37" s="665" t="s">
        <v>5503</v>
      </c>
      <c r="D37" s="665" t="s">
        <v>5536</v>
      </c>
      <c r="E37" s="665" t="s">
        <v>5537</v>
      </c>
      <c r="F37" s="668">
        <v>2</v>
      </c>
      <c r="G37" s="668">
        <v>654</v>
      </c>
      <c r="H37" s="668">
        <v>1</v>
      </c>
      <c r="I37" s="668">
        <v>327</v>
      </c>
      <c r="J37" s="668">
        <v>2</v>
      </c>
      <c r="K37" s="668">
        <v>662</v>
      </c>
      <c r="L37" s="668">
        <v>1.0122324159021407</v>
      </c>
      <c r="M37" s="668">
        <v>331</v>
      </c>
      <c r="N37" s="668">
        <v>1</v>
      </c>
      <c r="O37" s="668">
        <v>354</v>
      </c>
      <c r="P37" s="681">
        <v>0.54128440366972475</v>
      </c>
      <c r="Q37" s="669">
        <v>354</v>
      </c>
    </row>
    <row r="38" spans="1:17" ht="14.4" customHeight="1" x14ac:dyDescent="0.3">
      <c r="A38" s="664" t="s">
        <v>5652</v>
      </c>
      <c r="B38" s="665" t="s">
        <v>5277</v>
      </c>
      <c r="C38" s="665" t="s">
        <v>5503</v>
      </c>
      <c r="D38" s="665" t="s">
        <v>5540</v>
      </c>
      <c r="E38" s="665" t="s">
        <v>5541</v>
      </c>
      <c r="F38" s="668">
        <v>3</v>
      </c>
      <c r="G38" s="668">
        <v>1935</v>
      </c>
      <c r="H38" s="668">
        <v>1</v>
      </c>
      <c r="I38" s="668">
        <v>645</v>
      </c>
      <c r="J38" s="668">
        <v>3</v>
      </c>
      <c r="K38" s="668">
        <v>1959</v>
      </c>
      <c r="L38" s="668">
        <v>1.0124031007751939</v>
      </c>
      <c r="M38" s="668">
        <v>653</v>
      </c>
      <c r="N38" s="668"/>
      <c r="O38" s="668"/>
      <c r="P38" s="681"/>
      <c r="Q38" s="669"/>
    </row>
    <row r="39" spans="1:17" ht="14.4" customHeight="1" x14ac:dyDescent="0.3">
      <c r="A39" s="664" t="s">
        <v>5652</v>
      </c>
      <c r="B39" s="665" t="s">
        <v>5277</v>
      </c>
      <c r="C39" s="665" t="s">
        <v>5503</v>
      </c>
      <c r="D39" s="665" t="s">
        <v>5544</v>
      </c>
      <c r="E39" s="665" t="s">
        <v>5545</v>
      </c>
      <c r="F39" s="668">
        <v>11</v>
      </c>
      <c r="G39" s="668">
        <v>1232</v>
      </c>
      <c r="H39" s="668">
        <v>1</v>
      </c>
      <c r="I39" s="668">
        <v>112</v>
      </c>
      <c r="J39" s="668">
        <v>13</v>
      </c>
      <c r="K39" s="668">
        <v>1482</v>
      </c>
      <c r="L39" s="668">
        <v>1.2029220779220779</v>
      </c>
      <c r="M39" s="668">
        <v>114</v>
      </c>
      <c r="N39" s="668">
        <v>6</v>
      </c>
      <c r="O39" s="668">
        <v>732</v>
      </c>
      <c r="P39" s="681">
        <v>0.5941558441558441</v>
      </c>
      <c r="Q39" s="669">
        <v>122</v>
      </c>
    </row>
    <row r="40" spans="1:17" ht="14.4" customHeight="1" x14ac:dyDescent="0.3">
      <c r="A40" s="664" t="s">
        <v>5652</v>
      </c>
      <c r="B40" s="665" t="s">
        <v>5567</v>
      </c>
      <c r="C40" s="665" t="s">
        <v>5503</v>
      </c>
      <c r="D40" s="665" t="s">
        <v>5512</v>
      </c>
      <c r="E40" s="665" t="s">
        <v>5513</v>
      </c>
      <c r="F40" s="668">
        <v>46</v>
      </c>
      <c r="G40" s="668">
        <v>1564</v>
      </c>
      <c r="H40" s="668">
        <v>1</v>
      </c>
      <c r="I40" s="668">
        <v>34</v>
      </c>
      <c r="J40" s="668">
        <v>33</v>
      </c>
      <c r="K40" s="668">
        <v>1155</v>
      </c>
      <c r="L40" s="668">
        <v>0.73849104859335035</v>
      </c>
      <c r="M40" s="668">
        <v>35</v>
      </c>
      <c r="N40" s="668">
        <v>34</v>
      </c>
      <c r="O40" s="668">
        <v>1258</v>
      </c>
      <c r="P40" s="681">
        <v>0.80434782608695654</v>
      </c>
      <c r="Q40" s="669">
        <v>37</v>
      </c>
    </row>
    <row r="41" spans="1:17" ht="14.4" customHeight="1" x14ac:dyDescent="0.3">
      <c r="A41" s="664" t="s">
        <v>5652</v>
      </c>
      <c r="B41" s="665" t="s">
        <v>5567</v>
      </c>
      <c r="C41" s="665" t="s">
        <v>5503</v>
      </c>
      <c r="D41" s="665" t="s">
        <v>5576</v>
      </c>
      <c r="E41" s="665" t="s">
        <v>5577</v>
      </c>
      <c r="F41" s="668">
        <v>2</v>
      </c>
      <c r="G41" s="668">
        <v>326</v>
      </c>
      <c r="H41" s="668">
        <v>1</v>
      </c>
      <c r="I41" s="668">
        <v>163</v>
      </c>
      <c r="J41" s="668">
        <v>3</v>
      </c>
      <c r="K41" s="668">
        <v>495</v>
      </c>
      <c r="L41" s="668">
        <v>1.51840490797546</v>
      </c>
      <c r="M41" s="668">
        <v>165</v>
      </c>
      <c r="N41" s="668">
        <v>5</v>
      </c>
      <c r="O41" s="668">
        <v>885</v>
      </c>
      <c r="P41" s="681">
        <v>2.7147239263803682</v>
      </c>
      <c r="Q41" s="669">
        <v>177</v>
      </c>
    </row>
    <row r="42" spans="1:17" ht="14.4" customHeight="1" x14ac:dyDescent="0.3">
      <c r="A42" s="664" t="s">
        <v>5652</v>
      </c>
      <c r="B42" s="665" t="s">
        <v>5567</v>
      </c>
      <c r="C42" s="665" t="s">
        <v>5503</v>
      </c>
      <c r="D42" s="665" t="s">
        <v>5613</v>
      </c>
      <c r="E42" s="665" t="s">
        <v>5614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1242</v>
      </c>
      <c r="P42" s="681"/>
      <c r="Q42" s="669">
        <v>1242</v>
      </c>
    </row>
    <row r="43" spans="1:17" ht="14.4" customHeight="1" x14ac:dyDescent="0.3">
      <c r="A43" s="664" t="s">
        <v>5652</v>
      </c>
      <c r="B43" s="665" t="s">
        <v>5567</v>
      </c>
      <c r="C43" s="665" t="s">
        <v>5503</v>
      </c>
      <c r="D43" s="665" t="s">
        <v>5522</v>
      </c>
      <c r="E43" s="665" t="s">
        <v>5523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110</v>
      </c>
      <c r="P43" s="681"/>
      <c r="Q43" s="669">
        <v>110</v>
      </c>
    </row>
    <row r="44" spans="1:17" ht="14.4" customHeight="1" x14ac:dyDescent="0.3">
      <c r="A44" s="664" t="s">
        <v>5652</v>
      </c>
      <c r="B44" s="665" t="s">
        <v>5567</v>
      </c>
      <c r="C44" s="665" t="s">
        <v>5503</v>
      </c>
      <c r="D44" s="665" t="s">
        <v>5524</v>
      </c>
      <c r="E44" s="665" t="s">
        <v>5525</v>
      </c>
      <c r="F44" s="668"/>
      <c r="G44" s="668"/>
      <c r="H44" s="668"/>
      <c r="I44" s="668"/>
      <c r="J44" s="668">
        <v>1</v>
      </c>
      <c r="K44" s="668">
        <v>0</v>
      </c>
      <c r="L44" s="668"/>
      <c r="M44" s="668">
        <v>0</v>
      </c>
      <c r="N44" s="668"/>
      <c r="O44" s="668"/>
      <c r="P44" s="681"/>
      <c r="Q44" s="669"/>
    </row>
    <row r="45" spans="1:17" ht="14.4" customHeight="1" x14ac:dyDescent="0.3">
      <c r="A45" s="664" t="s">
        <v>5652</v>
      </c>
      <c r="B45" s="665" t="s">
        <v>5567</v>
      </c>
      <c r="C45" s="665" t="s">
        <v>5503</v>
      </c>
      <c r="D45" s="665" t="s">
        <v>5594</v>
      </c>
      <c r="E45" s="665" t="s">
        <v>5595</v>
      </c>
      <c r="F45" s="668">
        <v>5</v>
      </c>
      <c r="G45" s="668">
        <v>1635</v>
      </c>
      <c r="H45" s="668">
        <v>1</v>
      </c>
      <c r="I45" s="668">
        <v>327</v>
      </c>
      <c r="J45" s="668">
        <v>4</v>
      </c>
      <c r="K45" s="668">
        <v>1324</v>
      </c>
      <c r="L45" s="668">
        <v>0.80978593272171251</v>
      </c>
      <c r="M45" s="668">
        <v>331</v>
      </c>
      <c r="N45" s="668">
        <v>2</v>
      </c>
      <c r="O45" s="668">
        <v>708</v>
      </c>
      <c r="P45" s="681">
        <v>0.43302752293577984</v>
      </c>
      <c r="Q45" s="669">
        <v>354</v>
      </c>
    </row>
    <row r="46" spans="1:17" ht="14.4" customHeight="1" x14ac:dyDescent="0.3">
      <c r="A46" s="664" t="s">
        <v>5652</v>
      </c>
      <c r="B46" s="665" t="s">
        <v>5567</v>
      </c>
      <c r="C46" s="665" t="s">
        <v>5503</v>
      </c>
      <c r="D46" s="665" t="s">
        <v>5544</v>
      </c>
      <c r="E46" s="665" t="s">
        <v>5545</v>
      </c>
      <c r="F46" s="668">
        <v>3</v>
      </c>
      <c r="G46" s="668">
        <v>336</v>
      </c>
      <c r="H46" s="668">
        <v>1</v>
      </c>
      <c r="I46" s="668">
        <v>112</v>
      </c>
      <c r="J46" s="668">
        <v>4</v>
      </c>
      <c r="K46" s="668">
        <v>456</v>
      </c>
      <c r="L46" s="668">
        <v>1.3571428571428572</v>
      </c>
      <c r="M46" s="668">
        <v>114</v>
      </c>
      <c r="N46" s="668"/>
      <c r="O46" s="668"/>
      <c r="P46" s="681"/>
      <c r="Q46" s="669"/>
    </row>
    <row r="47" spans="1:17" ht="14.4" customHeight="1" x14ac:dyDescent="0.3">
      <c r="A47" s="664" t="s">
        <v>5652</v>
      </c>
      <c r="B47" s="665" t="s">
        <v>5567</v>
      </c>
      <c r="C47" s="665" t="s">
        <v>5503</v>
      </c>
      <c r="D47" s="665" t="s">
        <v>5598</v>
      </c>
      <c r="E47" s="665" t="s">
        <v>5599</v>
      </c>
      <c r="F47" s="668">
        <v>1</v>
      </c>
      <c r="G47" s="668">
        <v>1888</v>
      </c>
      <c r="H47" s="668">
        <v>1</v>
      </c>
      <c r="I47" s="668">
        <v>1888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5653</v>
      </c>
      <c r="B48" s="665" t="s">
        <v>5277</v>
      </c>
      <c r="C48" s="665" t="s">
        <v>5503</v>
      </c>
      <c r="D48" s="665" t="s">
        <v>5512</v>
      </c>
      <c r="E48" s="665" t="s">
        <v>5513</v>
      </c>
      <c r="F48" s="668"/>
      <c r="G48" s="668"/>
      <c r="H48" s="668"/>
      <c r="I48" s="668"/>
      <c r="J48" s="668">
        <v>1</v>
      </c>
      <c r="K48" s="668">
        <v>35</v>
      </c>
      <c r="L48" s="668"/>
      <c r="M48" s="668">
        <v>35</v>
      </c>
      <c r="N48" s="668"/>
      <c r="O48" s="668"/>
      <c r="P48" s="681"/>
      <c r="Q48" s="669"/>
    </row>
    <row r="49" spans="1:17" ht="14.4" customHeight="1" x14ac:dyDescent="0.3">
      <c r="A49" s="664" t="s">
        <v>5654</v>
      </c>
      <c r="B49" s="665" t="s">
        <v>5277</v>
      </c>
      <c r="C49" s="665" t="s">
        <v>5503</v>
      </c>
      <c r="D49" s="665" t="s">
        <v>5512</v>
      </c>
      <c r="E49" s="665" t="s">
        <v>5513</v>
      </c>
      <c r="F49" s="668"/>
      <c r="G49" s="668"/>
      <c r="H49" s="668"/>
      <c r="I49" s="668"/>
      <c r="J49" s="668">
        <v>1</v>
      </c>
      <c r="K49" s="668">
        <v>35</v>
      </c>
      <c r="L49" s="668"/>
      <c r="M49" s="668">
        <v>35</v>
      </c>
      <c r="N49" s="668">
        <v>3</v>
      </c>
      <c r="O49" s="668">
        <v>111</v>
      </c>
      <c r="P49" s="681"/>
      <c r="Q49" s="669">
        <v>37</v>
      </c>
    </row>
    <row r="50" spans="1:17" ht="14.4" customHeight="1" x14ac:dyDescent="0.3">
      <c r="A50" s="664" t="s">
        <v>5654</v>
      </c>
      <c r="B50" s="665" t="s">
        <v>5277</v>
      </c>
      <c r="C50" s="665" t="s">
        <v>5503</v>
      </c>
      <c r="D50" s="665" t="s">
        <v>5516</v>
      </c>
      <c r="E50" s="665" t="s">
        <v>5517</v>
      </c>
      <c r="F50" s="668">
        <v>2</v>
      </c>
      <c r="G50" s="668">
        <v>326</v>
      </c>
      <c r="H50" s="668">
        <v>1</v>
      </c>
      <c r="I50" s="668">
        <v>163</v>
      </c>
      <c r="J50" s="668">
        <v>4</v>
      </c>
      <c r="K50" s="668">
        <v>660</v>
      </c>
      <c r="L50" s="668">
        <v>2.0245398773006134</v>
      </c>
      <c r="M50" s="668">
        <v>165</v>
      </c>
      <c r="N50" s="668">
        <v>2</v>
      </c>
      <c r="O50" s="668">
        <v>354</v>
      </c>
      <c r="P50" s="681">
        <v>1.0858895705521472</v>
      </c>
      <c r="Q50" s="669">
        <v>177</v>
      </c>
    </row>
    <row r="51" spans="1:17" ht="14.4" customHeight="1" x14ac:dyDescent="0.3">
      <c r="A51" s="664" t="s">
        <v>5654</v>
      </c>
      <c r="B51" s="665" t="s">
        <v>5277</v>
      </c>
      <c r="C51" s="665" t="s">
        <v>5503</v>
      </c>
      <c r="D51" s="665" t="s">
        <v>5540</v>
      </c>
      <c r="E51" s="665" t="s">
        <v>5541</v>
      </c>
      <c r="F51" s="668"/>
      <c r="G51" s="668"/>
      <c r="H51" s="668"/>
      <c r="I51" s="668"/>
      <c r="J51" s="668"/>
      <c r="K51" s="668"/>
      <c r="L51" s="668"/>
      <c r="M51" s="668"/>
      <c r="N51" s="668">
        <v>1</v>
      </c>
      <c r="O51" s="668">
        <v>701</v>
      </c>
      <c r="P51" s="681"/>
      <c r="Q51" s="669">
        <v>701</v>
      </c>
    </row>
    <row r="52" spans="1:17" ht="14.4" customHeight="1" x14ac:dyDescent="0.3">
      <c r="A52" s="664" t="s">
        <v>5654</v>
      </c>
      <c r="B52" s="665" t="s">
        <v>5567</v>
      </c>
      <c r="C52" s="665" t="s">
        <v>5503</v>
      </c>
      <c r="D52" s="665" t="s">
        <v>5512</v>
      </c>
      <c r="E52" s="665" t="s">
        <v>5513</v>
      </c>
      <c r="F52" s="668"/>
      <c r="G52" s="668"/>
      <c r="H52" s="668"/>
      <c r="I52" s="668"/>
      <c r="J52" s="668">
        <v>1</v>
      </c>
      <c r="K52" s="668">
        <v>35</v>
      </c>
      <c r="L52" s="668"/>
      <c r="M52" s="668">
        <v>35</v>
      </c>
      <c r="N52" s="668"/>
      <c r="O52" s="668"/>
      <c r="P52" s="681"/>
      <c r="Q52" s="669"/>
    </row>
    <row r="53" spans="1:17" ht="14.4" customHeight="1" x14ac:dyDescent="0.3">
      <c r="A53" s="664" t="s">
        <v>5655</v>
      </c>
      <c r="B53" s="665" t="s">
        <v>5277</v>
      </c>
      <c r="C53" s="665" t="s">
        <v>5503</v>
      </c>
      <c r="D53" s="665" t="s">
        <v>5544</v>
      </c>
      <c r="E53" s="665" t="s">
        <v>5545</v>
      </c>
      <c r="F53" s="668">
        <v>1</v>
      </c>
      <c r="G53" s="668">
        <v>112</v>
      </c>
      <c r="H53" s="668">
        <v>1</v>
      </c>
      <c r="I53" s="668">
        <v>112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5655</v>
      </c>
      <c r="B54" s="665" t="s">
        <v>5567</v>
      </c>
      <c r="C54" s="665" t="s">
        <v>5503</v>
      </c>
      <c r="D54" s="665" t="s">
        <v>5544</v>
      </c>
      <c r="E54" s="665" t="s">
        <v>5545</v>
      </c>
      <c r="F54" s="668">
        <v>1</v>
      </c>
      <c r="G54" s="668">
        <v>112</v>
      </c>
      <c r="H54" s="668">
        <v>1</v>
      </c>
      <c r="I54" s="668">
        <v>112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5656</v>
      </c>
      <c r="B55" s="665" t="s">
        <v>5277</v>
      </c>
      <c r="C55" s="665" t="s">
        <v>5503</v>
      </c>
      <c r="D55" s="665" t="s">
        <v>5512</v>
      </c>
      <c r="E55" s="665" t="s">
        <v>5513</v>
      </c>
      <c r="F55" s="668">
        <v>1</v>
      </c>
      <c r="G55" s="668">
        <v>34</v>
      </c>
      <c r="H55" s="668">
        <v>1</v>
      </c>
      <c r="I55" s="668">
        <v>34</v>
      </c>
      <c r="J55" s="668">
        <v>2</v>
      </c>
      <c r="K55" s="668">
        <v>70</v>
      </c>
      <c r="L55" s="668">
        <v>2.0588235294117645</v>
      </c>
      <c r="M55" s="668">
        <v>35</v>
      </c>
      <c r="N55" s="668"/>
      <c r="O55" s="668"/>
      <c r="P55" s="681"/>
      <c r="Q55" s="669"/>
    </row>
    <row r="56" spans="1:17" ht="14.4" customHeight="1" x14ac:dyDescent="0.3">
      <c r="A56" s="664" t="s">
        <v>5656</v>
      </c>
      <c r="B56" s="665" t="s">
        <v>5277</v>
      </c>
      <c r="C56" s="665" t="s">
        <v>5503</v>
      </c>
      <c r="D56" s="665" t="s">
        <v>5540</v>
      </c>
      <c r="E56" s="665" t="s">
        <v>5541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701</v>
      </c>
      <c r="P56" s="681"/>
      <c r="Q56" s="669">
        <v>701</v>
      </c>
    </row>
    <row r="57" spans="1:17" ht="14.4" customHeight="1" x14ac:dyDescent="0.3">
      <c r="A57" s="664" t="s">
        <v>5656</v>
      </c>
      <c r="B57" s="665" t="s">
        <v>5277</v>
      </c>
      <c r="C57" s="665" t="s">
        <v>5503</v>
      </c>
      <c r="D57" s="665" t="s">
        <v>5544</v>
      </c>
      <c r="E57" s="665" t="s">
        <v>5545</v>
      </c>
      <c r="F57" s="668">
        <v>2</v>
      </c>
      <c r="G57" s="668">
        <v>224</v>
      </c>
      <c r="H57" s="668">
        <v>1</v>
      </c>
      <c r="I57" s="668">
        <v>112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5656</v>
      </c>
      <c r="B58" s="665" t="s">
        <v>5567</v>
      </c>
      <c r="C58" s="665" t="s">
        <v>5503</v>
      </c>
      <c r="D58" s="665" t="s">
        <v>5576</v>
      </c>
      <c r="E58" s="665" t="s">
        <v>5577</v>
      </c>
      <c r="F58" s="668">
        <v>1</v>
      </c>
      <c r="G58" s="668">
        <v>163</v>
      </c>
      <c r="H58" s="668">
        <v>1</v>
      </c>
      <c r="I58" s="668">
        <v>163</v>
      </c>
      <c r="J58" s="668">
        <v>1</v>
      </c>
      <c r="K58" s="668">
        <v>165</v>
      </c>
      <c r="L58" s="668">
        <v>1.0122699386503067</v>
      </c>
      <c r="M58" s="668">
        <v>165</v>
      </c>
      <c r="N58" s="668">
        <v>2</v>
      </c>
      <c r="O58" s="668">
        <v>354</v>
      </c>
      <c r="P58" s="681">
        <v>2.1717791411042944</v>
      </c>
      <c r="Q58" s="669">
        <v>177</v>
      </c>
    </row>
    <row r="59" spans="1:17" ht="14.4" customHeight="1" x14ac:dyDescent="0.3">
      <c r="A59" s="664" t="s">
        <v>5656</v>
      </c>
      <c r="B59" s="665" t="s">
        <v>5567</v>
      </c>
      <c r="C59" s="665" t="s">
        <v>5503</v>
      </c>
      <c r="D59" s="665" t="s">
        <v>5613</v>
      </c>
      <c r="E59" s="665" t="s">
        <v>5614</v>
      </c>
      <c r="F59" s="668">
        <v>1</v>
      </c>
      <c r="G59" s="668">
        <v>1186</v>
      </c>
      <c r="H59" s="668">
        <v>1</v>
      </c>
      <c r="I59" s="668">
        <v>1186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5656</v>
      </c>
      <c r="B60" s="665" t="s">
        <v>5567</v>
      </c>
      <c r="C60" s="665" t="s">
        <v>5503</v>
      </c>
      <c r="D60" s="665" t="s">
        <v>5584</v>
      </c>
      <c r="E60" s="665" t="s">
        <v>5585</v>
      </c>
      <c r="F60" s="668"/>
      <c r="G60" s="668"/>
      <c r="H60" s="668"/>
      <c r="I60" s="668"/>
      <c r="J60" s="668">
        <v>1</v>
      </c>
      <c r="K60" s="668">
        <v>6581</v>
      </c>
      <c r="L60" s="668"/>
      <c r="M60" s="668">
        <v>6581</v>
      </c>
      <c r="N60" s="668"/>
      <c r="O60" s="668"/>
      <c r="P60" s="681"/>
      <c r="Q60" s="669"/>
    </row>
    <row r="61" spans="1:17" ht="14.4" customHeight="1" x14ac:dyDescent="0.3">
      <c r="A61" s="664" t="s">
        <v>5656</v>
      </c>
      <c r="B61" s="665" t="s">
        <v>5567</v>
      </c>
      <c r="C61" s="665" t="s">
        <v>5503</v>
      </c>
      <c r="D61" s="665" t="s">
        <v>5590</v>
      </c>
      <c r="E61" s="665" t="s">
        <v>5591</v>
      </c>
      <c r="F61" s="668"/>
      <c r="G61" s="668"/>
      <c r="H61" s="668"/>
      <c r="I61" s="668"/>
      <c r="J61" s="668"/>
      <c r="K61" s="668"/>
      <c r="L61" s="668"/>
      <c r="M61" s="668"/>
      <c r="N61" s="668">
        <v>101</v>
      </c>
      <c r="O61" s="668">
        <v>88779</v>
      </c>
      <c r="P61" s="681"/>
      <c r="Q61" s="669">
        <v>879</v>
      </c>
    </row>
    <row r="62" spans="1:17" ht="14.4" customHeight="1" x14ac:dyDescent="0.3">
      <c r="A62" s="664" t="s">
        <v>5656</v>
      </c>
      <c r="B62" s="665" t="s">
        <v>5567</v>
      </c>
      <c r="C62" s="665" t="s">
        <v>5503</v>
      </c>
      <c r="D62" s="665" t="s">
        <v>5524</v>
      </c>
      <c r="E62" s="665" t="s">
        <v>5525</v>
      </c>
      <c r="F62" s="668">
        <v>1</v>
      </c>
      <c r="G62" s="668">
        <v>0</v>
      </c>
      <c r="H62" s="668"/>
      <c r="I62" s="668">
        <v>0</v>
      </c>
      <c r="J62" s="668">
        <v>1</v>
      </c>
      <c r="K62" s="668">
        <v>0</v>
      </c>
      <c r="L62" s="668"/>
      <c r="M62" s="668">
        <v>0</v>
      </c>
      <c r="N62" s="668"/>
      <c r="O62" s="668"/>
      <c r="P62" s="681"/>
      <c r="Q62" s="669"/>
    </row>
    <row r="63" spans="1:17" ht="14.4" customHeight="1" x14ac:dyDescent="0.3">
      <c r="A63" s="664" t="s">
        <v>5656</v>
      </c>
      <c r="B63" s="665" t="s">
        <v>5567</v>
      </c>
      <c r="C63" s="665" t="s">
        <v>5503</v>
      </c>
      <c r="D63" s="665" t="s">
        <v>5592</v>
      </c>
      <c r="E63" s="665" t="s">
        <v>5593</v>
      </c>
      <c r="F63" s="668"/>
      <c r="G63" s="668"/>
      <c r="H63" s="668"/>
      <c r="I63" s="668"/>
      <c r="J63" s="668">
        <v>1</v>
      </c>
      <c r="K63" s="668">
        <v>915</v>
      </c>
      <c r="L63" s="668"/>
      <c r="M63" s="668">
        <v>915</v>
      </c>
      <c r="N63" s="668"/>
      <c r="O63" s="668"/>
      <c r="P63" s="681"/>
      <c r="Q63" s="669"/>
    </row>
    <row r="64" spans="1:17" ht="14.4" customHeight="1" x14ac:dyDescent="0.3">
      <c r="A64" s="664" t="s">
        <v>5656</v>
      </c>
      <c r="B64" s="665" t="s">
        <v>5567</v>
      </c>
      <c r="C64" s="665" t="s">
        <v>5503</v>
      </c>
      <c r="D64" s="665" t="s">
        <v>5617</v>
      </c>
      <c r="E64" s="665" t="s">
        <v>5618</v>
      </c>
      <c r="F64" s="668"/>
      <c r="G64" s="668"/>
      <c r="H64" s="668"/>
      <c r="I64" s="668"/>
      <c r="J64" s="668"/>
      <c r="K64" s="668"/>
      <c r="L64" s="668"/>
      <c r="M64" s="668"/>
      <c r="N64" s="668">
        <v>0</v>
      </c>
      <c r="O64" s="668">
        <v>0</v>
      </c>
      <c r="P64" s="681"/>
      <c r="Q64" s="669"/>
    </row>
    <row r="65" spans="1:17" ht="14.4" customHeight="1" x14ac:dyDescent="0.3">
      <c r="A65" s="664" t="s">
        <v>5656</v>
      </c>
      <c r="B65" s="665" t="s">
        <v>5567</v>
      </c>
      <c r="C65" s="665" t="s">
        <v>5503</v>
      </c>
      <c r="D65" s="665" t="s">
        <v>5598</v>
      </c>
      <c r="E65" s="665" t="s">
        <v>5599</v>
      </c>
      <c r="F65" s="668">
        <v>1</v>
      </c>
      <c r="G65" s="668">
        <v>1888</v>
      </c>
      <c r="H65" s="668">
        <v>1</v>
      </c>
      <c r="I65" s="668">
        <v>1888</v>
      </c>
      <c r="J65" s="668">
        <v>1</v>
      </c>
      <c r="K65" s="668">
        <v>1896</v>
      </c>
      <c r="L65" s="668">
        <v>1.0042372881355932</v>
      </c>
      <c r="M65" s="668">
        <v>1896</v>
      </c>
      <c r="N65" s="668">
        <v>2</v>
      </c>
      <c r="O65" s="668">
        <v>3888</v>
      </c>
      <c r="P65" s="681">
        <v>2.0593220338983049</v>
      </c>
      <c r="Q65" s="669">
        <v>1944</v>
      </c>
    </row>
    <row r="66" spans="1:17" ht="14.4" customHeight="1" x14ac:dyDescent="0.3">
      <c r="A66" s="664" t="s">
        <v>5657</v>
      </c>
      <c r="B66" s="665" t="s">
        <v>5277</v>
      </c>
      <c r="C66" s="665" t="s">
        <v>5503</v>
      </c>
      <c r="D66" s="665" t="s">
        <v>5540</v>
      </c>
      <c r="E66" s="665" t="s">
        <v>5541</v>
      </c>
      <c r="F66" s="668">
        <v>1</v>
      </c>
      <c r="G66" s="668">
        <v>645</v>
      </c>
      <c r="H66" s="668">
        <v>1</v>
      </c>
      <c r="I66" s="668">
        <v>645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5657</v>
      </c>
      <c r="B67" s="665" t="s">
        <v>5567</v>
      </c>
      <c r="C67" s="665" t="s">
        <v>5503</v>
      </c>
      <c r="D67" s="665" t="s">
        <v>5512</v>
      </c>
      <c r="E67" s="665" t="s">
        <v>5513</v>
      </c>
      <c r="F67" s="668"/>
      <c r="G67" s="668"/>
      <c r="H67" s="668"/>
      <c r="I67" s="668"/>
      <c r="J67" s="668">
        <v>1</v>
      </c>
      <c r="K67" s="668">
        <v>35</v>
      </c>
      <c r="L67" s="668"/>
      <c r="M67" s="668">
        <v>35</v>
      </c>
      <c r="N67" s="668"/>
      <c r="O67" s="668"/>
      <c r="P67" s="681"/>
      <c r="Q67" s="669"/>
    </row>
    <row r="68" spans="1:17" ht="14.4" customHeight="1" x14ac:dyDescent="0.3">
      <c r="A68" s="664" t="s">
        <v>5657</v>
      </c>
      <c r="B68" s="665" t="s">
        <v>5567</v>
      </c>
      <c r="C68" s="665" t="s">
        <v>5503</v>
      </c>
      <c r="D68" s="665" t="s">
        <v>5578</v>
      </c>
      <c r="E68" s="665" t="s">
        <v>5579</v>
      </c>
      <c r="F68" s="668"/>
      <c r="G68" s="668"/>
      <c r="H68" s="668"/>
      <c r="I68" s="668"/>
      <c r="J68" s="668"/>
      <c r="K68" s="668"/>
      <c r="L68" s="668"/>
      <c r="M68" s="668"/>
      <c r="N68" s="668">
        <v>14</v>
      </c>
      <c r="O68" s="668">
        <v>10010</v>
      </c>
      <c r="P68" s="681"/>
      <c r="Q68" s="669">
        <v>715</v>
      </c>
    </row>
    <row r="69" spans="1:17" ht="14.4" customHeight="1" x14ac:dyDescent="0.3">
      <c r="A69" s="664" t="s">
        <v>5658</v>
      </c>
      <c r="B69" s="665" t="s">
        <v>5277</v>
      </c>
      <c r="C69" s="665" t="s">
        <v>5503</v>
      </c>
      <c r="D69" s="665" t="s">
        <v>5512</v>
      </c>
      <c r="E69" s="665" t="s">
        <v>5513</v>
      </c>
      <c r="F69" s="668"/>
      <c r="G69" s="668"/>
      <c r="H69" s="668"/>
      <c r="I69" s="668"/>
      <c r="J69" s="668">
        <v>1</v>
      </c>
      <c r="K69" s="668">
        <v>35</v>
      </c>
      <c r="L69" s="668"/>
      <c r="M69" s="668">
        <v>35</v>
      </c>
      <c r="N69" s="668"/>
      <c r="O69" s="668"/>
      <c r="P69" s="681"/>
      <c r="Q69" s="669"/>
    </row>
    <row r="70" spans="1:17" ht="14.4" customHeight="1" x14ac:dyDescent="0.3">
      <c r="A70" s="664" t="s">
        <v>5658</v>
      </c>
      <c r="B70" s="665" t="s">
        <v>5277</v>
      </c>
      <c r="C70" s="665" t="s">
        <v>5503</v>
      </c>
      <c r="D70" s="665" t="s">
        <v>5544</v>
      </c>
      <c r="E70" s="665" t="s">
        <v>5545</v>
      </c>
      <c r="F70" s="668"/>
      <c r="G70" s="668"/>
      <c r="H70" s="668"/>
      <c r="I70" s="668"/>
      <c r="J70" s="668">
        <v>1</v>
      </c>
      <c r="K70" s="668">
        <v>114</v>
      </c>
      <c r="L70" s="668"/>
      <c r="M70" s="668">
        <v>114</v>
      </c>
      <c r="N70" s="668"/>
      <c r="O70" s="668"/>
      <c r="P70" s="681"/>
      <c r="Q70" s="669"/>
    </row>
    <row r="71" spans="1:17" ht="14.4" customHeight="1" x14ac:dyDescent="0.3">
      <c r="A71" s="664" t="s">
        <v>5658</v>
      </c>
      <c r="B71" s="665" t="s">
        <v>5567</v>
      </c>
      <c r="C71" s="665" t="s">
        <v>5503</v>
      </c>
      <c r="D71" s="665" t="s">
        <v>5512</v>
      </c>
      <c r="E71" s="665" t="s">
        <v>5513</v>
      </c>
      <c r="F71" s="668"/>
      <c r="G71" s="668"/>
      <c r="H71" s="668"/>
      <c r="I71" s="668"/>
      <c r="J71" s="668"/>
      <c r="K71" s="668"/>
      <c r="L71" s="668"/>
      <c r="M71" s="668"/>
      <c r="N71" s="668">
        <v>1</v>
      </c>
      <c r="O71" s="668">
        <v>37</v>
      </c>
      <c r="P71" s="681"/>
      <c r="Q71" s="669">
        <v>37</v>
      </c>
    </row>
    <row r="72" spans="1:17" ht="14.4" customHeight="1" x14ac:dyDescent="0.3">
      <c r="A72" s="664" t="s">
        <v>5658</v>
      </c>
      <c r="B72" s="665" t="s">
        <v>5567</v>
      </c>
      <c r="C72" s="665" t="s">
        <v>5503</v>
      </c>
      <c r="D72" s="665" t="s">
        <v>5576</v>
      </c>
      <c r="E72" s="665" t="s">
        <v>5577</v>
      </c>
      <c r="F72" s="668"/>
      <c r="G72" s="668"/>
      <c r="H72" s="668"/>
      <c r="I72" s="668"/>
      <c r="J72" s="668"/>
      <c r="K72" s="668"/>
      <c r="L72" s="668"/>
      <c r="M72" s="668"/>
      <c r="N72" s="668">
        <v>3</v>
      </c>
      <c r="O72" s="668">
        <v>531</v>
      </c>
      <c r="P72" s="681"/>
      <c r="Q72" s="669">
        <v>177</v>
      </c>
    </row>
    <row r="73" spans="1:17" ht="14.4" customHeight="1" x14ac:dyDescent="0.3">
      <c r="A73" s="664" t="s">
        <v>5658</v>
      </c>
      <c r="B73" s="665" t="s">
        <v>5567</v>
      </c>
      <c r="C73" s="665" t="s">
        <v>5503</v>
      </c>
      <c r="D73" s="665" t="s">
        <v>5578</v>
      </c>
      <c r="E73" s="665" t="s">
        <v>5579</v>
      </c>
      <c r="F73" s="668"/>
      <c r="G73" s="668"/>
      <c r="H73" s="668"/>
      <c r="I73" s="668"/>
      <c r="J73" s="668"/>
      <c r="K73" s="668"/>
      <c r="L73" s="668"/>
      <c r="M73" s="668"/>
      <c r="N73" s="668">
        <v>6</v>
      </c>
      <c r="O73" s="668">
        <v>4290</v>
      </c>
      <c r="P73" s="681"/>
      <c r="Q73" s="669">
        <v>715</v>
      </c>
    </row>
    <row r="74" spans="1:17" ht="14.4" customHeight="1" x14ac:dyDescent="0.3">
      <c r="A74" s="664" t="s">
        <v>5658</v>
      </c>
      <c r="B74" s="665" t="s">
        <v>5567</v>
      </c>
      <c r="C74" s="665" t="s">
        <v>5503</v>
      </c>
      <c r="D74" s="665" t="s">
        <v>5586</v>
      </c>
      <c r="E74" s="665" t="s">
        <v>5587</v>
      </c>
      <c r="F74" s="668"/>
      <c r="G74" s="668"/>
      <c r="H74" s="668"/>
      <c r="I74" s="668"/>
      <c r="J74" s="668"/>
      <c r="K74" s="668"/>
      <c r="L74" s="668"/>
      <c r="M74" s="668"/>
      <c r="N74" s="668">
        <v>4</v>
      </c>
      <c r="O74" s="668">
        <v>516</v>
      </c>
      <c r="P74" s="681"/>
      <c r="Q74" s="669">
        <v>129</v>
      </c>
    </row>
    <row r="75" spans="1:17" ht="14.4" customHeight="1" x14ac:dyDescent="0.3">
      <c r="A75" s="664" t="s">
        <v>5658</v>
      </c>
      <c r="B75" s="665" t="s">
        <v>5567</v>
      </c>
      <c r="C75" s="665" t="s">
        <v>5503</v>
      </c>
      <c r="D75" s="665" t="s">
        <v>5596</v>
      </c>
      <c r="E75" s="665" t="s">
        <v>5597</v>
      </c>
      <c r="F75" s="668"/>
      <c r="G75" s="668"/>
      <c r="H75" s="668"/>
      <c r="I75" s="668"/>
      <c r="J75" s="668"/>
      <c r="K75" s="668"/>
      <c r="L75" s="668"/>
      <c r="M75" s="668"/>
      <c r="N75" s="668">
        <v>2</v>
      </c>
      <c r="O75" s="668">
        <v>1076</v>
      </c>
      <c r="P75" s="681"/>
      <c r="Q75" s="669">
        <v>538</v>
      </c>
    </row>
    <row r="76" spans="1:17" ht="14.4" customHeight="1" x14ac:dyDescent="0.3">
      <c r="A76" s="664" t="s">
        <v>5658</v>
      </c>
      <c r="B76" s="665" t="s">
        <v>5567</v>
      </c>
      <c r="C76" s="665" t="s">
        <v>5503</v>
      </c>
      <c r="D76" s="665" t="s">
        <v>5598</v>
      </c>
      <c r="E76" s="665" t="s">
        <v>5599</v>
      </c>
      <c r="F76" s="668"/>
      <c r="G76" s="668"/>
      <c r="H76" s="668"/>
      <c r="I76" s="668"/>
      <c r="J76" s="668"/>
      <c r="K76" s="668"/>
      <c r="L76" s="668"/>
      <c r="M76" s="668"/>
      <c r="N76" s="668">
        <v>2</v>
      </c>
      <c r="O76" s="668">
        <v>3888</v>
      </c>
      <c r="P76" s="681"/>
      <c r="Q76" s="669">
        <v>1944</v>
      </c>
    </row>
    <row r="77" spans="1:17" ht="14.4" customHeight="1" x14ac:dyDescent="0.3">
      <c r="A77" s="664" t="s">
        <v>5659</v>
      </c>
      <c r="B77" s="665" t="s">
        <v>5277</v>
      </c>
      <c r="C77" s="665" t="s">
        <v>5503</v>
      </c>
      <c r="D77" s="665" t="s">
        <v>5512</v>
      </c>
      <c r="E77" s="665" t="s">
        <v>5513</v>
      </c>
      <c r="F77" s="668"/>
      <c r="G77" s="668"/>
      <c r="H77" s="668"/>
      <c r="I77" s="668"/>
      <c r="J77" s="668">
        <v>1</v>
      </c>
      <c r="K77" s="668">
        <v>35</v>
      </c>
      <c r="L77" s="668"/>
      <c r="M77" s="668">
        <v>35</v>
      </c>
      <c r="N77" s="668"/>
      <c r="O77" s="668"/>
      <c r="P77" s="681"/>
      <c r="Q77" s="669"/>
    </row>
    <row r="78" spans="1:17" ht="14.4" customHeight="1" x14ac:dyDescent="0.3">
      <c r="A78" s="664" t="s">
        <v>5659</v>
      </c>
      <c r="B78" s="665" t="s">
        <v>5277</v>
      </c>
      <c r="C78" s="665" t="s">
        <v>5503</v>
      </c>
      <c r="D78" s="665" t="s">
        <v>5516</v>
      </c>
      <c r="E78" s="665" t="s">
        <v>5517</v>
      </c>
      <c r="F78" s="668"/>
      <c r="G78" s="668"/>
      <c r="H78" s="668"/>
      <c r="I78" s="668"/>
      <c r="J78" s="668"/>
      <c r="K78" s="668"/>
      <c r="L78" s="668"/>
      <c r="M78" s="668"/>
      <c r="N78" s="668">
        <v>1</v>
      </c>
      <c r="O78" s="668">
        <v>177</v>
      </c>
      <c r="P78" s="681"/>
      <c r="Q78" s="669">
        <v>177</v>
      </c>
    </row>
    <row r="79" spans="1:17" ht="14.4" customHeight="1" x14ac:dyDescent="0.3">
      <c r="A79" s="664" t="s">
        <v>5659</v>
      </c>
      <c r="B79" s="665" t="s">
        <v>5277</v>
      </c>
      <c r="C79" s="665" t="s">
        <v>5503</v>
      </c>
      <c r="D79" s="665" t="s">
        <v>5536</v>
      </c>
      <c r="E79" s="665" t="s">
        <v>5537</v>
      </c>
      <c r="F79" s="668"/>
      <c r="G79" s="668"/>
      <c r="H79" s="668"/>
      <c r="I79" s="668"/>
      <c r="J79" s="668">
        <v>2</v>
      </c>
      <c r="K79" s="668">
        <v>662</v>
      </c>
      <c r="L79" s="668"/>
      <c r="M79" s="668">
        <v>331</v>
      </c>
      <c r="N79" s="668">
        <v>1</v>
      </c>
      <c r="O79" s="668">
        <v>354</v>
      </c>
      <c r="P79" s="681"/>
      <c r="Q79" s="669">
        <v>354</v>
      </c>
    </row>
    <row r="80" spans="1:17" ht="14.4" customHeight="1" x14ac:dyDescent="0.3">
      <c r="A80" s="664" t="s">
        <v>5659</v>
      </c>
      <c r="B80" s="665" t="s">
        <v>5277</v>
      </c>
      <c r="C80" s="665" t="s">
        <v>5503</v>
      </c>
      <c r="D80" s="665" t="s">
        <v>5540</v>
      </c>
      <c r="E80" s="665" t="s">
        <v>5541</v>
      </c>
      <c r="F80" s="668">
        <v>3</v>
      </c>
      <c r="G80" s="668">
        <v>1935</v>
      </c>
      <c r="H80" s="668">
        <v>1</v>
      </c>
      <c r="I80" s="668">
        <v>645</v>
      </c>
      <c r="J80" s="668"/>
      <c r="K80" s="668"/>
      <c r="L80" s="668"/>
      <c r="M80" s="668"/>
      <c r="N80" s="668">
        <v>1</v>
      </c>
      <c r="O80" s="668">
        <v>701</v>
      </c>
      <c r="P80" s="681">
        <v>0.36227390180878555</v>
      </c>
      <c r="Q80" s="669">
        <v>701</v>
      </c>
    </row>
    <row r="81" spans="1:17" ht="14.4" customHeight="1" x14ac:dyDescent="0.3">
      <c r="A81" s="664" t="s">
        <v>5659</v>
      </c>
      <c r="B81" s="665" t="s">
        <v>5277</v>
      </c>
      <c r="C81" s="665" t="s">
        <v>5503</v>
      </c>
      <c r="D81" s="665" t="s">
        <v>5544</v>
      </c>
      <c r="E81" s="665" t="s">
        <v>5545</v>
      </c>
      <c r="F81" s="668">
        <v>2</v>
      </c>
      <c r="G81" s="668">
        <v>224</v>
      </c>
      <c r="H81" s="668">
        <v>1</v>
      </c>
      <c r="I81" s="668">
        <v>112</v>
      </c>
      <c r="J81" s="668">
        <v>1</v>
      </c>
      <c r="K81" s="668">
        <v>114</v>
      </c>
      <c r="L81" s="668">
        <v>0.5089285714285714</v>
      </c>
      <c r="M81" s="668">
        <v>114</v>
      </c>
      <c r="N81" s="668"/>
      <c r="O81" s="668"/>
      <c r="P81" s="681"/>
      <c r="Q81" s="669"/>
    </row>
    <row r="82" spans="1:17" ht="14.4" customHeight="1" x14ac:dyDescent="0.3">
      <c r="A82" s="664" t="s">
        <v>5659</v>
      </c>
      <c r="B82" s="665" t="s">
        <v>5567</v>
      </c>
      <c r="C82" s="665" t="s">
        <v>5503</v>
      </c>
      <c r="D82" s="665" t="s">
        <v>5512</v>
      </c>
      <c r="E82" s="665" t="s">
        <v>5513</v>
      </c>
      <c r="F82" s="668">
        <v>1</v>
      </c>
      <c r="G82" s="668">
        <v>34</v>
      </c>
      <c r="H82" s="668">
        <v>1</v>
      </c>
      <c r="I82" s="668">
        <v>34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5659</v>
      </c>
      <c r="B83" s="665" t="s">
        <v>5567</v>
      </c>
      <c r="C83" s="665" t="s">
        <v>5503</v>
      </c>
      <c r="D83" s="665" t="s">
        <v>5594</v>
      </c>
      <c r="E83" s="665" t="s">
        <v>5595</v>
      </c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354</v>
      </c>
      <c r="P83" s="681"/>
      <c r="Q83" s="669">
        <v>354</v>
      </c>
    </row>
    <row r="84" spans="1:17" ht="14.4" customHeight="1" x14ac:dyDescent="0.3">
      <c r="A84" s="664" t="s">
        <v>5660</v>
      </c>
      <c r="B84" s="665" t="s">
        <v>5277</v>
      </c>
      <c r="C84" s="665" t="s">
        <v>5503</v>
      </c>
      <c r="D84" s="665" t="s">
        <v>5512</v>
      </c>
      <c r="E84" s="665" t="s">
        <v>5513</v>
      </c>
      <c r="F84" s="668"/>
      <c r="G84" s="668"/>
      <c r="H84" s="668"/>
      <c r="I84" s="668"/>
      <c r="J84" s="668">
        <v>1</v>
      </c>
      <c r="K84" s="668">
        <v>35</v>
      </c>
      <c r="L84" s="668"/>
      <c r="M84" s="668">
        <v>35</v>
      </c>
      <c r="N84" s="668"/>
      <c r="O84" s="668"/>
      <c r="P84" s="681"/>
      <c r="Q84" s="669"/>
    </row>
    <row r="85" spans="1:17" ht="14.4" customHeight="1" x14ac:dyDescent="0.3">
      <c r="A85" s="664" t="s">
        <v>5660</v>
      </c>
      <c r="B85" s="665" t="s">
        <v>5277</v>
      </c>
      <c r="C85" s="665" t="s">
        <v>5503</v>
      </c>
      <c r="D85" s="665" t="s">
        <v>5522</v>
      </c>
      <c r="E85" s="665" t="s">
        <v>5523</v>
      </c>
      <c r="F85" s="668"/>
      <c r="G85" s="668"/>
      <c r="H85" s="668"/>
      <c r="I85" s="668"/>
      <c r="J85" s="668"/>
      <c r="K85" s="668"/>
      <c r="L85" s="668"/>
      <c r="M85" s="668"/>
      <c r="N85" s="668">
        <v>2</v>
      </c>
      <c r="O85" s="668">
        <v>220</v>
      </c>
      <c r="P85" s="681"/>
      <c r="Q85" s="669">
        <v>110</v>
      </c>
    </row>
    <row r="86" spans="1:17" ht="14.4" customHeight="1" x14ac:dyDescent="0.3">
      <c r="A86" s="664" t="s">
        <v>5660</v>
      </c>
      <c r="B86" s="665" t="s">
        <v>5277</v>
      </c>
      <c r="C86" s="665" t="s">
        <v>5503</v>
      </c>
      <c r="D86" s="665" t="s">
        <v>5536</v>
      </c>
      <c r="E86" s="665" t="s">
        <v>5537</v>
      </c>
      <c r="F86" s="668"/>
      <c r="G86" s="668"/>
      <c r="H86" s="668"/>
      <c r="I86" s="668"/>
      <c r="J86" s="668">
        <v>1</v>
      </c>
      <c r="K86" s="668">
        <v>331</v>
      </c>
      <c r="L86" s="668"/>
      <c r="M86" s="668">
        <v>331</v>
      </c>
      <c r="N86" s="668">
        <v>2</v>
      </c>
      <c r="O86" s="668">
        <v>708</v>
      </c>
      <c r="P86" s="681"/>
      <c r="Q86" s="669">
        <v>354</v>
      </c>
    </row>
    <row r="87" spans="1:17" ht="14.4" customHeight="1" x14ac:dyDescent="0.3">
      <c r="A87" s="664" t="s">
        <v>5660</v>
      </c>
      <c r="B87" s="665" t="s">
        <v>5567</v>
      </c>
      <c r="C87" s="665" t="s">
        <v>5494</v>
      </c>
      <c r="D87" s="665" t="s">
        <v>5609</v>
      </c>
      <c r="E87" s="665" t="s">
        <v>5610</v>
      </c>
      <c r="F87" s="668"/>
      <c r="G87" s="668"/>
      <c r="H87" s="668"/>
      <c r="I87" s="668"/>
      <c r="J87" s="668"/>
      <c r="K87" s="668"/>
      <c r="L87" s="668"/>
      <c r="M87" s="668"/>
      <c r="N87" s="668">
        <v>2</v>
      </c>
      <c r="O87" s="668">
        <v>2043.54</v>
      </c>
      <c r="P87" s="681"/>
      <c r="Q87" s="669">
        <v>1021.77</v>
      </c>
    </row>
    <row r="88" spans="1:17" ht="14.4" customHeight="1" x14ac:dyDescent="0.3">
      <c r="A88" s="664" t="s">
        <v>5660</v>
      </c>
      <c r="B88" s="665" t="s">
        <v>5567</v>
      </c>
      <c r="C88" s="665" t="s">
        <v>5494</v>
      </c>
      <c r="D88" s="665" t="s">
        <v>5611</v>
      </c>
      <c r="E88" s="665" t="s">
        <v>5612</v>
      </c>
      <c r="F88" s="668"/>
      <c r="G88" s="668"/>
      <c r="H88" s="668"/>
      <c r="I88" s="668"/>
      <c r="J88" s="668"/>
      <c r="K88" s="668"/>
      <c r="L88" s="668"/>
      <c r="M88" s="668"/>
      <c r="N88" s="668">
        <v>2</v>
      </c>
      <c r="O88" s="668">
        <v>4025.14</v>
      </c>
      <c r="P88" s="681"/>
      <c r="Q88" s="669">
        <v>2012.57</v>
      </c>
    </row>
    <row r="89" spans="1:17" ht="14.4" customHeight="1" x14ac:dyDescent="0.3">
      <c r="A89" s="664" t="s">
        <v>5660</v>
      </c>
      <c r="B89" s="665" t="s">
        <v>5567</v>
      </c>
      <c r="C89" s="665" t="s">
        <v>5503</v>
      </c>
      <c r="D89" s="665" t="s">
        <v>5512</v>
      </c>
      <c r="E89" s="665" t="s">
        <v>5513</v>
      </c>
      <c r="F89" s="668">
        <v>7</v>
      </c>
      <c r="G89" s="668">
        <v>238</v>
      </c>
      <c r="H89" s="668">
        <v>1</v>
      </c>
      <c r="I89" s="668">
        <v>34</v>
      </c>
      <c r="J89" s="668">
        <v>4</v>
      </c>
      <c r="K89" s="668">
        <v>140</v>
      </c>
      <c r="L89" s="668">
        <v>0.58823529411764708</v>
      </c>
      <c r="M89" s="668">
        <v>35</v>
      </c>
      <c r="N89" s="668">
        <v>3</v>
      </c>
      <c r="O89" s="668">
        <v>111</v>
      </c>
      <c r="P89" s="681">
        <v>0.46638655462184875</v>
      </c>
      <c r="Q89" s="669">
        <v>37</v>
      </c>
    </row>
    <row r="90" spans="1:17" ht="14.4" customHeight="1" x14ac:dyDescent="0.3">
      <c r="A90" s="664" t="s">
        <v>5660</v>
      </c>
      <c r="B90" s="665" t="s">
        <v>5567</v>
      </c>
      <c r="C90" s="665" t="s">
        <v>5503</v>
      </c>
      <c r="D90" s="665" t="s">
        <v>5576</v>
      </c>
      <c r="E90" s="665" t="s">
        <v>5577</v>
      </c>
      <c r="F90" s="668">
        <v>1</v>
      </c>
      <c r="G90" s="668">
        <v>163</v>
      </c>
      <c r="H90" s="668">
        <v>1</v>
      </c>
      <c r="I90" s="668">
        <v>163</v>
      </c>
      <c r="J90" s="668"/>
      <c r="K90" s="668"/>
      <c r="L90" s="668"/>
      <c r="M90" s="668"/>
      <c r="N90" s="668">
        <v>7</v>
      </c>
      <c r="O90" s="668">
        <v>1239</v>
      </c>
      <c r="P90" s="681">
        <v>7.6012269938650308</v>
      </c>
      <c r="Q90" s="669">
        <v>177</v>
      </c>
    </row>
    <row r="91" spans="1:17" ht="14.4" customHeight="1" x14ac:dyDescent="0.3">
      <c r="A91" s="664" t="s">
        <v>5660</v>
      </c>
      <c r="B91" s="665" t="s">
        <v>5567</v>
      </c>
      <c r="C91" s="665" t="s">
        <v>5503</v>
      </c>
      <c r="D91" s="665" t="s">
        <v>5613</v>
      </c>
      <c r="E91" s="665" t="s">
        <v>5614</v>
      </c>
      <c r="F91" s="668"/>
      <c r="G91" s="668"/>
      <c r="H91" s="668"/>
      <c r="I91" s="668"/>
      <c r="J91" s="668"/>
      <c r="K91" s="668"/>
      <c r="L91" s="668"/>
      <c r="M91" s="668"/>
      <c r="N91" s="668">
        <v>2</v>
      </c>
      <c r="O91" s="668">
        <v>2484</v>
      </c>
      <c r="P91" s="681"/>
      <c r="Q91" s="669">
        <v>1242</v>
      </c>
    </row>
    <row r="92" spans="1:17" ht="14.4" customHeight="1" x14ac:dyDescent="0.3">
      <c r="A92" s="664" t="s">
        <v>5660</v>
      </c>
      <c r="B92" s="665" t="s">
        <v>5567</v>
      </c>
      <c r="C92" s="665" t="s">
        <v>5503</v>
      </c>
      <c r="D92" s="665" t="s">
        <v>5578</v>
      </c>
      <c r="E92" s="665" t="s">
        <v>5579</v>
      </c>
      <c r="F92" s="668"/>
      <c r="G92" s="668"/>
      <c r="H92" s="668"/>
      <c r="I92" s="668"/>
      <c r="J92" s="668"/>
      <c r="K92" s="668"/>
      <c r="L92" s="668"/>
      <c r="M92" s="668"/>
      <c r="N92" s="668">
        <v>29</v>
      </c>
      <c r="O92" s="668">
        <v>20735</v>
      </c>
      <c r="P92" s="681"/>
      <c r="Q92" s="669">
        <v>715</v>
      </c>
    </row>
    <row r="93" spans="1:17" ht="14.4" customHeight="1" x14ac:dyDescent="0.3">
      <c r="A93" s="664" t="s">
        <v>5660</v>
      </c>
      <c r="B93" s="665" t="s">
        <v>5567</v>
      </c>
      <c r="C93" s="665" t="s">
        <v>5503</v>
      </c>
      <c r="D93" s="665" t="s">
        <v>5586</v>
      </c>
      <c r="E93" s="665" t="s">
        <v>5587</v>
      </c>
      <c r="F93" s="668">
        <v>2</v>
      </c>
      <c r="G93" s="668">
        <v>248</v>
      </c>
      <c r="H93" s="668">
        <v>1</v>
      </c>
      <c r="I93" s="668">
        <v>124</v>
      </c>
      <c r="J93" s="668"/>
      <c r="K93" s="668"/>
      <c r="L93" s="668"/>
      <c r="M93" s="668"/>
      <c r="N93" s="668">
        <v>3</v>
      </c>
      <c r="O93" s="668">
        <v>387</v>
      </c>
      <c r="P93" s="681">
        <v>1.560483870967742</v>
      </c>
      <c r="Q93" s="669">
        <v>129</v>
      </c>
    </row>
    <row r="94" spans="1:17" ht="14.4" customHeight="1" x14ac:dyDescent="0.3">
      <c r="A94" s="664" t="s">
        <v>5660</v>
      </c>
      <c r="B94" s="665" t="s">
        <v>5567</v>
      </c>
      <c r="C94" s="665" t="s">
        <v>5503</v>
      </c>
      <c r="D94" s="665" t="s">
        <v>5588</v>
      </c>
      <c r="E94" s="665" t="s">
        <v>5589</v>
      </c>
      <c r="F94" s="668"/>
      <c r="G94" s="668"/>
      <c r="H94" s="668"/>
      <c r="I94" s="668"/>
      <c r="J94" s="668"/>
      <c r="K94" s="668"/>
      <c r="L94" s="668"/>
      <c r="M94" s="668"/>
      <c r="N94" s="668">
        <v>4</v>
      </c>
      <c r="O94" s="668">
        <v>2880</v>
      </c>
      <c r="P94" s="681"/>
      <c r="Q94" s="669">
        <v>720</v>
      </c>
    </row>
    <row r="95" spans="1:17" ht="14.4" customHeight="1" x14ac:dyDescent="0.3">
      <c r="A95" s="664" t="s">
        <v>5660</v>
      </c>
      <c r="B95" s="665" t="s">
        <v>5567</v>
      </c>
      <c r="C95" s="665" t="s">
        <v>5503</v>
      </c>
      <c r="D95" s="665" t="s">
        <v>5590</v>
      </c>
      <c r="E95" s="665" t="s">
        <v>5591</v>
      </c>
      <c r="F95" s="668">
        <v>160</v>
      </c>
      <c r="G95" s="668">
        <v>138880</v>
      </c>
      <c r="H95" s="668">
        <v>1</v>
      </c>
      <c r="I95" s="668">
        <v>868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5660</v>
      </c>
      <c r="B96" s="665" t="s">
        <v>5567</v>
      </c>
      <c r="C96" s="665" t="s">
        <v>5503</v>
      </c>
      <c r="D96" s="665" t="s">
        <v>5594</v>
      </c>
      <c r="E96" s="665" t="s">
        <v>5595</v>
      </c>
      <c r="F96" s="668"/>
      <c r="G96" s="668"/>
      <c r="H96" s="668"/>
      <c r="I96" s="668"/>
      <c r="J96" s="668">
        <v>1</v>
      </c>
      <c r="K96" s="668">
        <v>331</v>
      </c>
      <c r="L96" s="668"/>
      <c r="M96" s="668">
        <v>331</v>
      </c>
      <c r="N96" s="668">
        <v>1</v>
      </c>
      <c r="O96" s="668">
        <v>354</v>
      </c>
      <c r="P96" s="681"/>
      <c r="Q96" s="669">
        <v>354</v>
      </c>
    </row>
    <row r="97" spans="1:17" ht="14.4" customHeight="1" x14ac:dyDescent="0.3">
      <c r="A97" s="664" t="s">
        <v>5660</v>
      </c>
      <c r="B97" s="665" t="s">
        <v>5567</v>
      </c>
      <c r="C97" s="665" t="s">
        <v>5503</v>
      </c>
      <c r="D97" s="665" t="s">
        <v>5596</v>
      </c>
      <c r="E97" s="665" t="s">
        <v>5597</v>
      </c>
      <c r="F97" s="668"/>
      <c r="G97" s="668"/>
      <c r="H97" s="668"/>
      <c r="I97" s="668"/>
      <c r="J97" s="668"/>
      <c r="K97" s="668"/>
      <c r="L97" s="668"/>
      <c r="M97" s="668"/>
      <c r="N97" s="668">
        <v>1</v>
      </c>
      <c r="O97" s="668">
        <v>538</v>
      </c>
      <c r="P97" s="681"/>
      <c r="Q97" s="669">
        <v>538</v>
      </c>
    </row>
    <row r="98" spans="1:17" ht="14.4" customHeight="1" x14ac:dyDescent="0.3">
      <c r="A98" s="664" t="s">
        <v>5660</v>
      </c>
      <c r="B98" s="665" t="s">
        <v>5567</v>
      </c>
      <c r="C98" s="665" t="s">
        <v>5503</v>
      </c>
      <c r="D98" s="665" t="s">
        <v>5544</v>
      </c>
      <c r="E98" s="665" t="s">
        <v>5545</v>
      </c>
      <c r="F98" s="668"/>
      <c r="G98" s="668"/>
      <c r="H98" s="668"/>
      <c r="I98" s="668"/>
      <c r="J98" s="668">
        <v>1</v>
      </c>
      <c r="K98" s="668">
        <v>114</v>
      </c>
      <c r="L98" s="668"/>
      <c r="M98" s="668">
        <v>114</v>
      </c>
      <c r="N98" s="668">
        <v>4</v>
      </c>
      <c r="O98" s="668">
        <v>488</v>
      </c>
      <c r="P98" s="681"/>
      <c r="Q98" s="669">
        <v>122</v>
      </c>
    </row>
    <row r="99" spans="1:17" ht="14.4" customHeight="1" x14ac:dyDescent="0.3">
      <c r="A99" s="664" t="s">
        <v>5660</v>
      </c>
      <c r="B99" s="665" t="s">
        <v>5567</v>
      </c>
      <c r="C99" s="665" t="s">
        <v>5503</v>
      </c>
      <c r="D99" s="665" t="s">
        <v>5617</v>
      </c>
      <c r="E99" s="665" t="s">
        <v>5618</v>
      </c>
      <c r="F99" s="668">
        <v>1</v>
      </c>
      <c r="G99" s="668">
        <v>3696</v>
      </c>
      <c r="H99" s="668">
        <v>1</v>
      </c>
      <c r="I99" s="668">
        <v>3696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5660</v>
      </c>
      <c r="B100" s="665" t="s">
        <v>5567</v>
      </c>
      <c r="C100" s="665" t="s">
        <v>5503</v>
      </c>
      <c r="D100" s="665" t="s">
        <v>5598</v>
      </c>
      <c r="E100" s="665" t="s">
        <v>5599</v>
      </c>
      <c r="F100" s="668">
        <v>1</v>
      </c>
      <c r="G100" s="668">
        <v>1888</v>
      </c>
      <c r="H100" s="668">
        <v>1</v>
      </c>
      <c r="I100" s="668">
        <v>1888</v>
      </c>
      <c r="J100" s="668"/>
      <c r="K100" s="668"/>
      <c r="L100" s="668"/>
      <c r="M100" s="668"/>
      <c r="N100" s="668">
        <v>5</v>
      </c>
      <c r="O100" s="668">
        <v>9720</v>
      </c>
      <c r="P100" s="681">
        <v>5.148305084745763</v>
      </c>
      <c r="Q100" s="669">
        <v>1944</v>
      </c>
    </row>
    <row r="101" spans="1:17" ht="14.4" customHeight="1" x14ac:dyDescent="0.3">
      <c r="A101" s="664" t="s">
        <v>5661</v>
      </c>
      <c r="B101" s="665" t="s">
        <v>5277</v>
      </c>
      <c r="C101" s="665" t="s">
        <v>5503</v>
      </c>
      <c r="D101" s="665" t="s">
        <v>5516</v>
      </c>
      <c r="E101" s="665" t="s">
        <v>5517</v>
      </c>
      <c r="F101" s="668"/>
      <c r="G101" s="668"/>
      <c r="H101" s="668"/>
      <c r="I101" s="668"/>
      <c r="J101" s="668">
        <v>1</v>
      </c>
      <c r="K101" s="668">
        <v>165</v>
      </c>
      <c r="L101" s="668"/>
      <c r="M101" s="668">
        <v>165</v>
      </c>
      <c r="N101" s="668"/>
      <c r="O101" s="668"/>
      <c r="P101" s="681"/>
      <c r="Q101" s="669"/>
    </row>
    <row r="102" spans="1:17" ht="14.4" customHeight="1" x14ac:dyDescent="0.3">
      <c r="A102" s="664" t="s">
        <v>5661</v>
      </c>
      <c r="B102" s="665" t="s">
        <v>5277</v>
      </c>
      <c r="C102" s="665" t="s">
        <v>5503</v>
      </c>
      <c r="D102" s="665" t="s">
        <v>5524</v>
      </c>
      <c r="E102" s="665" t="s">
        <v>5525</v>
      </c>
      <c r="F102" s="668"/>
      <c r="G102" s="668"/>
      <c r="H102" s="668"/>
      <c r="I102" s="668"/>
      <c r="J102" s="668">
        <v>1</v>
      </c>
      <c r="K102" s="668">
        <v>0</v>
      </c>
      <c r="L102" s="668"/>
      <c r="M102" s="668">
        <v>0</v>
      </c>
      <c r="N102" s="668"/>
      <c r="O102" s="668"/>
      <c r="P102" s="681"/>
      <c r="Q102" s="669"/>
    </row>
    <row r="103" spans="1:17" ht="14.4" customHeight="1" x14ac:dyDescent="0.3">
      <c r="A103" s="664" t="s">
        <v>5661</v>
      </c>
      <c r="B103" s="665" t="s">
        <v>5277</v>
      </c>
      <c r="C103" s="665" t="s">
        <v>5503</v>
      </c>
      <c r="D103" s="665" t="s">
        <v>5540</v>
      </c>
      <c r="E103" s="665" t="s">
        <v>5541</v>
      </c>
      <c r="F103" s="668"/>
      <c r="G103" s="668"/>
      <c r="H103" s="668"/>
      <c r="I103" s="668"/>
      <c r="J103" s="668">
        <v>1</v>
      </c>
      <c r="K103" s="668">
        <v>653</v>
      </c>
      <c r="L103" s="668"/>
      <c r="M103" s="668">
        <v>653</v>
      </c>
      <c r="N103" s="668"/>
      <c r="O103" s="668"/>
      <c r="P103" s="681"/>
      <c r="Q103" s="669"/>
    </row>
    <row r="104" spans="1:17" ht="14.4" customHeight="1" x14ac:dyDescent="0.3">
      <c r="A104" s="664" t="s">
        <v>5662</v>
      </c>
      <c r="B104" s="665" t="s">
        <v>5277</v>
      </c>
      <c r="C104" s="665" t="s">
        <v>5503</v>
      </c>
      <c r="D104" s="665" t="s">
        <v>5512</v>
      </c>
      <c r="E104" s="665" t="s">
        <v>5513</v>
      </c>
      <c r="F104" s="668"/>
      <c r="G104" s="668"/>
      <c r="H104" s="668"/>
      <c r="I104" s="668"/>
      <c r="J104" s="668">
        <v>1</v>
      </c>
      <c r="K104" s="668">
        <v>35</v>
      </c>
      <c r="L104" s="668"/>
      <c r="M104" s="668">
        <v>35</v>
      </c>
      <c r="N104" s="668"/>
      <c r="O104" s="668"/>
      <c r="P104" s="681"/>
      <c r="Q104" s="669"/>
    </row>
    <row r="105" spans="1:17" ht="14.4" customHeight="1" x14ac:dyDescent="0.3">
      <c r="A105" s="664" t="s">
        <v>5662</v>
      </c>
      <c r="B105" s="665" t="s">
        <v>5277</v>
      </c>
      <c r="C105" s="665" t="s">
        <v>5503</v>
      </c>
      <c r="D105" s="665" t="s">
        <v>5540</v>
      </c>
      <c r="E105" s="665" t="s">
        <v>5541</v>
      </c>
      <c r="F105" s="668"/>
      <c r="G105" s="668"/>
      <c r="H105" s="668"/>
      <c r="I105" s="668"/>
      <c r="J105" s="668">
        <v>1</v>
      </c>
      <c r="K105" s="668">
        <v>653</v>
      </c>
      <c r="L105" s="668"/>
      <c r="M105" s="668">
        <v>653</v>
      </c>
      <c r="N105" s="668"/>
      <c r="O105" s="668"/>
      <c r="P105" s="681"/>
      <c r="Q105" s="669"/>
    </row>
    <row r="106" spans="1:17" ht="14.4" customHeight="1" x14ac:dyDescent="0.3">
      <c r="A106" s="664" t="s">
        <v>5662</v>
      </c>
      <c r="B106" s="665" t="s">
        <v>5277</v>
      </c>
      <c r="C106" s="665" t="s">
        <v>5503</v>
      </c>
      <c r="D106" s="665" t="s">
        <v>5544</v>
      </c>
      <c r="E106" s="665" t="s">
        <v>5545</v>
      </c>
      <c r="F106" s="668">
        <v>3</v>
      </c>
      <c r="G106" s="668">
        <v>336</v>
      </c>
      <c r="H106" s="668">
        <v>1</v>
      </c>
      <c r="I106" s="668">
        <v>112</v>
      </c>
      <c r="J106" s="668">
        <v>1</v>
      </c>
      <c r="K106" s="668">
        <v>114</v>
      </c>
      <c r="L106" s="668">
        <v>0.3392857142857143</v>
      </c>
      <c r="M106" s="668">
        <v>114</v>
      </c>
      <c r="N106" s="668"/>
      <c r="O106" s="668"/>
      <c r="P106" s="681"/>
      <c r="Q106" s="669"/>
    </row>
    <row r="107" spans="1:17" ht="14.4" customHeight="1" x14ac:dyDescent="0.3">
      <c r="A107" s="664" t="s">
        <v>5662</v>
      </c>
      <c r="B107" s="665" t="s">
        <v>5567</v>
      </c>
      <c r="C107" s="665" t="s">
        <v>5494</v>
      </c>
      <c r="D107" s="665" t="s">
        <v>5607</v>
      </c>
      <c r="E107" s="665" t="s">
        <v>5608</v>
      </c>
      <c r="F107" s="668">
        <v>7</v>
      </c>
      <c r="G107" s="668">
        <v>4974.2000000000007</v>
      </c>
      <c r="H107" s="668">
        <v>1</v>
      </c>
      <c r="I107" s="668">
        <v>710.60000000000014</v>
      </c>
      <c r="J107" s="668">
        <v>12</v>
      </c>
      <c r="K107" s="668">
        <v>8527.2000000000007</v>
      </c>
      <c r="L107" s="668">
        <v>1.7142857142857142</v>
      </c>
      <c r="M107" s="668">
        <v>710.6</v>
      </c>
      <c r="N107" s="668"/>
      <c r="O107" s="668"/>
      <c r="P107" s="681"/>
      <c r="Q107" s="669"/>
    </row>
    <row r="108" spans="1:17" ht="14.4" customHeight="1" x14ac:dyDescent="0.3">
      <c r="A108" s="664" t="s">
        <v>5662</v>
      </c>
      <c r="B108" s="665" t="s">
        <v>5567</v>
      </c>
      <c r="C108" s="665" t="s">
        <v>5494</v>
      </c>
      <c r="D108" s="665" t="s">
        <v>5570</v>
      </c>
      <c r="E108" s="665" t="s">
        <v>5571</v>
      </c>
      <c r="F108" s="668"/>
      <c r="G108" s="668"/>
      <c r="H108" s="668"/>
      <c r="I108" s="668"/>
      <c r="J108" s="668">
        <v>1</v>
      </c>
      <c r="K108" s="668">
        <v>2011.4</v>
      </c>
      <c r="L108" s="668"/>
      <c r="M108" s="668">
        <v>2011.4</v>
      </c>
      <c r="N108" s="668"/>
      <c r="O108" s="668"/>
      <c r="P108" s="681"/>
      <c r="Q108" s="669"/>
    </row>
    <row r="109" spans="1:17" ht="14.4" customHeight="1" x14ac:dyDescent="0.3">
      <c r="A109" s="664" t="s">
        <v>5662</v>
      </c>
      <c r="B109" s="665" t="s">
        <v>5567</v>
      </c>
      <c r="C109" s="665" t="s">
        <v>5494</v>
      </c>
      <c r="D109" s="665" t="s">
        <v>5609</v>
      </c>
      <c r="E109" s="665" t="s">
        <v>5610</v>
      </c>
      <c r="F109" s="668"/>
      <c r="G109" s="668"/>
      <c r="H109" s="668"/>
      <c r="I109" s="668"/>
      <c r="J109" s="668"/>
      <c r="K109" s="668"/>
      <c r="L109" s="668"/>
      <c r="M109" s="668"/>
      <c r="N109" s="668">
        <v>11</v>
      </c>
      <c r="O109" s="668">
        <v>11239.470000000001</v>
      </c>
      <c r="P109" s="681"/>
      <c r="Q109" s="669">
        <v>1021.7700000000001</v>
      </c>
    </row>
    <row r="110" spans="1:17" ht="14.4" customHeight="1" x14ac:dyDescent="0.3">
      <c r="A110" s="664" t="s">
        <v>5662</v>
      </c>
      <c r="B110" s="665" t="s">
        <v>5567</v>
      </c>
      <c r="C110" s="665" t="s">
        <v>5494</v>
      </c>
      <c r="D110" s="665" t="s">
        <v>5611</v>
      </c>
      <c r="E110" s="665" t="s">
        <v>5612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2012.57</v>
      </c>
      <c r="P110" s="681"/>
      <c r="Q110" s="669">
        <v>2012.57</v>
      </c>
    </row>
    <row r="111" spans="1:17" ht="14.4" customHeight="1" x14ac:dyDescent="0.3">
      <c r="A111" s="664" t="s">
        <v>5662</v>
      </c>
      <c r="B111" s="665" t="s">
        <v>5567</v>
      </c>
      <c r="C111" s="665" t="s">
        <v>5503</v>
      </c>
      <c r="D111" s="665" t="s">
        <v>5512</v>
      </c>
      <c r="E111" s="665" t="s">
        <v>5513</v>
      </c>
      <c r="F111" s="668">
        <v>15</v>
      </c>
      <c r="G111" s="668">
        <v>510</v>
      </c>
      <c r="H111" s="668">
        <v>1</v>
      </c>
      <c r="I111" s="668">
        <v>34</v>
      </c>
      <c r="J111" s="668">
        <v>14</v>
      </c>
      <c r="K111" s="668">
        <v>490</v>
      </c>
      <c r="L111" s="668">
        <v>0.96078431372549022</v>
      </c>
      <c r="M111" s="668">
        <v>35</v>
      </c>
      <c r="N111" s="668">
        <v>4</v>
      </c>
      <c r="O111" s="668">
        <v>148</v>
      </c>
      <c r="P111" s="681">
        <v>0.29019607843137257</v>
      </c>
      <c r="Q111" s="669">
        <v>37</v>
      </c>
    </row>
    <row r="112" spans="1:17" ht="14.4" customHeight="1" x14ac:dyDescent="0.3">
      <c r="A112" s="664" t="s">
        <v>5662</v>
      </c>
      <c r="B112" s="665" t="s">
        <v>5567</v>
      </c>
      <c r="C112" s="665" t="s">
        <v>5503</v>
      </c>
      <c r="D112" s="665" t="s">
        <v>5576</v>
      </c>
      <c r="E112" s="665" t="s">
        <v>5577</v>
      </c>
      <c r="F112" s="668">
        <v>37</v>
      </c>
      <c r="G112" s="668">
        <v>6031</v>
      </c>
      <c r="H112" s="668">
        <v>1</v>
      </c>
      <c r="I112" s="668">
        <v>163</v>
      </c>
      <c r="J112" s="668">
        <v>16</v>
      </c>
      <c r="K112" s="668">
        <v>2640</v>
      </c>
      <c r="L112" s="668">
        <v>0.43773835184878129</v>
      </c>
      <c r="M112" s="668">
        <v>165</v>
      </c>
      <c r="N112" s="668">
        <v>19</v>
      </c>
      <c r="O112" s="668">
        <v>3363</v>
      </c>
      <c r="P112" s="681">
        <v>0.55761896866191341</v>
      </c>
      <c r="Q112" s="669">
        <v>177</v>
      </c>
    </row>
    <row r="113" spans="1:17" ht="14.4" customHeight="1" x14ac:dyDescent="0.3">
      <c r="A113" s="664" t="s">
        <v>5662</v>
      </c>
      <c r="B113" s="665" t="s">
        <v>5567</v>
      </c>
      <c r="C113" s="665" t="s">
        <v>5503</v>
      </c>
      <c r="D113" s="665" t="s">
        <v>5613</v>
      </c>
      <c r="E113" s="665" t="s">
        <v>5614</v>
      </c>
      <c r="F113" s="668">
        <v>3</v>
      </c>
      <c r="G113" s="668">
        <v>3558</v>
      </c>
      <c r="H113" s="668">
        <v>1</v>
      </c>
      <c r="I113" s="668">
        <v>1186</v>
      </c>
      <c r="J113" s="668">
        <v>4</v>
      </c>
      <c r="K113" s="668">
        <v>4776</v>
      </c>
      <c r="L113" s="668">
        <v>1.342327150084317</v>
      </c>
      <c r="M113" s="668">
        <v>1194</v>
      </c>
      <c r="N113" s="668">
        <v>1</v>
      </c>
      <c r="O113" s="668">
        <v>1242</v>
      </c>
      <c r="P113" s="681">
        <v>0.34907251264755479</v>
      </c>
      <c r="Q113" s="669">
        <v>1242</v>
      </c>
    </row>
    <row r="114" spans="1:17" ht="14.4" customHeight="1" x14ac:dyDescent="0.3">
      <c r="A114" s="664" t="s">
        <v>5662</v>
      </c>
      <c r="B114" s="665" t="s">
        <v>5567</v>
      </c>
      <c r="C114" s="665" t="s">
        <v>5503</v>
      </c>
      <c r="D114" s="665" t="s">
        <v>5578</v>
      </c>
      <c r="E114" s="665" t="s">
        <v>5579</v>
      </c>
      <c r="F114" s="668">
        <v>787</v>
      </c>
      <c r="G114" s="668">
        <v>555622</v>
      </c>
      <c r="H114" s="668">
        <v>1</v>
      </c>
      <c r="I114" s="668">
        <v>706</v>
      </c>
      <c r="J114" s="668">
        <v>826</v>
      </c>
      <c r="K114" s="668">
        <v>583982</v>
      </c>
      <c r="L114" s="668">
        <v>1.0510418953893115</v>
      </c>
      <c r="M114" s="668">
        <v>707</v>
      </c>
      <c r="N114" s="668">
        <v>640</v>
      </c>
      <c r="O114" s="668">
        <v>457600</v>
      </c>
      <c r="P114" s="681">
        <v>0.82358149965264149</v>
      </c>
      <c r="Q114" s="669">
        <v>715</v>
      </c>
    </row>
    <row r="115" spans="1:17" ht="14.4" customHeight="1" x14ac:dyDescent="0.3">
      <c r="A115" s="664" t="s">
        <v>5662</v>
      </c>
      <c r="B115" s="665" t="s">
        <v>5567</v>
      </c>
      <c r="C115" s="665" t="s">
        <v>5503</v>
      </c>
      <c r="D115" s="665" t="s">
        <v>5584</v>
      </c>
      <c r="E115" s="665" t="s">
        <v>5585</v>
      </c>
      <c r="F115" s="668">
        <v>3</v>
      </c>
      <c r="G115" s="668">
        <v>19671</v>
      </c>
      <c r="H115" s="668">
        <v>1</v>
      </c>
      <c r="I115" s="668">
        <v>6557</v>
      </c>
      <c r="J115" s="668">
        <v>2</v>
      </c>
      <c r="K115" s="668">
        <v>13162</v>
      </c>
      <c r="L115" s="668">
        <v>0.66910680697473435</v>
      </c>
      <c r="M115" s="668">
        <v>6581</v>
      </c>
      <c r="N115" s="668">
        <v>4</v>
      </c>
      <c r="O115" s="668">
        <v>26708</v>
      </c>
      <c r="P115" s="681">
        <v>1.3577347364140104</v>
      </c>
      <c r="Q115" s="669">
        <v>6677</v>
      </c>
    </row>
    <row r="116" spans="1:17" ht="14.4" customHeight="1" x14ac:dyDescent="0.3">
      <c r="A116" s="664" t="s">
        <v>5662</v>
      </c>
      <c r="B116" s="665" t="s">
        <v>5567</v>
      </c>
      <c r="C116" s="665" t="s">
        <v>5503</v>
      </c>
      <c r="D116" s="665" t="s">
        <v>5586</v>
      </c>
      <c r="E116" s="665" t="s">
        <v>5587</v>
      </c>
      <c r="F116" s="668">
        <v>16</v>
      </c>
      <c r="G116" s="668">
        <v>1984</v>
      </c>
      <c r="H116" s="668">
        <v>1</v>
      </c>
      <c r="I116" s="668">
        <v>124</v>
      </c>
      <c r="J116" s="668">
        <v>11</v>
      </c>
      <c r="K116" s="668">
        <v>1375</v>
      </c>
      <c r="L116" s="668">
        <v>0.69304435483870963</v>
      </c>
      <c r="M116" s="668">
        <v>125</v>
      </c>
      <c r="N116" s="668">
        <v>17</v>
      </c>
      <c r="O116" s="668">
        <v>2193</v>
      </c>
      <c r="P116" s="681">
        <v>1.1053427419354838</v>
      </c>
      <c r="Q116" s="669">
        <v>129</v>
      </c>
    </row>
    <row r="117" spans="1:17" ht="14.4" customHeight="1" x14ac:dyDescent="0.3">
      <c r="A117" s="664" t="s">
        <v>5662</v>
      </c>
      <c r="B117" s="665" t="s">
        <v>5567</v>
      </c>
      <c r="C117" s="665" t="s">
        <v>5503</v>
      </c>
      <c r="D117" s="665" t="s">
        <v>5588</v>
      </c>
      <c r="E117" s="665" t="s">
        <v>5589</v>
      </c>
      <c r="F117" s="668">
        <v>8</v>
      </c>
      <c r="G117" s="668">
        <v>5392</v>
      </c>
      <c r="H117" s="668">
        <v>1</v>
      </c>
      <c r="I117" s="668">
        <v>674</v>
      </c>
      <c r="J117" s="668">
        <v>13</v>
      </c>
      <c r="K117" s="668">
        <v>8970</v>
      </c>
      <c r="L117" s="668">
        <v>1.6635756676557865</v>
      </c>
      <c r="M117" s="668">
        <v>690</v>
      </c>
      <c r="N117" s="668">
        <v>12</v>
      </c>
      <c r="O117" s="668">
        <v>8640</v>
      </c>
      <c r="P117" s="681">
        <v>1.6023738872403561</v>
      </c>
      <c r="Q117" s="669">
        <v>720</v>
      </c>
    </row>
    <row r="118" spans="1:17" ht="14.4" customHeight="1" x14ac:dyDescent="0.3">
      <c r="A118" s="664" t="s">
        <v>5662</v>
      </c>
      <c r="B118" s="665" t="s">
        <v>5567</v>
      </c>
      <c r="C118" s="665" t="s">
        <v>5503</v>
      </c>
      <c r="D118" s="665" t="s">
        <v>5590</v>
      </c>
      <c r="E118" s="665" t="s">
        <v>5591</v>
      </c>
      <c r="F118" s="668">
        <v>150</v>
      </c>
      <c r="G118" s="668">
        <v>130200</v>
      </c>
      <c r="H118" s="668">
        <v>1</v>
      </c>
      <c r="I118" s="668">
        <v>868</v>
      </c>
      <c r="J118" s="668">
        <v>341</v>
      </c>
      <c r="K118" s="668">
        <v>296670</v>
      </c>
      <c r="L118" s="668">
        <v>2.2785714285714285</v>
      </c>
      <c r="M118" s="668">
        <v>870</v>
      </c>
      <c r="N118" s="668"/>
      <c r="O118" s="668"/>
      <c r="P118" s="681"/>
      <c r="Q118" s="669"/>
    </row>
    <row r="119" spans="1:17" ht="14.4" customHeight="1" x14ac:dyDescent="0.3">
      <c r="A119" s="664" t="s">
        <v>5662</v>
      </c>
      <c r="B119" s="665" t="s">
        <v>5567</v>
      </c>
      <c r="C119" s="665" t="s">
        <v>5503</v>
      </c>
      <c r="D119" s="665" t="s">
        <v>5524</v>
      </c>
      <c r="E119" s="665" t="s">
        <v>5525</v>
      </c>
      <c r="F119" s="668"/>
      <c r="G119" s="668"/>
      <c r="H119" s="668"/>
      <c r="I119" s="668"/>
      <c r="J119" s="668">
        <v>5</v>
      </c>
      <c r="K119" s="668">
        <v>0</v>
      </c>
      <c r="L119" s="668"/>
      <c r="M119" s="668">
        <v>0</v>
      </c>
      <c r="N119" s="668"/>
      <c r="O119" s="668"/>
      <c r="P119" s="681"/>
      <c r="Q119" s="669"/>
    </row>
    <row r="120" spans="1:17" ht="14.4" customHeight="1" x14ac:dyDescent="0.3">
      <c r="A120" s="664" t="s">
        <v>5662</v>
      </c>
      <c r="B120" s="665" t="s">
        <v>5567</v>
      </c>
      <c r="C120" s="665" t="s">
        <v>5503</v>
      </c>
      <c r="D120" s="665" t="s">
        <v>5592</v>
      </c>
      <c r="E120" s="665" t="s">
        <v>5593</v>
      </c>
      <c r="F120" s="668">
        <v>3</v>
      </c>
      <c r="G120" s="668">
        <v>2733</v>
      </c>
      <c r="H120" s="668">
        <v>1</v>
      </c>
      <c r="I120" s="668">
        <v>911</v>
      </c>
      <c r="J120" s="668">
        <v>2</v>
      </c>
      <c r="K120" s="668">
        <v>1830</v>
      </c>
      <c r="L120" s="668">
        <v>0.66959385290889128</v>
      </c>
      <c r="M120" s="668">
        <v>915</v>
      </c>
      <c r="N120" s="668">
        <v>4</v>
      </c>
      <c r="O120" s="668">
        <v>3752</v>
      </c>
      <c r="P120" s="681">
        <v>1.3728503476033662</v>
      </c>
      <c r="Q120" s="669">
        <v>938</v>
      </c>
    </row>
    <row r="121" spans="1:17" ht="14.4" customHeight="1" x14ac:dyDescent="0.3">
      <c r="A121" s="664" t="s">
        <v>5662</v>
      </c>
      <c r="B121" s="665" t="s">
        <v>5567</v>
      </c>
      <c r="C121" s="665" t="s">
        <v>5503</v>
      </c>
      <c r="D121" s="665" t="s">
        <v>5594</v>
      </c>
      <c r="E121" s="665" t="s">
        <v>5595</v>
      </c>
      <c r="F121" s="668">
        <v>9</v>
      </c>
      <c r="G121" s="668">
        <v>2943</v>
      </c>
      <c r="H121" s="668">
        <v>1</v>
      </c>
      <c r="I121" s="668">
        <v>327</v>
      </c>
      <c r="J121" s="668">
        <v>27</v>
      </c>
      <c r="K121" s="668">
        <v>8937</v>
      </c>
      <c r="L121" s="668">
        <v>3.0366972477064218</v>
      </c>
      <c r="M121" s="668">
        <v>331</v>
      </c>
      <c r="N121" s="668">
        <v>29</v>
      </c>
      <c r="O121" s="668">
        <v>10266</v>
      </c>
      <c r="P121" s="681">
        <v>3.4882772680937819</v>
      </c>
      <c r="Q121" s="669">
        <v>354</v>
      </c>
    </row>
    <row r="122" spans="1:17" ht="14.4" customHeight="1" x14ac:dyDescent="0.3">
      <c r="A122" s="664" t="s">
        <v>5662</v>
      </c>
      <c r="B122" s="665" t="s">
        <v>5567</v>
      </c>
      <c r="C122" s="665" t="s">
        <v>5503</v>
      </c>
      <c r="D122" s="665" t="s">
        <v>5596</v>
      </c>
      <c r="E122" s="665" t="s">
        <v>5597</v>
      </c>
      <c r="F122" s="668">
        <v>28</v>
      </c>
      <c r="G122" s="668">
        <v>13916</v>
      </c>
      <c r="H122" s="668">
        <v>1</v>
      </c>
      <c r="I122" s="668">
        <v>497</v>
      </c>
      <c r="J122" s="668">
        <v>30</v>
      </c>
      <c r="K122" s="668">
        <v>15090</v>
      </c>
      <c r="L122" s="668">
        <v>1.0843633227939062</v>
      </c>
      <c r="M122" s="668">
        <v>503</v>
      </c>
      <c r="N122" s="668">
        <v>23</v>
      </c>
      <c r="O122" s="668">
        <v>12374</v>
      </c>
      <c r="P122" s="681">
        <v>0.88919229663696464</v>
      </c>
      <c r="Q122" s="669">
        <v>538</v>
      </c>
    </row>
    <row r="123" spans="1:17" ht="14.4" customHeight="1" x14ac:dyDescent="0.3">
      <c r="A123" s="664" t="s">
        <v>5662</v>
      </c>
      <c r="B123" s="665" t="s">
        <v>5567</v>
      </c>
      <c r="C123" s="665" t="s">
        <v>5503</v>
      </c>
      <c r="D123" s="665" t="s">
        <v>5544</v>
      </c>
      <c r="E123" s="665" t="s">
        <v>5545</v>
      </c>
      <c r="F123" s="668"/>
      <c r="G123" s="668"/>
      <c r="H123" s="668"/>
      <c r="I123" s="668"/>
      <c r="J123" s="668">
        <v>1</v>
      </c>
      <c r="K123" s="668">
        <v>114</v>
      </c>
      <c r="L123" s="668"/>
      <c r="M123" s="668">
        <v>114</v>
      </c>
      <c r="N123" s="668">
        <v>2</v>
      </c>
      <c r="O123" s="668">
        <v>244</v>
      </c>
      <c r="P123" s="681"/>
      <c r="Q123" s="669">
        <v>122</v>
      </c>
    </row>
    <row r="124" spans="1:17" ht="14.4" customHeight="1" x14ac:dyDescent="0.3">
      <c r="A124" s="664" t="s">
        <v>5662</v>
      </c>
      <c r="B124" s="665" t="s">
        <v>5567</v>
      </c>
      <c r="C124" s="665" t="s">
        <v>5503</v>
      </c>
      <c r="D124" s="665" t="s">
        <v>5598</v>
      </c>
      <c r="E124" s="665" t="s">
        <v>5599</v>
      </c>
      <c r="F124" s="668">
        <v>58</v>
      </c>
      <c r="G124" s="668">
        <v>109504</v>
      </c>
      <c r="H124" s="668">
        <v>1</v>
      </c>
      <c r="I124" s="668">
        <v>1888</v>
      </c>
      <c r="J124" s="668">
        <v>57</v>
      </c>
      <c r="K124" s="668">
        <v>108072</v>
      </c>
      <c r="L124" s="668">
        <v>0.98692285213325537</v>
      </c>
      <c r="M124" s="668">
        <v>1896</v>
      </c>
      <c r="N124" s="668">
        <v>57</v>
      </c>
      <c r="O124" s="668">
        <v>110808</v>
      </c>
      <c r="P124" s="681">
        <v>1.0119082407948568</v>
      </c>
      <c r="Q124" s="669">
        <v>1944</v>
      </c>
    </row>
    <row r="125" spans="1:17" ht="14.4" customHeight="1" x14ac:dyDescent="0.3">
      <c r="A125" s="664" t="s">
        <v>5662</v>
      </c>
      <c r="B125" s="665" t="s">
        <v>5567</v>
      </c>
      <c r="C125" s="665" t="s">
        <v>5503</v>
      </c>
      <c r="D125" s="665" t="s">
        <v>5619</v>
      </c>
      <c r="E125" s="665" t="s">
        <v>5620</v>
      </c>
      <c r="F125" s="668">
        <v>3</v>
      </c>
      <c r="G125" s="668">
        <v>1056</v>
      </c>
      <c r="H125" s="668">
        <v>1</v>
      </c>
      <c r="I125" s="668">
        <v>352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5662</v>
      </c>
      <c r="B126" s="665" t="s">
        <v>5567</v>
      </c>
      <c r="C126" s="665" t="s">
        <v>5503</v>
      </c>
      <c r="D126" s="665" t="s">
        <v>5623</v>
      </c>
      <c r="E126" s="665" t="s">
        <v>5624</v>
      </c>
      <c r="F126" s="668"/>
      <c r="G126" s="668"/>
      <c r="H126" s="668"/>
      <c r="I126" s="668"/>
      <c r="J126" s="668">
        <v>5</v>
      </c>
      <c r="K126" s="668">
        <v>73520</v>
      </c>
      <c r="L126" s="668"/>
      <c r="M126" s="668">
        <v>14704</v>
      </c>
      <c r="N126" s="668">
        <v>10</v>
      </c>
      <c r="O126" s="668">
        <v>148000</v>
      </c>
      <c r="P126" s="681"/>
      <c r="Q126" s="669">
        <v>14800</v>
      </c>
    </row>
    <row r="127" spans="1:17" ht="14.4" customHeight="1" x14ac:dyDescent="0.3">
      <c r="A127" s="664" t="s">
        <v>5662</v>
      </c>
      <c r="B127" s="665" t="s">
        <v>5567</v>
      </c>
      <c r="C127" s="665" t="s">
        <v>5503</v>
      </c>
      <c r="D127" s="665" t="s">
        <v>5600</v>
      </c>
      <c r="E127" s="665" t="s">
        <v>5601</v>
      </c>
      <c r="F127" s="668"/>
      <c r="G127" s="668"/>
      <c r="H127" s="668"/>
      <c r="I127" s="668"/>
      <c r="J127" s="668"/>
      <c r="K127" s="668"/>
      <c r="L127" s="668"/>
      <c r="M127" s="668"/>
      <c r="N127" s="668">
        <v>2</v>
      </c>
      <c r="O127" s="668">
        <v>600</v>
      </c>
      <c r="P127" s="681"/>
      <c r="Q127" s="669">
        <v>300</v>
      </c>
    </row>
    <row r="128" spans="1:17" ht="14.4" customHeight="1" x14ac:dyDescent="0.3">
      <c r="A128" s="664" t="s">
        <v>5662</v>
      </c>
      <c r="B128" s="665" t="s">
        <v>5567</v>
      </c>
      <c r="C128" s="665" t="s">
        <v>5503</v>
      </c>
      <c r="D128" s="665" t="s">
        <v>5602</v>
      </c>
      <c r="E128" s="665" t="s">
        <v>5603</v>
      </c>
      <c r="F128" s="668"/>
      <c r="G128" s="668"/>
      <c r="H128" s="668"/>
      <c r="I128" s="668"/>
      <c r="J128" s="668"/>
      <c r="K128" s="668"/>
      <c r="L128" s="668"/>
      <c r="M128" s="668"/>
      <c r="N128" s="668">
        <v>20</v>
      </c>
      <c r="O128" s="668">
        <v>3200</v>
      </c>
      <c r="P128" s="681"/>
      <c r="Q128" s="669">
        <v>160</v>
      </c>
    </row>
    <row r="129" spans="1:17" ht="14.4" customHeight="1" x14ac:dyDescent="0.3">
      <c r="A129" s="664" t="s">
        <v>5663</v>
      </c>
      <c r="B129" s="665" t="s">
        <v>5277</v>
      </c>
      <c r="C129" s="665" t="s">
        <v>5278</v>
      </c>
      <c r="D129" s="665" t="s">
        <v>5433</v>
      </c>
      <c r="E129" s="665" t="s">
        <v>5430</v>
      </c>
      <c r="F129" s="668">
        <v>0.52</v>
      </c>
      <c r="G129" s="668">
        <v>7189.46</v>
      </c>
      <c r="H129" s="668">
        <v>1</v>
      </c>
      <c r="I129" s="668">
        <v>13825.884615384615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5663</v>
      </c>
      <c r="B130" s="665" t="s">
        <v>5277</v>
      </c>
      <c r="C130" s="665" t="s">
        <v>5503</v>
      </c>
      <c r="D130" s="665" t="s">
        <v>5512</v>
      </c>
      <c r="E130" s="665" t="s">
        <v>5513</v>
      </c>
      <c r="F130" s="668">
        <v>2</v>
      </c>
      <c r="G130" s="668">
        <v>68</v>
      </c>
      <c r="H130" s="668">
        <v>1</v>
      </c>
      <c r="I130" s="668">
        <v>34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5663</v>
      </c>
      <c r="B131" s="665" t="s">
        <v>5277</v>
      </c>
      <c r="C131" s="665" t="s">
        <v>5503</v>
      </c>
      <c r="D131" s="665" t="s">
        <v>5516</v>
      </c>
      <c r="E131" s="665" t="s">
        <v>5517</v>
      </c>
      <c r="F131" s="668"/>
      <c r="G131" s="668"/>
      <c r="H131" s="668"/>
      <c r="I131" s="668"/>
      <c r="J131" s="668">
        <v>1</v>
      </c>
      <c r="K131" s="668">
        <v>165</v>
      </c>
      <c r="L131" s="668"/>
      <c r="M131" s="668">
        <v>165</v>
      </c>
      <c r="N131" s="668"/>
      <c r="O131" s="668"/>
      <c r="P131" s="681"/>
      <c r="Q131" s="669"/>
    </row>
    <row r="132" spans="1:17" ht="14.4" customHeight="1" x14ac:dyDescent="0.3">
      <c r="A132" s="664" t="s">
        <v>5663</v>
      </c>
      <c r="B132" s="665" t="s">
        <v>5277</v>
      </c>
      <c r="C132" s="665" t="s">
        <v>5503</v>
      </c>
      <c r="D132" s="665" t="s">
        <v>5522</v>
      </c>
      <c r="E132" s="665" t="s">
        <v>5523</v>
      </c>
      <c r="F132" s="668">
        <v>1</v>
      </c>
      <c r="G132" s="668">
        <v>104</v>
      </c>
      <c r="H132" s="668">
        <v>1</v>
      </c>
      <c r="I132" s="668">
        <v>104</v>
      </c>
      <c r="J132" s="668"/>
      <c r="K132" s="668"/>
      <c r="L132" s="668"/>
      <c r="M132" s="668"/>
      <c r="N132" s="668"/>
      <c r="O132" s="668"/>
      <c r="P132" s="681"/>
      <c r="Q132" s="669"/>
    </row>
    <row r="133" spans="1:17" ht="14.4" customHeight="1" x14ac:dyDescent="0.3">
      <c r="A133" s="664" t="s">
        <v>5663</v>
      </c>
      <c r="B133" s="665" t="s">
        <v>5277</v>
      </c>
      <c r="C133" s="665" t="s">
        <v>5503</v>
      </c>
      <c r="D133" s="665" t="s">
        <v>5536</v>
      </c>
      <c r="E133" s="665" t="s">
        <v>5537</v>
      </c>
      <c r="F133" s="668"/>
      <c r="G133" s="668"/>
      <c r="H133" s="668"/>
      <c r="I133" s="668"/>
      <c r="J133" s="668"/>
      <c r="K133" s="668"/>
      <c r="L133" s="668"/>
      <c r="M133" s="668"/>
      <c r="N133" s="668">
        <v>2</v>
      </c>
      <c r="O133" s="668">
        <v>708</v>
      </c>
      <c r="P133" s="681"/>
      <c r="Q133" s="669">
        <v>354</v>
      </c>
    </row>
    <row r="134" spans="1:17" ht="14.4" customHeight="1" x14ac:dyDescent="0.3">
      <c r="A134" s="664" t="s">
        <v>5663</v>
      </c>
      <c r="B134" s="665" t="s">
        <v>5277</v>
      </c>
      <c r="C134" s="665" t="s">
        <v>5503</v>
      </c>
      <c r="D134" s="665" t="s">
        <v>5544</v>
      </c>
      <c r="E134" s="665" t="s">
        <v>5545</v>
      </c>
      <c r="F134" s="668"/>
      <c r="G134" s="668"/>
      <c r="H134" s="668"/>
      <c r="I134" s="668"/>
      <c r="J134" s="668"/>
      <c r="K134" s="668"/>
      <c r="L134" s="668"/>
      <c r="M134" s="668"/>
      <c r="N134" s="668">
        <v>1</v>
      </c>
      <c r="O134" s="668">
        <v>122</v>
      </c>
      <c r="P134" s="681"/>
      <c r="Q134" s="669">
        <v>122</v>
      </c>
    </row>
    <row r="135" spans="1:17" ht="14.4" customHeight="1" x14ac:dyDescent="0.3">
      <c r="A135" s="664" t="s">
        <v>5663</v>
      </c>
      <c r="B135" s="665" t="s">
        <v>5567</v>
      </c>
      <c r="C135" s="665" t="s">
        <v>5503</v>
      </c>
      <c r="D135" s="665" t="s">
        <v>5524</v>
      </c>
      <c r="E135" s="665" t="s">
        <v>5525</v>
      </c>
      <c r="F135" s="668"/>
      <c r="G135" s="668"/>
      <c r="H135" s="668"/>
      <c r="I135" s="668"/>
      <c r="J135" s="668">
        <v>1</v>
      </c>
      <c r="K135" s="668">
        <v>0</v>
      </c>
      <c r="L135" s="668"/>
      <c r="M135" s="668">
        <v>0</v>
      </c>
      <c r="N135" s="668"/>
      <c r="O135" s="668"/>
      <c r="P135" s="681"/>
      <c r="Q135" s="669"/>
    </row>
    <row r="136" spans="1:17" ht="14.4" customHeight="1" x14ac:dyDescent="0.3">
      <c r="A136" s="664" t="s">
        <v>5663</v>
      </c>
      <c r="B136" s="665" t="s">
        <v>5567</v>
      </c>
      <c r="C136" s="665" t="s">
        <v>5503</v>
      </c>
      <c r="D136" s="665" t="s">
        <v>5594</v>
      </c>
      <c r="E136" s="665" t="s">
        <v>5595</v>
      </c>
      <c r="F136" s="668">
        <v>1</v>
      </c>
      <c r="G136" s="668">
        <v>327</v>
      </c>
      <c r="H136" s="668">
        <v>1</v>
      </c>
      <c r="I136" s="668">
        <v>327</v>
      </c>
      <c r="J136" s="668">
        <v>1</v>
      </c>
      <c r="K136" s="668">
        <v>331</v>
      </c>
      <c r="L136" s="668">
        <v>1.0122324159021407</v>
      </c>
      <c r="M136" s="668">
        <v>331</v>
      </c>
      <c r="N136" s="668"/>
      <c r="O136" s="668"/>
      <c r="P136" s="681"/>
      <c r="Q136" s="669"/>
    </row>
    <row r="137" spans="1:17" ht="14.4" customHeight="1" x14ac:dyDescent="0.3">
      <c r="A137" s="664" t="s">
        <v>5663</v>
      </c>
      <c r="B137" s="665" t="s">
        <v>5567</v>
      </c>
      <c r="C137" s="665" t="s">
        <v>5503</v>
      </c>
      <c r="D137" s="665" t="s">
        <v>5600</v>
      </c>
      <c r="E137" s="665" t="s">
        <v>5601</v>
      </c>
      <c r="F137" s="668"/>
      <c r="G137" s="668"/>
      <c r="H137" s="668"/>
      <c r="I137" s="668"/>
      <c r="J137" s="668">
        <v>2</v>
      </c>
      <c r="K137" s="668">
        <v>576</v>
      </c>
      <c r="L137" s="668"/>
      <c r="M137" s="668">
        <v>288</v>
      </c>
      <c r="N137" s="668"/>
      <c r="O137" s="668"/>
      <c r="P137" s="681"/>
      <c r="Q137" s="669"/>
    </row>
    <row r="138" spans="1:17" ht="14.4" customHeight="1" x14ac:dyDescent="0.3">
      <c r="A138" s="664" t="s">
        <v>5663</v>
      </c>
      <c r="B138" s="665" t="s">
        <v>5567</v>
      </c>
      <c r="C138" s="665" t="s">
        <v>5503</v>
      </c>
      <c r="D138" s="665" t="s">
        <v>5602</v>
      </c>
      <c r="E138" s="665" t="s">
        <v>5603</v>
      </c>
      <c r="F138" s="668"/>
      <c r="G138" s="668"/>
      <c r="H138" s="668"/>
      <c r="I138" s="668"/>
      <c r="J138" s="668">
        <v>1</v>
      </c>
      <c r="K138" s="668">
        <v>158</v>
      </c>
      <c r="L138" s="668"/>
      <c r="M138" s="668">
        <v>158</v>
      </c>
      <c r="N138" s="668"/>
      <c r="O138" s="668"/>
      <c r="P138" s="681"/>
      <c r="Q138" s="669"/>
    </row>
    <row r="139" spans="1:17" ht="14.4" customHeight="1" x14ac:dyDescent="0.3">
      <c r="A139" s="664" t="s">
        <v>5664</v>
      </c>
      <c r="B139" s="665" t="s">
        <v>5277</v>
      </c>
      <c r="C139" s="665" t="s">
        <v>5503</v>
      </c>
      <c r="D139" s="665" t="s">
        <v>5512</v>
      </c>
      <c r="E139" s="665" t="s">
        <v>5513</v>
      </c>
      <c r="F139" s="668"/>
      <c r="G139" s="668"/>
      <c r="H139" s="668"/>
      <c r="I139" s="668"/>
      <c r="J139" s="668">
        <v>1</v>
      </c>
      <c r="K139" s="668">
        <v>35</v>
      </c>
      <c r="L139" s="668"/>
      <c r="M139" s="668">
        <v>35</v>
      </c>
      <c r="N139" s="668"/>
      <c r="O139" s="668"/>
      <c r="P139" s="681"/>
      <c r="Q139" s="669"/>
    </row>
    <row r="140" spans="1:17" ht="14.4" customHeight="1" x14ac:dyDescent="0.3">
      <c r="A140" s="664" t="s">
        <v>5664</v>
      </c>
      <c r="B140" s="665" t="s">
        <v>5277</v>
      </c>
      <c r="C140" s="665" t="s">
        <v>5503</v>
      </c>
      <c r="D140" s="665" t="s">
        <v>5544</v>
      </c>
      <c r="E140" s="665" t="s">
        <v>5545</v>
      </c>
      <c r="F140" s="668"/>
      <c r="G140" s="668"/>
      <c r="H140" s="668"/>
      <c r="I140" s="668"/>
      <c r="J140" s="668">
        <v>1</v>
      </c>
      <c r="K140" s="668">
        <v>114</v>
      </c>
      <c r="L140" s="668"/>
      <c r="M140" s="668">
        <v>114</v>
      </c>
      <c r="N140" s="668"/>
      <c r="O140" s="668"/>
      <c r="P140" s="681"/>
      <c r="Q140" s="669"/>
    </row>
    <row r="141" spans="1:17" ht="14.4" customHeight="1" x14ac:dyDescent="0.3">
      <c r="A141" s="664" t="s">
        <v>5664</v>
      </c>
      <c r="B141" s="665" t="s">
        <v>5567</v>
      </c>
      <c r="C141" s="665" t="s">
        <v>5278</v>
      </c>
      <c r="D141" s="665" t="s">
        <v>5322</v>
      </c>
      <c r="E141" s="665" t="s">
        <v>1288</v>
      </c>
      <c r="F141" s="668"/>
      <c r="G141" s="668"/>
      <c r="H141" s="668"/>
      <c r="I141" s="668"/>
      <c r="J141" s="668">
        <v>3.95</v>
      </c>
      <c r="K141" s="668">
        <v>417.87</v>
      </c>
      <c r="L141" s="668"/>
      <c r="M141" s="668">
        <v>105.78987341772151</v>
      </c>
      <c r="N141" s="668"/>
      <c r="O141" s="668"/>
      <c r="P141" s="681"/>
      <c r="Q141" s="669"/>
    </row>
    <row r="142" spans="1:17" ht="14.4" customHeight="1" x14ac:dyDescent="0.3">
      <c r="A142" s="664" t="s">
        <v>5664</v>
      </c>
      <c r="B142" s="665" t="s">
        <v>5567</v>
      </c>
      <c r="C142" s="665" t="s">
        <v>5278</v>
      </c>
      <c r="D142" s="665" t="s">
        <v>5323</v>
      </c>
      <c r="E142" s="665" t="s">
        <v>1288</v>
      </c>
      <c r="F142" s="668"/>
      <c r="G142" s="668"/>
      <c r="H142" s="668"/>
      <c r="I142" s="668"/>
      <c r="J142" s="668">
        <v>1</v>
      </c>
      <c r="K142" s="668">
        <v>528.98</v>
      </c>
      <c r="L142" s="668"/>
      <c r="M142" s="668">
        <v>528.98</v>
      </c>
      <c r="N142" s="668"/>
      <c r="O142" s="668"/>
      <c r="P142" s="681"/>
      <c r="Q142" s="669"/>
    </row>
    <row r="143" spans="1:17" ht="14.4" customHeight="1" x14ac:dyDescent="0.3">
      <c r="A143" s="664" t="s">
        <v>5664</v>
      </c>
      <c r="B143" s="665" t="s">
        <v>5567</v>
      </c>
      <c r="C143" s="665" t="s">
        <v>5278</v>
      </c>
      <c r="D143" s="665" t="s">
        <v>5337</v>
      </c>
      <c r="E143" s="665" t="s">
        <v>1183</v>
      </c>
      <c r="F143" s="668"/>
      <c r="G143" s="668"/>
      <c r="H143" s="668"/>
      <c r="I143" s="668"/>
      <c r="J143" s="668">
        <v>0.2</v>
      </c>
      <c r="K143" s="668">
        <v>97.29</v>
      </c>
      <c r="L143" s="668"/>
      <c r="M143" s="668">
        <v>486.45</v>
      </c>
      <c r="N143" s="668"/>
      <c r="O143" s="668"/>
      <c r="P143" s="681"/>
      <c r="Q143" s="669"/>
    </row>
    <row r="144" spans="1:17" ht="14.4" customHeight="1" x14ac:dyDescent="0.3">
      <c r="A144" s="664" t="s">
        <v>5664</v>
      </c>
      <c r="B144" s="665" t="s">
        <v>5567</v>
      </c>
      <c r="C144" s="665" t="s">
        <v>5278</v>
      </c>
      <c r="D144" s="665" t="s">
        <v>5338</v>
      </c>
      <c r="E144" s="665" t="s">
        <v>2866</v>
      </c>
      <c r="F144" s="668"/>
      <c r="G144" s="668"/>
      <c r="H144" s="668"/>
      <c r="I144" s="668"/>
      <c r="J144" s="668">
        <v>1</v>
      </c>
      <c r="K144" s="668">
        <v>121.61</v>
      </c>
      <c r="L144" s="668"/>
      <c r="M144" s="668">
        <v>121.61</v>
      </c>
      <c r="N144" s="668"/>
      <c r="O144" s="668"/>
      <c r="P144" s="681"/>
      <c r="Q144" s="669"/>
    </row>
    <row r="145" spans="1:17" ht="14.4" customHeight="1" x14ac:dyDescent="0.3">
      <c r="A145" s="664" t="s">
        <v>5664</v>
      </c>
      <c r="B145" s="665" t="s">
        <v>5567</v>
      </c>
      <c r="C145" s="665" t="s">
        <v>5503</v>
      </c>
      <c r="D145" s="665" t="s">
        <v>5576</v>
      </c>
      <c r="E145" s="665" t="s">
        <v>5577</v>
      </c>
      <c r="F145" s="668"/>
      <c r="G145" s="668"/>
      <c r="H145" s="668"/>
      <c r="I145" s="668"/>
      <c r="J145" s="668">
        <v>1</v>
      </c>
      <c r="K145" s="668">
        <v>165</v>
      </c>
      <c r="L145" s="668"/>
      <c r="M145" s="668">
        <v>165</v>
      </c>
      <c r="N145" s="668"/>
      <c r="O145" s="668"/>
      <c r="P145" s="681"/>
      <c r="Q145" s="669"/>
    </row>
    <row r="146" spans="1:17" ht="14.4" customHeight="1" x14ac:dyDescent="0.3">
      <c r="A146" s="664" t="s">
        <v>5664</v>
      </c>
      <c r="B146" s="665" t="s">
        <v>5567</v>
      </c>
      <c r="C146" s="665" t="s">
        <v>5503</v>
      </c>
      <c r="D146" s="665" t="s">
        <v>5522</v>
      </c>
      <c r="E146" s="665" t="s">
        <v>5523</v>
      </c>
      <c r="F146" s="668"/>
      <c r="G146" s="668"/>
      <c r="H146" s="668"/>
      <c r="I146" s="668"/>
      <c r="J146" s="668">
        <v>2</v>
      </c>
      <c r="K146" s="668">
        <v>212</v>
      </c>
      <c r="L146" s="668"/>
      <c r="M146" s="668">
        <v>106</v>
      </c>
      <c r="N146" s="668"/>
      <c r="O146" s="668"/>
      <c r="P146" s="681"/>
      <c r="Q146" s="669"/>
    </row>
    <row r="147" spans="1:17" ht="14.4" customHeight="1" x14ac:dyDescent="0.3">
      <c r="A147" s="664" t="s">
        <v>5665</v>
      </c>
      <c r="B147" s="665" t="s">
        <v>5567</v>
      </c>
      <c r="C147" s="665" t="s">
        <v>5503</v>
      </c>
      <c r="D147" s="665" t="s">
        <v>5576</v>
      </c>
      <c r="E147" s="665" t="s">
        <v>5577</v>
      </c>
      <c r="F147" s="668"/>
      <c r="G147" s="668"/>
      <c r="H147" s="668"/>
      <c r="I147" s="668"/>
      <c r="J147" s="668"/>
      <c r="K147" s="668"/>
      <c r="L147" s="668"/>
      <c r="M147" s="668"/>
      <c r="N147" s="668">
        <v>2</v>
      </c>
      <c r="O147" s="668">
        <v>354</v>
      </c>
      <c r="P147" s="681"/>
      <c r="Q147" s="669">
        <v>177</v>
      </c>
    </row>
    <row r="148" spans="1:17" ht="14.4" customHeight="1" x14ac:dyDescent="0.3">
      <c r="A148" s="664" t="s">
        <v>527</v>
      </c>
      <c r="B148" s="665" t="s">
        <v>5666</v>
      </c>
      <c r="C148" s="665" t="s">
        <v>5503</v>
      </c>
      <c r="D148" s="665" t="s">
        <v>5667</v>
      </c>
      <c r="E148" s="665" t="s">
        <v>5668</v>
      </c>
      <c r="F148" s="668"/>
      <c r="G148" s="668"/>
      <c r="H148" s="668"/>
      <c r="I148" s="668"/>
      <c r="J148" s="668">
        <v>1</v>
      </c>
      <c r="K148" s="668">
        <v>10454</v>
      </c>
      <c r="L148" s="668"/>
      <c r="M148" s="668">
        <v>10454</v>
      </c>
      <c r="N148" s="668"/>
      <c r="O148" s="668"/>
      <c r="P148" s="681"/>
      <c r="Q148" s="669"/>
    </row>
    <row r="149" spans="1:17" ht="14.4" customHeight="1" x14ac:dyDescent="0.3">
      <c r="A149" s="664" t="s">
        <v>527</v>
      </c>
      <c r="B149" s="665" t="s">
        <v>5277</v>
      </c>
      <c r="C149" s="665" t="s">
        <v>5278</v>
      </c>
      <c r="D149" s="665" t="s">
        <v>5303</v>
      </c>
      <c r="E149" s="665" t="s">
        <v>5547</v>
      </c>
      <c r="F149" s="668"/>
      <c r="G149" s="668"/>
      <c r="H149" s="668"/>
      <c r="I149" s="668"/>
      <c r="J149" s="668">
        <v>-8.8817841970012523E-16</v>
      </c>
      <c r="K149" s="668">
        <v>0</v>
      </c>
      <c r="L149" s="668"/>
      <c r="M149" s="668">
        <v>0</v>
      </c>
      <c r="N149" s="668"/>
      <c r="O149" s="668"/>
      <c r="P149" s="681"/>
      <c r="Q149" s="669"/>
    </row>
    <row r="150" spans="1:17" ht="14.4" customHeight="1" x14ac:dyDescent="0.3">
      <c r="A150" s="664" t="s">
        <v>527</v>
      </c>
      <c r="B150" s="665" t="s">
        <v>5277</v>
      </c>
      <c r="C150" s="665" t="s">
        <v>5278</v>
      </c>
      <c r="D150" s="665" t="s">
        <v>5303</v>
      </c>
      <c r="E150" s="665" t="s">
        <v>2990</v>
      </c>
      <c r="F150" s="668"/>
      <c r="G150" s="668"/>
      <c r="H150" s="668"/>
      <c r="I150" s="668"/>
      <c r="J150" s="668">
        <v>10.7</v>
      </c>
      <c r="K150" s="668">
        <v>159820.33000000002</v>
      </c>
      <c r="L150" s="668"/>
      <c r="M150" s="668">
        <v>14936.479439252338</v>
      </c>
      <c r="N150" s="668"/>
      <c r="O150" s="668"/>
      <c r="P150" s="681"/>
      <c r="Q150" s="669"/>
    </row>
    <row r="151" spans="1:17" ht="14.4" customHeight="1" x14ac:dyDescent="0.3">
      <c r="A151" s="664" t="s">
        <v>527</v>
      </c>
      <c r="B151" s="665" t="s">
        <v>5277</v>
      </c>
      <c r="C151" s="665" t="s">
        <v>5278</v>
      </c>
      <c r="D151" s="665" t="s">
        <v>5310</v>
      </c>
      <c r="E151" s="665" t="s">
        <v>5550</v>
      </c>
      <c r="F151" s="668">
        <v>0</v>
      </c>
      <c r="G151" s="668">
        <v>0</v>
      </c>
      <c r="H151" s="668"/>
      <c r="I151" s="668"/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527</v>
      </c>
      <c r="B152" s="665" t="s">
        <v>5277</v>
      </c>
      <c r="C152" s="665" t="s">
        <v>5278</v>
      </c>
      <c r="D152" s="665" t="s">
        <v>5310</v>
      </c>
      <c r="E152" s="665" t="s">
        <v>2970</v>
      </c>
      <c r="F152" s="668">
        <v>3</v>
      </c>
      <c r="G152" s="668">
        <v>177280.41</v>
      </c>
      <c r="H152" s="668">
        <v>1</v>
      </c>
      <c r="I152" s="668">
        <v>59093.47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527</v>
      </c>
      <c r="B153" s="665" t="s">
        <v>5277</v>
      </c>
      <c r="C153" s="665" t="s">
        <v>5278</v>
      </c>
      <c r="D153" s="665" t="s">
        <v>5319</v>
      </c>
      <c r="E153" s="665" t="s">
        <v>5553</v>
      </c>
      <c r="F153" s="668"/>
      <c r="G153" s="668"/>
      <c r="H153" s="668"/>
      <c r="I153" s="668"/>
      <c r="J153" s="668">
        <v>0</v>
      </c>
      <c r="K153" s="668">
        <v>0</v>
      </c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527</v>
      </c>
      <c r="B154" s="665" t="s">
        <v>5277</v>
      </c>
      <c r="C154" s="665" t="s">
        <v>5278</v>
      </c>
      <c r="D154" s="665" t="s">
        <v>5319</v>
      </c>
      <c r="E154" s="665" t="s">
        <v>3014</v>
      </c>
      <c r="F154" s="668"/>
      <c r="G154" s="668"/>
      <c r="H154" s="668"/>
      <c r="I154" s="668"/>
      <c r="J154" s="668">
        <v>4.59</v>
      </c>
      <c r="K154" s="668">
        <v>53578.559999999998</v>
      </c>
      <c r="L154" s="668"/>
      <c r="M154" s="668">
        <v>11672.888888888889</v>
      </c>
      <c r="N154" s="668"/>
      <c r="O154" s="668"/>
      <c r="P154" s="681"/>
      <c r="Q154" s="669"/>
    </row>
    <row r="155" spans="1:17" ht="14.4" customHeight="1" x14ac:dyDescent="0.3">
      <c r="A155" s="664" t="s">
        <v>527</v>
      </c>
      <c r="B155" s="665" t="s">
        <v>5277</v>
      </c>
      <c r="C155" s="665" t="s">
        <v>5278</v>
      </c>
      <c r="D155" s="665" t="s">
        <v>5351</v>
      </c>
      <c r="E155" s="665" t="s">
        <v>1507</v>
      </c>
      <c r="F155" s="668"/>
      <c r="G155" s="668"/>
      <c r="H155" s="668"/>
      <c r="I155" s="668"/>
      <c r="J155" s="668">
        <v>0.42</v>
      </c>
      <c r="K155" s="668">
        <v>2959.7</v>
      </c>
      <c r="L155" s="668"/>
      <c r="M155" s="668">
        <v>7046.9047619047615</v>
      </c>
      <c r="N155" s="668"/>
      <c r="O155" s="668"/>
      <c r="P155" s="681"/>
      <c r="Q155" s="669"/>
    </row>
    <row r="156" spans="1:17" ht="14.4" customHeight="1" x14ac:dyDescent="0.3">
      <c r="A156" s="664" t="s">
        <v>527</v>
      </c>
      <c r="B156" s="665" t="s">
        <v>5277</v>
      </c>
      <c r="C156" s="665" t="s">
        <v>5278</v>
      </c>
      <c r="D156" s="665" t="s">
        <v>5449</v>
      </c>
      <c r="E156" s="665" t="s">
        <v>1507</v>
      </c>
      <c r="F156" s="668"/>
      <c r="G156" s="668"/>
      <c r="H156" s="668"/>
      <c r="I156" s="668"/>
      <c r="J156" s="668">
        <v>0.37</v>
      </c>
      <c r="K156" s="668">
        <v>869.11</v>
      </c>
      <c r="L156" s="668"/>
      <c r="M156" s="668">
        <v>2348.9459459459458</v>
      </c>
      <c r="N156" s="668"/>
      <c r="O156" s="668"/>
      <c r="P156" s="681"/>
      <c r="Q156" s="669"/>
    </row>
    <row r="157" spans="1:17" ht="14.4" customHeight="1" x14ac:dyDescent="0.3">
      <c r="A157" s="664" t="s">
        <v>527</v>
      </c>
      <c r="B157" s="665" t="s">
        <v>5277</v>
      </c>
      <c r="C157" s="665" t="s">
        <v>5278</v>
      </c>
      <c r="D157" s="665" t="s">
        <v>5454</v>
      </c>
      <c r="E157" s="665" t="s">
        <v>3037</v>
      </c>
      <c r="F157" s="668"/>
      <c r="G157" s="668"/>
      <c r="H157" s="668"/>
      <c r="I157" s="668"/>
      <c r="J157" s="668">
        <v>6.0600000000000005</v>
      </c>
      <c r="K157" s="668">
        <v>476802.13</v>
      </c>
      <c r="L157" s="668"/>
      <c r="M157" s="668">
        <v>78680.219471947188</v>
      </c>
      <c r="N157" s="668"/>
      <c r="O157" s="668"/>
      <c r="P157" s="681"/>
      <c r="Q157" s="669"/>
    </row>
    <row r="158" spans="1:17" ht="14.4" customHeight="1" x14ac:dyDescent="0.3">
      <c r="A158" s="664" t="s">
        <v>527</v>
      </c>
      <c r="B158" s="665" t="s">
        <v>5277</v>
      </c>
      <c r="C158" s="665" t="s">
        <v>5278</v>
      </c>
      <c r="D158" s="665" t="s">
        <v>5454</v>
      </c>
      <c r="E158" s="665" t="s">
        <v>5563</v>
      </c>
      <c r="F158" s="668"/>
      <c r="G158" s="668"/>
      <c r="H158" s="668"/>
      <c r="I158" s="668"/>
      <c r="J158" s="668">
        <v>0</v>
      </c>
      <c r="K158" s="668">
        <v>2.9103830456733704E-11</v>
      </c>
      <c r="L158" s="668"/>
      <c r="M158" s="668"/>
      <c r="N158" s="668"/>
      <c r="O158" s="668"/>
      <c r="P158" s="681"/>
      <c r="Q158" s="669"/>
    </row>
    <row r="159" spans="1:17" ht="14.4" customHeight="1" x14ac:dyDescent="0.3">
      <c r="A159" s="664" t="s">
        <v>527</v>
      </c>
      <c r="B159" s="665" t="s">
        <v>5277</v>
      </c>
      <c r="C159" s="665" t="s">
        <v>5503</v>
      </c>
      <c r="D159" s="665" t="s">
        <v>5504</v>
      </c>
      <c r="E159" s="665" t="s">
        <v>5505</v>
      </c>
      <c r="F159" s="668"/>
      <c r="G159" s="668"/>
      <c r="H159" s="668"/>
      <c r="I159" s="668"/>
      <c r="J159" s="668"/>
      <c r="K159" s="668"/>
      <c r="L159" s="668"/>
      <c r="M159" s="668"/>
      <c r="N159" s="668">
        <v>2</v>
      </c>
      <c r="O159" s="668">
        <v>598</v>
      </c>
      <c r="P159" s="681"/>
      <c r="Q159" s="669">
        <v>299</v>
      </c>
    </row>
    <row r="160" spans="1:17" ht="14.4" customHeight="1" x14ac:dyDescent="0.3">
      <c r="A160" s="664" t="s">
        <v>527</v>
      </c>
      <c r="B160" s="665" t="s">
        <v>5277</v>
      </c>
      <c r="C160" s="665" t="s">
        <v>5503</v>
      </c>
      <c r="D160" s="665" t="s">
        <v>5512</v>
      </c>
      <c r="E160" s="665" t="s">
        <v>5513</v>
      </c>
      <c r="F160" s="668">
        <v>12</v>
      </c>
      <c r="G160" s="668">
        <v>408</v>
      </c>
      <c r="H160" s="668">
        <v>1</v>
      </c>
      <c r="I160" s="668">
        <v>34</v>
      </c>
      <c r="J160" s="668">
        <v>20</v>
      </c>
      <c r="K160" s="668">
        <v>700</v>
      </c>
      <c r="L160" s="668">
        <v>1.7156862745098038</v>
      </c>
      <c r="M160" s="668">
        <v>35</v>
      </c>
      <c r="N160" s="668">
        <v>32</v>
      </c>
      <c r="O160" s="668">
        <v>1184</v>
      </c>
      <c r="P160" s="681">
        <v>2.9019607843137254</v>
      </c>
      <c r="Q160" s="669">
        <v>37</v>
      </c>
    </row>
    <row r="161" spans="1:17" ht="14.4" customHeight="1" x14ac:dyDescent="0.3">
      <c r="A161" s="664" t="s">
        <v>527</v>
      </c>
      <c r="B161" s="665" t="s">
        <v>5277</v>
      </c>
      <c r="C161" s="665" t="s">
        <v>5503</v>
      </c>
      <c r="D161" s="665" t="s">
        <v>5514</v>
      </c>
      <c r="E161" s="665" t="s">
        <v>5515</v>
      </c>
      <c r="F161" s="668">
        <v>2</v>
      </c>
      <c r="G161" s="668">
        <v>10</v>
      </c>
      <c r="H161" s="668">
        <v>1</v>
      </c>
      <c r="I161" s="668">
        <v>5</v>
      </c>
      <c r="J161" s="668">
        <v>1</v>
      </c>
      <c r="K161" s="668">
        <v>5</v>
      </c>
      <c r="L161" s="668">
        <v>0.5</v>
      </c>
      <c r="M161" s="668">
        <v>5</v>
      </c>
      <c r="N161" s="668"/>
      <c r="O161" s="668"/>
      <c r="P161" s="681"/>
      <c r="Q161" s="669"/>
    </row>
    <row r="162" spans="1:17" ht="14.4" customHeight="1" x14ac:dyDescent="0.3">
      <c r="A162" s="664" t="s">
        <v>527</v>
      </c>
      <c r="B162" s="665" t="s">
        <v>5277</v>
      </c>
      <c r="C162" s="665" t="s">
        <v>5503</v>
      </c>
      <c r="D162" s="665" t="s">
        <v>5516</v>
      </c>
      <c r="E162" s="665" t="s">
        <v>5517</v>
      </c>
      <c r="F162" s="668">
        <v>1</v>
      </c>
      <c r="G162" s="668">
        <v>163</v>
      </c>
      <c r="H162" s="668">
        <v>1</v>
      </c>
      <c r="I162" s="668">
        <v>163</v>
      </c>
      <c r="J162" s="668">
        <v>1</v>
      </c>
      <c r="K162" s="668">
        <v>165</v>
      </c>
      <c r="L162" s="668">
        <v>1.0122699386503067</v>
      </c>
      <c r="M162" s="668">
        <v>165</v>
      </c>
      <c r="N162" s="668">
        <v>4</v>
      </c>
      <c r="O162" s="668">
        <v>708</v>
      </c>
      <c r="P162" s="681">
        <v>4.3435582822085887</v>
      </c>
      <c r="Q162" s="669">
        <v>177</v>
      </c>
    </row>
    <row r="163" spans="1:17" ht="14.4" customHeight="1" x14ac:dyDescent="0.3">
      <c r="A163" s="664" t="s">
        <v>527</v>
      </c>
      <c r="B163" s="665" t="s">
        <v>5277</v>
      </c>
      <c r="C163" s="665" t="s">
        <v>5503</v>
      </c>
      <c r="D163" s="665" t="s">
        <v>5520</v>
      </c>
      <c r="E163" s="665" t="s">
        <v>5521</v>
      </c>
      <c r="F163" s="668">
        <v>3</v>
      </c>
      <c r="G163" s="668">
        <v>0</v>
      </c>
      <c r="H163" s="668"/>
      <c r="I163" s="668">
        <v>0</v>
      </c>
      <c r="J163" s="668">
        <v>6</v>
      </c>
      <c r="K163" s="668">
        <v>0</v>
      </c>
      <c r="L163" s="668"/>
      <c r="M163" s="668">
        <v>0</v>
      </c>
      <c r="N163" s="668"/>
      <c r="O163" s="668"/>
      <c r="P163" s="681"/>
      <c r="Q163" s="669"/>
    </row>
    <row r="164" spans="1:17" ht="14.4" customHeight="1" x14ac:dyDescent="0.3">
      <c r="A164" s="664" t="s">
        <v>527</v>
      </c>
      <c r="B164" s="665" t="s">
        <v>5277</v>
      </c>
      <c r="C164" s="665" t="s">
        <v>5503</v>
      </c>
      <c r="D164" s="665" t="s">
        <v>5522</v>
      </c>
      <c r="E164" s="665" t="s">
        <v>5523</v>
      </c>
      <c r="F164" s="668"/>
      <c r="G164" s="668"/>
      <c r="H164" s="668"/>
      <c r="I164" s="668"/>
      <c r="J164" s="668">
        <v>4</v>
      </c>
      <c r="K164" s="668">
        <v>424</v>
      </c>
      <c r="L164" s="668"/>
      <c r="M164" s="668">
        <v>106</v>
      </c>
      <c r="N164" s="668"/>
      <c r="O164" s="668"/>
      <c r="P164" s="681"/>
      <c r="Q164" s="669"/>
    </row>
    <row r="165" spans="1:17" ht="14.4" customHeight="1" x14ac:dyDescent="0.3">
      <c r="A165" s="664" t="s">
        <v>527</v>
      </c>
      <c r="B165" s="665" t="s">
        <v>5277</v>
      </c>
      <c r="C165" s="665" t="s">
        <v>5503</v>
      </c>
      <c r="D165" s="665" t="s">
        <v>5524</v>
      </c>
      <c r="E165" s="665" t="s">
        <v>5525</v>
      </c>
      <c r="F165" s="668">
        <v>1</v>
      </c>
      <c r="G165" s="668">
        <v>0</v>
      </c>
      <c r="H165" s="668"/>
      <c r="I165" s="668">
        <v>0</v>
      </c>
      <c r="J165" s="668">
        <v>2</v>
      </c>
      <c r="K165" s="668">
        <v>0</v>
      </c>
      <c r="L165" s="668"/>
      <c r="M165" s="668">
        <v>0</v>
      </c>
      <c r="N165" s="668"/>
      <c r="O165" s="668"/>
      <c r="P165" s="681"/>
      <c r="Q165" s="669"/>
    </row>
    <row r="166" spans="1:17" ht="14.4" customHeight="1" x14ac:dyDescent="0.3">
      <c r="A166" s="664" t="s">
        <v>527</v>
      </c>
      <c r="B166" s="665" t="s">
        <v>5277</v>
      </c>
      <c r="C166" s="665" t="s">
        <v>5503</v>
      </c>
      <c r="D166" s="665" t="s">
        <v>5536</v>
      </c>
      <c r="E166" s="665" t="s">
        <v>5537</v>
      </c>
      <c r="F166" s="668"/>
      <c r="G166" s="668"/>
      <c r="H166" s="668"/>
      <c r="I166" s="668"/>
      <c r="J166" s="668"/>
      <c r="K166" s="668"/>
      <c r="L166" s="668"/>
      <c r="M166" s="668"/>
      <c r="N166" s="668">
        <v>8</v>
      </c>
      <c r="O166" s="668">
        <v>2832</v>
      </c>
      <c r="P166" s="681"/>
      <c r="Q166" s="669">
        <v>354</v>
      </c>
    </row>
    <row r="167" spans="1:17" ht="14.4" customHeight="1" x14ac:dyDescent="0.3">
      <c r="A167" s="664" t="s">
        <v>527</v>
      </c>
      <c r="B167" s="665" t="s">
        <v>5277</v>
      </c>
      <c r="C167" s="665" t="s">
        <v>5503</v>
      </c>
      <c r="D167" s="665" t="s">
        <v>5540</v>
      </c>
      <c r="E167" s="665" t="s">
        <v>5541</v>
      </c>
      <c r="F167" s="668">
        <v>2</v>
      </c>
      <c r="G167" s="668">
        <v>1290</v>
      </c>
      <c r="H167" s="668">
        <v>1</v>
      </c>
      <c r="I167" s="668">
        <v>645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527</v>
      </c>
      <c r="B168" s="665" t="s">
        <v>5277</v>
      </c>
      <c r="C168" s="665" t="s">
        <v>5503</v>
      </c>
      <c r="D168" s="665" t="s">
        <v>5544</v>
      </c>
      <c r="E168" s="665" t="s">
        <v>5545</v>
      </c>
      <c r="F168" s="668">
        <v>6</v>
      </c>
      <c r="G168" s="668">
        <v>672</v>
      </c>
      <c r="H168" s="668">
        <v>1</v>
      </c>
      <c r="I168" s="668">
        <v>112</v>
      </c>
      <c r="J168" s="668">
        <v>5</v>
      </c>
      <c r="K168" s="668">
        <v>570</v>
      </c>
      <c r="L168" s="668">
        <v>0.8482142857142857</v>
      </c>
      <c r="M168" s="668">
        <v>114</v>
      </c>
      <c r="N168" s="668">
        <v>1</v>
      </c>
      <c r="O168" s="668">
        <v>122</v>
      </c>
      <c r="P168" s="681">
        <v>0.18154761904761904</v>
      </c>
      <c r="Q168" s="669">
        <v>122</v>
      </c>
    </row>
    <row r="169" spans="1:17" ht="14.4" customHeight="1" x14ac:dyDescent="0.3">
      <c r="A169" s="664" t="s">
        <v>527</v>
      </c>
      <c r="B169" s="665" t="s">
        <v>5567</v>
      </c>
      <c r="C169" s="665" t="s">
        <v>5278</v>
      </c>
      <c r="D169" s="665" t="s">
        <v>5354</v>
      </c>
      <c r="E169" s="665" t="s">
        <v>1306</v>
      </c>
      <c r="F169" s="668"/>
      <c r="G169" s="668"/>
      <c r="H169" s="668"/>
      <c r="I169" s="668"/>
      <c r="J169" s="668">
        <v>0.5</v>
      </c>
      <c r="K169" s="668">
        <v>110.2</v>
      </c>
      <c r="L169" s="668"/>
      <c r="M169" s="668">
        <v>220.4</v>
      </c>
      <c r="N169" s="668"/>
      <c r="O169" s="668"/>
      <c r="P169" s="681"/>
      <c r="Q169" s="669"/>
    </row>
    <row r="170" spans="1:17" ht="14.4" customHeight="1" x14ac:dyDescent="0.3">
      <c r="A170" s="664" t="s">
        <v>527</v>
      </c>
      <c r="B170" s="665" t="s">
        <v>5567</v>
      </c>
      <c r="C170" s="665" t="s">
        <v>5278</v>
      </c>
      <c r="D170" s="665" t="s">
        <v>5358</v>
      </c>
      <c r="E170" s="665" t="s">
        <v>5359</v>
      </c>
      <c r="F170" s="668"/>
      <c r="G170" s="668"/>
      <c r="H170" s="668"/>
      <c r="I170" s="668"/>
      <c r="J170" s="668">
        <v>0.67</v>
      </c>
      <c r="K170" s="668">
        <v>479.5</v>
      </c>
      <c r="L170" s="668"/>
      <c r="M170" s="668">
        <v>715.67164179104475</v>
      </c>
      <c r="N170" s="668"/>
      <c r="O170" s="668"/>
      <c r="P170" s="681"/>
      <c r="Q170" s="669"/>
    </row>
    <row r="171" spans="1:17" ht="14.4" customHeight="1" x14ac:dyDescent="0.3">
      <c r="A171" s="664" t="s">
        <v>527</v>
      </c>
      <c r="B171" s="665" t="s">
        <v>5567</v>
      </c>
      <c r="C171" s="665" t="s">
        <v>5278</v>
      </c>
      <c r="D171" s="665" t="s">
        <v>5360</v>
      </c>
      <c r="E171" s="665" t="s">
        <v>5359</v>
      </c>
      <c r="F171" s="668"/>
      <c r="G171" s="668"/>
      <c r="H171" s="668"/>
      <c r="I171" s="668"/>
      <c r="J171" s="668">
        <v>2.0499999999999998</v>
      </c>
      <c r="K171" s="668">
        <v>2934.26</v>
      </c>
      <c r="L171" s="668"/>
      <c r="M171" s="668">
        <v>1431.3463414634148</v>
      </c>
      <c r="N171" s="668"/>
      <c r="O171" s="668"/>
      <c r="P171" s="681"/>
      <c r="Q171" s="669"/>
    </row>
    <row r="172" spans="1:17" ht="14.4" customHeight="1" x14ac:dyDescent="0.3">
      <c r="A172" s="664" t="s">
        <v>527</v>
      </c>
      <c r="B172" s="665" t="s">
        <v>5567</v>
      </c>
      <c r="C172" s="665" t="s">
        <v>5278</v>
      </c>
      <c r="D172" s="665" t="s">
        <v>5455</v>
      </c>
      <c r="E172" s="665" t="s">
        <v>1473</v>
      </c>
      <c r="F172" s="668"/>
      <c r="G172" s="668"/>
      <c r="H172" s="668"/>
      <c r="I172" s="668"/>
      <c r="J172" s="668">
        <v>0.96</v>
      </c>
      <c r="K172" s="668">
        <v>517.07000000000005</v>
      </c>
      <c r="L172" s="668"/>
      <c r="M172" s="668">
        <v>538.61458333333337</v>
      </c>
      <c r="N172" s="668"/>
      <c r="O172" s="668"/>
      <c r="P172" s="681"/>
      <c r="Q172" s="669"/>
    </row>
    <row r="173" spans="1:17" ht="14.4" customHeight="1" x14ac:dyDescent="0.3">
      <c r="A173" s="664" t="s">
        <v>527</v>
      </c>
      <c r="B173" s="665" t="s">
        <v>5567</v>
      </c>
      <c r="C173" s="665" t="s">
        <v>5494</v>
      </c>
      <c r="D173" s="665" t="s">
        <v>5607</v>
      </c>
      <c r="E173" s="665" t="s">
        <v>5608</v>
      </c>
      <c r="F173" s="668">
        <v>10</v>
      </c>
      <c r="G173" s="668">
        <v>7106</v>
      </c>
      <c r="H173" s="668">
        <v>1</v>
      </c>
      <c r="I173" s="668">
        <v>710.6</v>
      </c>
      <c r="J173" s="668">
        <v>8</v>
      </c>
      <c r="K173" s="668">
        <v>5684.8</v>
      </c>
      <c r="L173" s="668">
        <v>0.8</v>
      </c>
      <c r="M173" s="668">
        <v>710.6</v>
      </c>
      <c r="N173" s="668"/>
      <c r="O173" s="668"/>
      <c r="P173" s="681"/>
      <c r="Q173" s="669"/>
    </row>
    <row r="174" spans="1:17" ht="14.4" customHeight="1" x14ac:dyDescent="0.3">
      <c r="A174" s="664" t="s">
        <v>527</v>
      </c>
      <c r="B174" s="665" t="s">
        <v>5567</v>
      </c>
      <c r="C174" s="665" t="s">
        <v>5494</v>
      </c>
      <c r="D174" s="665" t="s">
        <v>5570</v>
      </c>
      <c r="E174" s="665" t="s">
        <v>5571</v>
      </c>
      <c r="F174" s="668">
        <v>3</v>
      </c>
      <c r="G174" s="668">
        <v>6034.2000000000007</v>
      </c>
      <c r="H174" s="668">
        <v>1</v>
      </c>
      <c r="I174" s="668">
        <v>2011.4000000000003</v>
      </c>
      <c r="J174" s="668">
        <v>3</v>
      </c>
      <c r="K174" s="668">
        <v>6034.2000000000007</v>
      </c>
      <c r="L174" s="668">
        <v>1</v>
      </c>
      <c r="M174" s="668">
        <v>2011.4000000000003</v>
      </c>
      <c r="N174" s="668"/>
      <c r="O174" s="668"/>
      <c r="P174" s="681"/>
      <c r="Q174" s="669"/>
    </row>
    <row r="175" spans="1:17" ht="14.4" customHeight="1" x14ac:dyDescent="0.3">
      <c r="A175" s="664" t="s">
        <v>527</v>
      </c>
      <c r="B175" s="665" t="s">
        <v>5567</v>
      </c>
      <c r="C175" s="665" t="s">
        <v>5494</v>
      </c>
      <c r="D175" s="665" t="s">
        <v>5609</v>
      </c>
      <c r="E175" s="665" t="s">
        <v>5610</v>
      </c>
      <c r="F175" s="668"/>
      <c r="G175" s="668"/>
      <c r="H175" s="668"/>
      <c r="I175" s="668"/>
      <c r="J175" s="668"/>
      <c r="K175" s="668"/>
      <c r="L175" s="668"/>
      <c r="M175" s="668"/>
      <c r="N175" s="668">
        <v>11</v>
      </c>
      <c r="O175" s="668">
        <v>11239.470000000001</v>
      </c>
      <c r="P175" s="681"/>
      <c r="Q175" s="669">
        <v>1021.7700000000001</v>
      </c>
    </row>
    <row r="176" spans="1:17" ht="14.4" customHeight="1" x14ac:dyDescent="0.3">
      <c r="A176" s="664" t="s">
        <v>527</v>
      </c>
      <c r="B176" s="665" t="s">
        <v>5567</v>
      </c>
      <c r="C176" s="665" t="s">
        <v>5503</v>
      </c>
      <c r="D176" s="665" t="s">
        <v>5512</v>
      </c>
      <c r="E176" s="665" t="s">
        <v>5513</v>
      </c>
      <c r="F176" s="668">
        <v>37</v>
      </c>
      <c r="G176" s="668">
        <v>1258</v>
      </c>
      <c r="H176" s="668">
        <v>1</v>
      </c>
      <c r="I176" s="668">
        <v>34</v>
      </c>
      <c r="J176" s="668">
        <v>38</v>
      </c>
      <c r="K176" s="668">
        <v>1330</v>
      </c>
      <c r="L176" s="668">
        <v>1.0572337042925277</v>
      </c>
      <c r="M176" s="668">
        <v>35</v>
      </c>
      <c r="N176" s="668">
        <v>22</v>
      </c>
      <c r="O176" s="668">
        <v>814</v>
      </c>
      <c r="P176" s="681">
        <v>0.6470588235294118</v>
      </c>
      <c r="Q176" s="669">
        <v>37</v>
      </c>
    </row>
    <row r="177" spans="1:17" ht="14.4" customHeight="1" x14ac:dyDescent="0.3">
      <c r="A177" s="664" t="s">
        <v>527</v>
      </c>
      <c r="B177" s="665" t="s">
        <v>5567</v>
      </c>
      <c r="C177" s="665" t="s">
        <v>5503</v>
      </c>
      <c r="D177" s="665" t="s">
        <v>5514</v>
      </c>
      <c r="E177" s="665" t="s">
        <v>5515</v>
      </c>
      <c r="F177" s="668">
        <v>2</v>
      </c>
      <c r="G177" s="668">
        <v>10</v>
      </c>
      <c r="H177" s="668">
        <v>1</v>
      </c>
      <c r="I177" s="668">
        <v>5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527</v>
      </c>
      <c r="B178" s="665" t="s">
        <v>5567</v>
      </c>
      <c r="C178" s="665" t="s">
        <v>5503</v>
      </c>
      <c r="D178" s="665" t="s">
        <v>5576</v>
      </c>
      <c r="E178" s="665" t="s">
        <v>5577</v>
      </c>
      <c r="F178" s="668">
        <v>24</v>
      </c>
      <c r="G178" s="668">
        <v>3912</v>
      </c>
      <c r="H178" s="668">
        <v>1</v>
      </c>
      <c r="I178" s="668">
        <v>163</v>
      </c>
      <c r="J178" s="668">
        <v>14</v>
      </c>
      <c r="K178" s="668">
        <v>2310</v>
      </c>
      <c r="L178" s="668">
        <v>0.5904907975460123</v>
      </c>
      <c r="M178" s="668">
        <v>165</v>
      </c>
      <c r="N178" s="668">
        <v>24</v>
      </c>
      <c r="O178" s="668">
        <v>4248</v>
      </c>
      <c r="P178" s="681">
        <v>1.0858895705521472</v>
      </c>
      <c r="Q178" s="669">
        <v>177</v>
      </c>
    </row>
    <row r="179" spans="1:17" ht="14.4" customHeight="1" x14ac:dyDescent="0.3">
      <c r="A179" s="664" t="s">
        <v>527</v>
      </c>
      <c r="B179" s="665" t="s">
        <v>5567</v>
      </c>
      <c r="C179" s="665" t="s">
        <v>5503</v>
      </c>
      <c r="D179" s="665" t="s">
        <v>5613</v>
      </c>
      <c r="E179" s="665" t="s">
        <v>5614</v>
      </c>
      <c r="F179" s="668">
        <v>14</v>
      </c>
      <c r="G179" s="668">
        <v>16604</v>
      </c>
      <c r="H179" s="668">
        <v>1</v>
      </c>
      <c r="I179" s="668">
        <v>1186</v>
      </c>
      <c r="J179" s="668">
        <v>15</v>
      </c>
      <c r="K179" s="668">
        <v>17910</v>
      </c>
      <c r="L179" s="668">
        <v>1.0786557456034691</v>
      </c>
      <c r="M179" s="668">
        <v>1194</v>
      </c>
      <c r="N179" s="668">
        <v>8</v>
      </c>
      <c r="O179" s="668">
        <v>9936</v>
      </c>
      <c r="P179" s="681">
        <v>0.59841002168152257</v>
      </c>
      <c r="Q179" s="669">
        <v>1242</v>
      </c>
    </row>
    <row r="180" spans="1:17" ht="14.4" customHeight="1" x14ac:dyDescent="0.3">
      <c r="A180" s="664" t="s">
        <v>527</v>
      </c>
      <c r="B180" s="665" t="s">
        <v>5567</v>
      </c>
      <c r="C180" s="665" t="s">
        <v>5503</v>
      </c>
      <c r="D180" s="665" t="s">
        <v>5578</v>
      </c>
      <c r="E180" s="665" t="s">
        <v>5579</v>
      </c>
      <c r="F180" s="668">
        <v>3653</v>
      </c>
      <c r="G180" s="668">
        <v>2579018</v>
      </c>
      <c r="H180" s="668">
        <v>1</v>
      </c>
      <c r="I180" s="668">
        <v>706</v>
      </c>
      <c r="J180" s="668">
        <v>1610</v>
      </c>
      <c r="K180" s="668">
        <v>1138270</v>
      </c>
      <c r="L180" s="668">
        <v>0.44135791219758841</v>
      </c>
      <c r="M180" s="668">
        <v>707</v>
      </c>
      <c r="N180" s="668">
        <v>1553</v>
      </c>
      <c r="O180" s="668">
        <v>1110395</v>
      </c>
      <c r="P180" s="681">
        <v>0.43054953474539537</v>
      </c>
      <c r="Q180" s="669">
        <v>715</v>
      </c>
    </row>
    <row r="181" spans="1:17" ht="14.4" customHeight="1" x14ac:dyDescent="0.3">
      <c r="A181" s="664" t="s">
        <v>527</v>
      </c>
      <c r="B181" s="665" t="s">
        <v>5567</v>
      </c>
      <c r="C181" s="665" t="s">
        <v>5503</v>
      </c>
      <c r="D181" s="665" t="s">
        <v>5580</v>
      </c>
      <c r="E181" s="665" t="s">
        <v>5581</v>
      </c>
      <c r="F181" s="668">
        <v>20</v>
      </c>
      <c r="G181" s="668">
        <v>12340</v>
      </c>
      <c r="H181" s="668">
        <v>1</v>
      </c>
      <c r="I181" s="668">
        <v>617</v>
      </c>
      <c r="J181" s="668">
        <v>10</v>
      </c>
      <c r="K181" s="668">
        <v>6190</v>
      </c>
      <c r="L181" s="668">
        <v>0.50162074554294978</v>
      </c>
      <c r="M181" s="668">
        <v>619</v>
      </c>
      <c r="N181" s="668"/>
      <c r="O181" s="668"/>
      <c r="P181" s="681"/>
      <c r="Q181" s="669"/>
    </row>
    <row r="182" spans="1:17" ht="14.4" customHeight="1" x14ac:dyDescent="0.3">
      <c r="A182" s="664" t="s">
        <v>527</v>
      </c>
      <c r="B182" s="665" t="s">
        <v>5567</v>
      </c>
      <c r="C182" s="665" t="s">
        <v>5503</v>
      </c>
      <c r="D182" s="665" t="s">
        <v>5582</v>
      </c>
      <c r="E182" s="665" t="s">
        <v>5583</v>
      </c>
      <c r="F182" s="668">
        <v>2</v>
      </c>
      <c r="G182" s="668">
        <v>12076</v>
      </c>
      <c r="H182" s="668">
        <v>1</v>
      </c>
      <c r="I182" s="668">
        <v>6038</v>
      </c>
      <c r="J182" s="668">
        <v>3</v>
      </c>
      <c r="K182" s="668">
        <v>18162</v>
      </c>
      <c r="L182" s="668">
        <v>1.5039748261013581</v>
      </c>
      <c r="M182" s="668">
        <v>6054</v>
      </c>
      <c r="N182" s="668">
        <v>10</v>
      </c>
      <c r="O182" s="668">
        <v>61480</v>
      </c>
      <c r="P182" s="681">
        <v>5.0910897648227893</v>
      </c>
      <c r="Q182" s="669">
        <v>6148</v>
      </c>
    </row>
    <row r="183" spans="1:17" ht="14.4" customHeight="1" x14ac:dyDescent="0.3">
      <c r="A183" s="664" t="s">
        <v>527</v>
      </c>
      <c r="B183" s="665" t="s">
        <v>5567</v>
      </c>
      <c r="C183" s="665" t="s">
        <v>5503</v>
      </c>
      <c r="D183" s="665" t="s">
        <v>5584</v>
      </c>
      <c r="E183" s="665" t="s">
        <v>5585</v>
      </c>
      <c r="F183" s="668">
        <v>19</v>
      </c>
      <c r="G183" s="668">
        <v>124583</v>
      </c>
      <c r="H183" s="668">
        <v>1</v>
      </c>
      <c r="I183" s="668">
        <v>6557</v>
      </c>
      <c r="J183" s="668">
        <v>6</v>
      </c>
      <c r="K183" s="668">
        <v>39486</v>
      </c>
      <c r="L183" s="668">
        <v>0.31694532961961103</v>
      </c>
      <c r="M183" s="668">
        <v>6581</v>
      </c>
      <c r="N183" s="668">
        <v>3</v>
      </c>
      <c r="O183" s="668">
        <v>20031</v>
      </c>
      <c r="P183" s="681">
        <v>0.16078437668060649</v>
      </c>
      <c r="Q183" s="669">
        <v>6677</v>
      </c>
    </row>
    <row r="184" spans="1:17" ht="14.4" customHeight="1" x14ac:dyDescent="0.3">
      <c r="A184" s="664" t="s">
        <v>527</v>
      </c>
      <c r="B184" s="665" t="s">
        <v>5567</v>
      </c>
      <c r="C184" s="665" t="s">
        <v>5503</v>
      </c>
      <c r="D184" s="665" t="s">
        <v>5586</v>
      </c>
      <c r="E184" s="665" t="s">
        <v>5587</v>
      </c>
      <c r="F184" s="668">
        <v>152</v>
      </c>
      <c r="G184" s="668">
        <v>18848</v>
      </c>
      <c r="H184" s="668">
        <v>1</v>
      </c>
      <c r="I184" s="668">
        <v>124</v>
      </c>
      <c r="J184" s="668">
        <v>86</v>
      </c>
      <c r="K184" s="668">
        <v>10750</v>
      </c>
      <c r="L184" s="668">
        <v>0.57035229202037352</v>
      </c>
      <c r="M184" s="668">
        <v>125</v>
      </c>
      <c r="N184" s="668">
        <v>80</v>
      </c>
      <c r="O184" s="668">
        <v>10320</v>
      </c>
      <c r="P184" s="681">
        <v>0.54753820033955858</v>
      </c>
      <c r="Q184" s="669">
        <v>129</v>
      </c>
    </row>
    <row r="185" spans="1:17" ht="14.4" customHeight="1" x14ac:dyDescent="0.3">
      <c r="A185" s="664" t="s">
        <v>527</v>
      </c>
      <c r="B185" s="665" t="s">
        <v>5567</v>
      </c>
      <c r="C185" s="665" t="s">
        <v>5503</v>
      </c>
      <c r="D185" s="665" t="s">
        <v>5588</v>
      </c>
      <c r="E185" s="665" t="s">
        <v>5589</v>
      </c>
      <c r="F185" s="668">
        <v>14</v>
      </c>
      <c r="G185" s="668">
        <v>9436</v>
      </c>
      <c r="H185" s="668">
        <v>1</v>
      </c>
      <c r="I185" s="668">
        <v>674</v>
      </c>
      <c r="J185" s="668">
        <v>11</v>
      </c>
      <c r="K185" s="668">
        <v>7590</v>
      </c>
      <c r="L185" s="668">
        <v>0.80436625688851204</v>
      </c>
      <c r="M185" s="668">
        <v>690</v>
      </c>
      <c r="N185" s="668">
        <v>11</v>
      </c>
      <c r="O185" s="668">
        <v>7920</v>
      </c>
      <c r="P185" s="681">
        <v>0.83933870284018652</v>
      </c>
      <c r="Q185" s="669">
        <v>720</v>
      </c>
    </row>
    <row r="186" spans="1:17" ht="14.4" customHeight="1" x14ac:dyDescent="0.3">
      <c r="A186" s="664" t="s">
        <v>527</v>
      </c>
      <c r="B186" s="665" t="s">
        <v>5567</v>
      </c>
      <c r="C186" s="665" t="s">
        <v>5503</v>
      </c>
      <c r="D186" s="665" t="s">
        <v>5590</v>
      </c>
      <c r="E186" s="665" t="s">
        <v>5591</v>
      </c>
      <c r="F186" s="668">
        <v>6397</v>
      </c>
      <c r="G186" s="668">
        <v>5552596</v>
      </c>
      <c r="H186" s="668">
        <v>1</v>
      </c>
      <c r="I186" s="668">
        <v>868</v>
      </c>
      <c r="J186" s="668">
        <v>3490</v>
      </c>
      <c r="K186" s="668">
        <v>3036300</v>
      </c>
      <c r="L186" s="668">
        <v>0.54682530477636049</v>
      </c>
      <c r="M186" s="668">
        <v>870</v>
      </c>
      <c r="N186" s="668">
        <v>3132</v>
      </c>
      <c r="O186" s="668">
        <v>2753028</v>
      </c>
      <c r="P186" s="681">
        <v>0.49580916745968912</v>
      </c>
      <c r="Q186" s="669">
        <v>879</v>
      </c>
    </row>
    <row r="187" spans="1:17" ht="14.4" customHeight="1" x14ac:dyDescent="0.3">
      <c r="A187" s="664" t="s">
        <v>527</v>
      </c>
      <c r="B187" s="665" t="s">
        <v>5567</v>
      </c>
      <c r="C187" s="665" t="s">
        <v>5503</v>
      </c>
      <c r="D187" s="665" t="s">
        <v>5522</v>
      </c>
      <c r="E187" s="665" t="s">
        <v>5523</v>
      </c>
      <c r="F187" s="668"/>
      <c r="G187" s="668"/>
      <c r="H187" s="668"/>
      <c r="I187" s="668"/>
      <c r="J187" s="668">
        <v>4</v>
      </c>
      <c r="K187" s="668">
        <v>424</v>
      </c>
      <c r="L187" s="668"/>
      <c r="M187" s="668">
        <v>106</v>
      </c>
      <c r="N187" s="668"/>
      <c r="O187" s="668"/>
      <c r="P187" s="681"/>
      <c r="Q187" s="669"/>
    </row>
    <row r="188" spans="1:17" ht="14.4" customHeight="1" x14ac:dyDescent="0.3">
      <c r="A188" s="664" t="s">
        <v>527</v>
      </c>
      <c r="B188" s="665" t="s">
        <v>5567</v>
      </c>
      <c r="C188" s="665" t="s">
        <v>5503</v>
      </c>
      <c r="D188" s="665" t="s">
        <v>5524</v>
      </c>
      <c r="E188" s="665" t="s">
        <v>5525</v>
      </c>
      <c r="F188" s="668"/>
      <c r="G188" s="668"/>
      <c r="H188" s="668"/>
      <c r="I188" s="668"/>
      <c r="J188" s="668">
        <v>15</v>
      </c>
      <c r="K188" s="668">
        <v>0</v>
      </c>
      <c r="L188" s="668"/>
      <c r="M188" s="668">
        <v>0</v>
      </c>
      <c r="N188" s="668"/>
      <c r="O188" s="668"/>
      <c r="P188" s="681"/>
      <c r="Q188" s="669"/>
    </row>
    <row r="189" spans="1:17" ht="14.4" customHeight="1" x14ac:dyDescent="0.3">
      <c r="A189" s="664" t="s">
        <v>527</v>
      </c>
      <c r="B189" s="665" t="s">
        <v>5567</v>
      </c>
      <c r="C189" s="665" t="s">
        <v>5503</v>
      </c>
      <c r="D189" s="665" t="s">
        <v>5592</v>
      </c>
      <c r="E189" s="665" t="s">
        <v>5593</v>
      </c>
      <c r="F189" s="668">
        <v>21</v>
      </c>
      <c r="G189" s="668">
        <v>19131</v>
      </c>
      <c r="H189" s="668">
        <v>1</v>
      </c>
      <c r="I189" s="668">
        <v>911</v>
      </c>
      <c r="J189" s="668">
        <v>7</v>
      </c>
      <c r="K189" s="668">
        <v>6405</v>
      </c>
      <c r="L189" s="668">
        <v>0.33479692645444564</v>
      </c>
      <c r="M189" s="668">
        <v>915</v>
      </c>
      <c r="N189" s="668">
        <v>10</v>
      </c>
      <c r="O189" s="668">
        <v>9380</v>
      </c>
      <c r="P189" s="681">
        <v>0.49030369557263082</v>
      </c>
      <c r="Q189" s="669">
        <v>938</v>
      </c>
    </row>
    <row r="190" spans="1:17" ht="14.4" customHeight="1" x14ac:dyDescent="0.3">
      <c r="A190" s="664" t="s">
        <v>527</v>
      </c>
      <c r="B190" s="665" t="s">
        <v>5567</v>
      </c>
      <c r="C190" s="665" t="s">
        <v>5503</v>
      </c>
      <c r="D190" s="665" t="s">
        <v>5594</v>
      </c>
      <c r="E190" s="665" t="s">
        <v>5595</v>
      </c>
      <c r="F190" s="668">
        <v>5</v>
      </c>
      <c r="G190" s="668">
        <v>1635</v>
      </c>
      <c r="H190" s="668">
        <v>1</v>
      </c>
      <c r="I190" s="668">
        <v>327</v>
      </c>
      <c r="J190" s="668">
        <v>8</v>
      </c>
      <c r="K190" s="668">
        <v>2648</v>
      </c>
      <c r="L190" s="668">
        <v>1.619571865443425</v>
      </c>
      <c r="M190" s="668">
        <v>331</v>
      </c>
      <c r="N190" s="668">
        <v>3</v>
      </c>
      <c r="O190" s="668">
        <v>1062</v>
      </c>
      <c r="P190" s="681">
        <v>0.64954128440366976</v>
      </c>
      <c r="Q190" s="669">
        <v>354</v>
      </c>
    </row>
    <row r="191" spans="1:17" ht="14.4" customHeight="1" x14ac:dyDescent="0.3">
      <c r="A191" s="664" t="s">
        <v>527</v>
      </c>
      <c r="B191" s="665" t="s">
        <v>5567</v>
      </c>
      <c r="C191" s="665" t="s">
        <v>5503</v>
      </c>
      <c r="D191" s="665" t="s">
        <v>5596</v>
      </c>
      <c r="E191" s="665" t="s">
        <v>5597</v>
      </c>
      <c r="F191" s="668">
        <v>18</v>
      </c>
      <c r="G191" s="668">
        <v>8946</v>
      </c>
      <c r="H191" s="668">
        <v>1</v>
      </c>
      <c r="I191" s="668">
        <v>497</v>
      </c>
      <c r="J191" s="668">
        <v>16</v>
      </c>
      <c r="K191" s="668">
        <v>8048</v>
      </c>
      <c r="L191" s="668">
        <v>0.89961994187346295</v>
      </c>
      <c r="M191" s="668">
        <v>503</v>
      </c>
      <c r="N191" s="668">
        <v>22</v>
      </c>
      <c r="O191" s="668">
        <v>11836</v>
      </c>
      <c r="P191" s="681">
        <v>1.3230494075564498</v>
      </c>
      <c r="Q191" s="669">
        <v>538</v>
      </c>
    </row>
    <row r="192" spans="1:17" ht="14.4" customHeight="1" x14ac:dyDescent="0.3">
      <c r="A192" s="664" t="s">
        <v>527</v>
      </c>
      <c r="B192" s="665" t="s">
        <v>5567</v>
      </c>
      <c r="C192" s="665" t="s">
        <v>5503</v>
      </c>
      <c r="D192" s="665" t="s">
        <v>5544</v>
      </c>
      <c r="E192" s="665" t="s">
        <v>5545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122</v>
      </c>
      <c r="P192" s="681"/>
      <c r="Q192" s="669">
        <v>122</v>
      </c>
    </row>
    <row r="193" spans="1:17" ht="14.4" customHeight="1" x14ac:dyDescent="0.3">
      <c r="A193" s="664" t="s">
        <v>527</v>
      </c>
      <c r="B193" s="665" t="s">
        <v>5567</v>
      </c>
      <c r="C193" s="665" t="s">
        <v>5503</v>
      </c>
      <c r="D193" s="665" t="s">
        <v>5617</v>
      </c>
      <c r="E193" s="665" t="s">
        <v>5618</v>
      </c>
      <c r="F193" s="668">
        <v>13</v>
      </c>
      <c r="G193" s="668">
        <v>48048</v>
      </c>
      <c r="H193" s="668">
        <v>1</v>
      </c>
      <c r="I193" s="668">
        <v>3696</v>
      </c>
      <c r="J193" s="668">
        <v>10</v>
      </c>
      <c r="K193" s="668">
        <v>37080</v>
      </c>
      <c r="L193" s="668">
        <v>0.77172827172827174</v>
      </c>
      <c r="M193" s="668">
        <v>3708</v>
      </c>
      <c r="N193" s="668">
        <v>6</v>
      </c>
      <c r="O193" s="668">
        <v>22974</v>
      </c>
      <c r="P193" s="681">
        <v>0.47814685314685312</v>
      </c>
      <c r="Q193" s="669">
        <v>3829</v>
      </c>
    </row>
    <row r="194" spans="1:17" ht="14.4" customHeight="1" x14ac:dyDescent="0.3">
      <c r="A194" s="664" t="s">
        <v>527</v>
      </c>
      <c r="B194" s="665" t="s">
        <v>5567</v>
      </c>
      <c r="C194" s="665" t="s">
        <v>5503</v>
      </c>
      <c r="D194" s="665" t="s">
        <v>5598</v>
      </c>
      <c r="E194" s="665" t="s">
        <v>5599</v>
      </c>
      <c r="F194" s="668">
        <v>263</v>
      </c>
      <c r="G194" s="668">
        <v>496544</v>
      </c>
      <c r="H194" s="668">
        <v>1</v>
      </c>
      <c r="I194" s="668">
        <v>1888</v>
      </c>
      <c r="J194" s="668">
        <v>177</v>
      </c>
      <c r="K194" s="668">
        <v>335592</v>
      </c>
      <c r="L194" s="668">
        <v>0.67585551330798477</v>
      </c>
      <c r="M194" s="668">
        <v>1896</v>
      </c>
      <c r="N194" s="668">
        <v>157</v>
      </c>
      <c r="O194" s="668">
        <v>305208</v>
      </c>
      <c r="P194" s="681">
        <v>0.6146645614487336</v>
      </c>
      <c r="Q194" s="669">
        <v>1944</v>
      </c>
    </row>
    <row r="195" spans="1:17" ht="14.4" customHeight="1" x14ac:dyDescent="0.3">
      <c r="A195" s="664" t="s">
        <v>527</v>
      </c>
      <c r="B195" s="665" t="s">
        <v>5567</v>
      </c>
      <c r="C195" s="665" t="s">
        <v>5503</v>
      </c>
      <c r="D195" s="665" t="s">
        <v>5621</v>
      </c>
      <c r="E195" s="665" t="s">
        <v>5622</v>
      </c>
      <c r="F195" s="668"/>
      <c r="G195" s="668"/>
      <c r="H195" s="668"/>
      <c r="I195" s="668"/>
      <c r="J195" s="668">
        <v>1</v>
      </c>
      <c r="K195" s="668">
        <v>8025</v>
      </c>
      <c r="L195" s="668"/>
      <c r="M195" s="668">
        <v>8025</v>
      </c>
      <c r="N195" s="668">
        <v>1</v>
      </c>
      <c r="O195" s="668">
        <v>8324</v>
      </c>
      <c r="P195" s="681"/>
      <c r="Q195" s="669">
        <v>8324</v>
      </c>
    </row>
    <row r="196" spans="1:17" ht="14.4" customHeight="1" x14ac:dyDescent="0.3">
      <c r="A196" s="664" t="s">
        <v>527</v>
      </c>
      <c r="B196" s="665" t="s">
        <v>5567</v>
      </c>
      <c r="C196" s="665" t="s">
        <v>5503</v>
      </c>
      <c r="D196" s="665" t="s">
        <v>5623</v>
      </c>
      <c r="E196" s="665" t="s">
        <v>5624</v>
      </c>
      <c r="F196" s="668"/>
      <c r="G196" s="668"/>
      <c r="H196" s="668"/>
      <c r="I196" s="668"/>
      <c r="J196" s="668">
        <v>5</v>
      </c>
      <c r="K196" s="668">
        <v>73520</v>
      </c>
      <c r="L196" s="668"/>
      <c r="M196" s="668">
        <v>14704</v>
      </c>
      <c r="N196" s="668">
        <v>15</v>
      </c>
      <c r="O196" s="668">
        <v>222000</v>
      </c>
      <c r="P196" s="681"/>
      <c r="Q196" s="669">
        <v>14800</v>
      </c>
    </row>
    <row r="197" spans="1:17" ht="14.4" customHeight="1" x14ac:dyDescent="0.3">
      <c r="A197" s="664" t="s">
        <v>527</v>
      </c>
      <c r="B197" s="665" t="s">
        <v>5567</v>
      </c>
      <c r="C197" s="665" t="s">
        <v>5503</v>
      </c>
      <c r="D197" s="665" t="s">
        <v>5600</v>
      </c>
      <c r="E197" s="665" t="s">
        <v>5601</v>
      </c>
      <c r="F197" s="668"/>
      <c r="G197" s="668"/>
      <c r="H197" s="668"/>
      <c r="I197" s="668"/>
      <c r="J197" s="668">
        <v>1</v>
      </c>
      <c r="K197" s="668">
        <v>288</v>
      </c>
      <c r="L197" s="668"/>
      <c r="M197" s="668">
        <v>288</v>
      </c>
      <c r="N197" s="668"/>
      <c r="O197" s="668"/>
      <c r="P197" s="681"/>
      <c r="Q197" s="669"/>
    </row>
    <row r="198" spans="1:17" ht="14.4" customHeight="1" x14ac:dyDescent="0.3">
      <c r="A198" s="664" t="s">
        <v>527</v>
      </c>
      <c r="B198" s="665" t="s">
        <v>5567</v>
      </c>
      <c r="C198" s="665" t="s">
        <v>5503</v>
      </c>
      <c r="D198" s="665" t="s">
        <v>5602</v>
      </c>
      <c r="E198" s="665" t="s">
        <v>5603</v>
      </c>
      <c r="F198" s="668"/>
      <c r="G198" s="668"/>
      <c r="H198" s="668"/>
      <c r="I198" s="668"/>
      <c r="J198" s="668">
        <v>4</v>
      </c>
      <c r="K198" s="668">
        <v>632</v>
      </c>
      <c r="L198" s="668"/>
      <c r="M198" s="668">
        <v>158</v>
      </c>
      <c r="N198" s="668"/>
      <c r="O198" s="668"/>
      <c r="P198" s="681"/>
      <c r="Q198" s="669"/>
    </row>
    <row r="199" spans="1:17" ht="14.4" customHeight="1" x14ac:dyDescent="0.3">
      <c r="A199" s="664" t="s">
        <v>527</v>
      </c>
      <c r="B199" s="665" t="s">
        <v>5669</v>
      </c>
      <c r="C199" s="665" t="s">
        <v>5278</v>
      </c>
      <c r="D199" s="665" t="s">
        <v>5670</v>
      </c>
      <c r="E199" s="665" t="s">
        <v>5671</v>
      </c>
      <c r="F199" s="668">
        <v>28.84</v>
      </c>
      <c r="G199" s="668">
        <v>6078.38</v>
      </c>
      <c r="H199" s="668">
        <v>1</v>
      </c>
      <c r="I199" s="668">
        <v>210.76213592233009</v>
      </c>
      <c r="J199" s="668"/>
      <c r="K199" s="668"/>
      <c r="L199" s="668"/>
      <c r="M199" s="668"/>
      <c r="N199" s="668"/>
      <c r="O199" s="668"/>
      <c r="P199" s="681"/>
      <c r="Q199" s="669"/>
    </row>
    <row r="200" spans="1:17" ht="14.4" customHeight="1" x14ac:dyDescent="0.3">
      <c r="A200" s="664" t="s">
        <v>527</v>
      </c>
      <c r="B200" s="665" t="s">
        <v>5669</v>
      </c>
      <c r="C200" s="665" t="s">
        <v>5278</v>
      </c>
      <c r="D200" s="665" t="s">
        <v>5672</v>
      </c>
      <c r="E200" s="665" t="s">
        <v>5671</v>
      </c>
      <c r="F200" s="668">
        <v>192.92</v>
      </c>
      <c r="G200" s="668">
        <v>98600.61</v>
      </c>
      <c r="H200" s="668">
        <v>1</v>
      </c>
      <c r="I200" s="668">
        <v>511.09584283640891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527</v>
      </c>
      <c r="B201" s="665" t="s">
        <v>5669</v>
      </c>
      <c r="C201" s="665" t="s">
        <v>5278</v>
      </c>
      <c r="D201" s="665" t="s">
        <v>5568</v>
      </c>
      <c r="E201" s="665" t="s">
        <v>5295</v>
      </c>
      <c r="F201" s="668">
        <v>1</v>
      </c>
      <c r="G201" s="668">
        <v>140.09</v>
      </c>
      <c r="H201" s="668">
        <v>1</v>
      </c>
      <c r="I201" s="668">
        <v>140.09</v>
      </c>
      <c r="J201" s="668"/>
      <c r="K201" s="668"/>
      <c r="L201" s="668"/>
      <c r="M201" s="668"/>
      <c r="N201" s="668"/>
      <c r="O201" s="668"/>
      <c r="P201" s="681"/>
      <c r="Q201" s="669"/>
    </row>
    <row r="202" spans="1:17" ht="14.4" customHeight="1" x14ac:dyDescent="0.3">
      <c r="A202" s="664" t="s">
        <v>527</v>
      </c>
      <c r="B202" s="665" t="s">
        <v>5669</v>
      </c>
      <c r="C202" s="665" t="s">
        <v>5278</v>
      </c>
      <c r="D202" s="665" t="s">
        <v>5673</v>
      </c>
      <c r="E202" s="665" t="s">
        <v>1489</v>
      </c>
      <c r="F202" s="668"/>
      <c r="G202" s="668"/>
      <c r="H202" s="668"/>
      <c r="I202" s="668"/>
      <c r="J202" s="668">
        <v>19.98</v>
      </c>
      <c r="K202" s="668">
        <v>4028.0699999999997</v>
      </c>
      <c r="L202" s="668"/>
      <c r="M202" s="668">
        <v>201.60510510510508</v>
      </c>
      <c r="N202" s="668">
        <v>8.25</v>
      </c>
      <c r="O202" s="668">
        <v>1663.21</v>
      </c>
      <c r="P202" s="681"/>
      <c r="Q202" s="669">
        <v>201.60121212121211</v>
      </c>
    </row>
    <row r="203" spans="1:17" ht="14.4" customHeight="1" x14ac:dyDescent="0.3">
      <c r="A203" s="664" t="s">
        <v>527</v>
      </c>
      <c r="B203" s="665" t="s">
        <v>5669</v>
      </c>
      <c r="C203" s="665" t="s">
        <v>5278</v>
      </c>
      <c r="D203" s="665" t="s">
        <v>5674</v>
      </c>
      <c r="E203" s="665" t="s">
        <v>1489</v>
      </c>
      <c r="F203" s="668"/>
      <c r="G203" s="668"/>
      <c r="H203" s="668"/>
      <c r="I203" s="668"/>
      <c r="J203" s="668">
        <v>21.9</v>
      </c>
      <c r="K203" s="668">
        <v>8298.51</v>
      </c>
      <c r="L203" s="668"/>
      <c r="M203" s="668">
        <v>378.92739726027401</v>
      </c>
      <c r="N203" s="668">
        <v>16.39</v>
      </c>
      <c r="O203" s="668">
        <v>6608.4999999999991</v>
      </c>
      <c r="P203" s="681"/>
      <c r="Q203" s="669">
        <v>403.20317266625983</v>
      </c>
    </row>
    <row r="204" spans="1:17" ht="14.4" customHeight="1" x14ac:dyDescent="0.3">
      <c r="A204" s="664" t="s">
        <v>527</v>
      </c>
      <c r="B204" s="665" t="s">
        <v>5669</v>
      </c>
      <c r="C204" s="665" t="s">
        <v>5278</v>
      </c>
      <c r="D204" s="665" t="s">
        <v>5675</v>
      </c>
      <c r="E204" s="665" t="s">
        <v>1489</v>
      </c>
      <c r="F204" s="668"/>
      <c r="G204" s="668"/>
      <c r="H204" s="668"/>
      <c r="I204" s="668"/>
      <c r="J204" s="668">
        <v>10.35</v>
      </c>
      <c r="K204" s="668">
        <v>8291.69</v>
      </c>
      <c r="L204" s="668"/>
      <c r="M204" s="668">
        <v>801.12946859903388</v>
      </c>
      <c r="N204" s="668">
        <v>7.11</v>
      </c>
      <c r="O204" s="668">
        <v>5733.6</v>
      </c>
      <c r="P204" s="681"/>
      <c r="Q204" s="669">
        <v>806.41350210970461</v>
      </c>
    </row>
    <row r="205" spans="1:17" ht="14.4" customHeight="1" x14ac:dyDescent="0.3">
      <c r="A205" s="664" t="s">
        <v>527</v>
      </c>
      <c r="B205" s="665" t="s">
        <v>5669</v>
      </c>
      <c r="C205" s="665" t="s">
        <v>5278</v>
      </c>
      <c r="D205" s="665" t="s">
        <v>5303</v>
      </c>
      <c r="E205" s="665" t="s">
        <v>5547</v>
      </c>
      <c r="F205" s="668">
        <v>0</v>
      </c>
      <c r="G205" s="668">
        <v>0</v>
      </c>
      <c r="H205" s="668"/>
      <c r="I205" s="668"/>
      <c r="J205" s="668"/>
      <c r="K205" s="668"/>
      <c r="L205" s="668"/>
      <c r="M205" s="668"/>
      <c r="N205" s="668"/>
      <c r="O205" s="668"/>
      <c r="P205" s="681"/>
      <c r="Q205" s="669"/>
    </row>
    <row r="206" spans="1:17" ht="14.4" customHeight="1" x14ac:dyDescent="0.3">
      <c r="A206" s="664" t="s">
        <v>527</v>
      </c>
      <c r="B206" s="665" t="s">
        <v>5669</v>
      </c>
      <c r="C206" s="665" t="s">
        <v>5278</v>
      </c>
      <c r="D206" s="665" t="s">
        <v>5303</v>
      </c>
      <c r="E206" s="665" t="s">
        <v>2990</v>
      </c>
      <c r="F206" s="668">
        <v>6.38</v>
      </c>
      <c r="G206" s="668">
        <v>96296.84</v>
      </c>
      <c r="H206" s="668">
        <v>1</v>
      </c>
      <c r="I206" s="668">
        <v>15093.548589341692</v>
      </c>
      <c r="J206" s="668">
        <v>3</v>
      </c>
      <c r="K206" s="668">
        <v>44809.440000000002</v>
      </c>
      <c r="L206" s="668">
        <v>0.46532617269684035</v>
      </c>
      <c r="M206" s="668">
        <v>14936.480000000001</v>
      </c>
      <c r="N206" s="668">
        <v>2.44</v>
      </c>
      <c r="O206" s="668">
        <v>36445.01</v>
      </c>
      <c r="P206" s="681">
        <v>0.37846527466529539</v>
      </c>
      <c r="Q206" s="669">
        <v>14936.479508196722</v>
      </c>
    </row>
    <row r="207" spans="1:17" ht="14.4" customHeight="1" x14ac:dyDescent="0.3">
      <c r="A207" s="664" t="s">
        <v>527</v>
      </c>
      <c r="B207" s="665" t="s">
        <v>5669</v>
      </c>
      <c r="C207" s="665" t="s">
        <v>5278</v>
      </c>
      <c r="D207" s="665" t="s">
        <v>5311</v>
      </c>
      <c r="E207" s="665" t="s">
        <v>5312</v>
      </c>
      <c r="F207" s="668"/>
      <c r="G207" s="668"/>
      <c r="H207" s="668"/>
      <c r="I207" s="668"/>
      <c r="J207" s="668">
        <v>2</v>
      </c>
      <c r="K207" s="668">
        <v>21271.94</v>
      </c>
      <c r="L207" s="668"/>
      <c r="M207" s="668">
        <v>10635.97</v>
      </c>
      <c r="N207" s="668"/>
      <c r="O207" s="668"/>
      <c r="P207" s="681"/>
      <c r="Q207" s="669"/>
    </row>
    <row r="208" spans="1:17" ht="14.4" customHeight="1" x14ac:dyDescent="0.3">
      <c r="A208" s="664" t="s">
        <v>527</v>
      </c>
      <c r="B208" s="665" t="s">
        <v>5669</v>
      </c>
      <c r="C208" s="665" t="s">
        <v>5278</v>
      </c>
      <c r="D208" s="665" t="s">
        <v>5314</v>
      </c>
      <c r="E208" s="665" t="s">
        <v>2827</v>
      </c>
      <c r="F208" s="668"/>
      <c r="G208" s="668"/>
      <c r="H208" s="668"/>
      <c r="I208" s="668"/>
      <c r="J208" s="668"/>
      <c r="K208" s="668"/>
      <c r="L208" s="668"/>
      <c r="M208" s="668"/>
      <c r="N208" s="668">
        <v>7.97</v>
      </c>
      <c r="O208" s="668">
        <v>207413.98</v>
      </c>
      <c r="P208" s="681"/>
      <c r="Q208" s="669">
        <v>26024.33877038896</v>
      </c>
    </row>
    <row r="209" spans="1:17" ht="14.4" customHeight="1" x14ac:dyDescent="0.3">
      <c r="A209" s="664" t="s">
        <v>527</v>
      </c>
      <c r="B209" s="665" t="s">
        <v>5669</v>
      </c>
      <c r="C209" s="665" t="s">
        <v>5278</v>
      </c>
      <c r="D209" s="665" t="s">
        <v>5316</v>
      </c>
      <c r="E209" s="665" t="s">
        <v>5551</v>
      </c>
      <c r="F209" s="668">
        <v>0</v>
      </c>
      <c r="G209" s="668">
        <v>0</v>
      </c>
      <c r="H209" s="668"/>
      <c r="I209" s="668"/>
      <c r="J209" s="668">
        <v>0</v>
      </c>
      <c r="K209" s="668">
        <v>-3.637978807091713E-12</v>
      </c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527</v>
      </c>
      <c r="B210" s="665" t="s">
        <v>5669</v>
      </c>
      <c r="C210" s="665" t="s">
        <v>5278</v>
      </c>
      <c r="D210" s="665" t="s">
        <v>5316</v>
      </c>
      <c r="E210" s="665" t="s">
        <v>3341</v>
      </c>
      <c r="F210" s="668">
        <v>23.58</v>
      </c>
      <c r="G210" s="668">
        <v>192371.25</v>
      </c>
      <c r="H210" s="668">
        <v>1</v>
      </c>
      <c r="I210" s="668">
        <v>8158.2379134860057</v>
      </c>
      <c r="J210" s="668">
        <v>7.15</v>
      </c>
      <c r="K210" s="668">
        <v>55595.58</v>
      </c>
      <c r="L210" s="668">
        <v>0.28900150100391819</v>
      </c>
      <c r="M210" s="668">
        <v>7775.6055944055943</v>
      </c>
      <c r="N210" s="668"/>
      <c r="O210" s="668"/>
      <c r="P210" s="681"/>
      <c r="Q210" s="669"/>
    </row>
    <row r="211" spans="1:17" ht="14.4" customHeight="1" x14ac:dyDescent="0.3">
      <c r="A211" s="664" t="s">
        <v>527</v>
      </c>
      <c r="B211" s="665" t="s">
        <v>5669</v>
      </c>
      <c r="C211" s="665" t="s">
        <v>5278</v>
      </c>
      <c r="D211" s="665" t="s">
        <v>5317</v>
      </c>
      <c r="E211" s="665" t="s">
        <v>5551</v>
      </c>
      <c r="F211" s="668">
        <v>0</v>
      </c>
      <c r="G211" s="668">
        <v>0</v>
      </c>
      <c r="H211" s="668"/>
      <c r="I211" s="668"/>
      <c r="J211" s="668">
        <v>-1.3322676295501878E-15</v>
      </c>
      <c r="K211" s="668">
        <v>-7.2759576141834259E-11</v>
      </c>
      <c r="L211" s="668"/>
      <c r="M211" s="668">
        <v>54613.333333333336</v>
      </c>
      <c r="N211" s="668"/>
      <c r="O211" s="668"/>
      <c r="P211" s="681"/>
      <c r="Q211" s="669"/>
    </row>
    <row r="212" spans="1:17" ht="14.4" customHeight="1" x14ac:dyDescent="0.3">
      <c r="A212" s="664" t="s">
        <v>527</v>
      </c>
      <c r="B212" s="665" t="s">
        <v>5669</v>
      </c>
      <c r="C212" s="665" t="s">
        <v>5278</v>
      </c>
      <c r="D212" s="665" t="s">
        <v>5317</v>
      </c>
      <c r="E212" s="665" t="s">
        <v>3341</v>
      </c>
      <c r="F212" s="668">
        <v>15.39</v>
      </c>
      <c r="G212" s="668">
        <v>502221.37</v>
      </c>
      <c r="H212" s="668">
        <v>1</v>
      </c>
      <c r="I212" s="668">
        <v>32632.967511371018</v>
      </c>
      <c r="J212" s="668">
        <v>19.079999999999998</v>
      </c>
      <c r="K212" s="668">
        <v>593434.29</v>
      </c>
      <c r="L212" s="668">
        <v>1.1816189542073847</v>
      </c>
      <c r="M212" s="668">
        <v>31102.426100628934</v>
      </c>
      <c r="N212" s="668"/>
      <c r="O212" s="668"/>
      <c r="P212" s="681"/>
      <c r="Q212" s="669"/>
    </row>
    <row r="213" spans="1:17" ht="14.4" customHeight="1" x14ac:dyDescent="0.3">
      <c r="A213" s="664" t="s">
        <v>527</v>
      </c>
      <c r="B213" s="665" t="s">
        <v>5669</v>
      </c>
      <c r="C213" s="665" t="s">
        <v>5278</v>
      </c>
      <c r="D213" s="665" t="s">
        <v>5318</v>
      </c>
      <c r="E213" s="665" t="s">
        <v>5552</v>
      </c>
      <c r="F213" s="668">
        <v>8.8817841970012523E-16</v>
      </c>
      <c r="G213" s="668">
        <v>-3.637978807091713E-12</v>
      </c>
      <c r="H213" s="668">
        <v>1</v>
      </c>
      <c r="I213" s="668">
        <v>-4096</v>
      </c>
      <c r="J213" s="668">
        <v>0</v>
      </c>
      <c r="K213" s="668">
        <v>-1.4551915228366852E-11</v>
      </c>
      <c r="L213" s="668">
        <v>4</v>
      </c>
      <c r="M213" s="668"/>
      <c r="N213" s="668">
        <v>0</v>
      </c>
      <c r="O213" s="668">
        <v>0</v>
      </c>
      <c r="P213" s="681">
        <v>0</v>
      </c>
      <c r="Q213" s="669"/>
    </row>
    <row r="214" spans="1:17" ht="14.4" customHeight="1" x14ac:dyDescent="0.3">
      <c r="A214" s="664" t="s">
        <v>527</v>
      </c>
      <c r="B214" s="665" t="s">
        <v>5669</v>
      </c>
      <c r="C214" s="665" t="s">
        <v>5278</v>
      </c>
      <c r="D214" s="665" t="s">
        <v>5318</v>
      </c>
      <c r="E214" s="665" t="s">
        <v>3010</v>
      </c>
      <c r="F214" s="668">
        <v>38.340000000000003</v>
      </c>
      <c r="G214" s="668">
        <v>234623.53000000003</v>
      </c>
      <c r="H214" s="668">
        <v>1</v>
      </c>
      <c r="I214" s="668">
        <v>6119.5495565988522</v>
      </c>
      <c r="J214" s="668">
        <v>60.18</v>
      </c>
      <c r="K214" s="668">
        <v>353820.45</v>
      </c>
      <c r="L214" s="668">
        <v>1.5080348079325205</v>
      </c>
      <c r="M214" s="668">
        <v>5879.3693918245262</v>
      </c>
      <c r="N214" s="668">
        <v>58.910000000000004</v>
      </c>
      <c r="O214" s="668">
        <v>342948.87</v>
      </c>
      <c r="P214" s="681">
        <v>1.4616985346695617</v>
      </c>
      <c r="Q214" s="669">
        <v>5821.573077575963</v>
      </c>
    </row>
    <row r="215" spans="1:17" ht="14.4" customHeight="1" x14ac:dyDescent="0.3">
      <c r="A215" s="664" t="s">
        <v>527</v>
      </c>
      <c r="B215" s="665" t="s">
        <v>5669</v>
      </c>
      <c r="C215" s="665" t="s">
        <v>5278</v>
      </c>
      <c r="D215" s="665" t="s">
        <v>5319</v>
      </c>
      <c r="E215" s="665" t="s">
        <v>5553</v>
      </c>
      <c r="F215" s="668"/>
      <c r="G215" s="668"/>
      <c r="H215" s="668"/>
      <c r="I215" s="668"/>
      <c r="J215" s="668">
        <v>0</v>
      </c>
      <c r="K215" s="668">
        <v>-1.4551915228366852E-11</v>
      </c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527</v>
      </c>
      <c r="B216" s="665" t="s">
        <v>5669</v>
      </c>
      <c r="C216" s="665" t="s">
        <v>5278</v>
      </c>
      <c r="D216" s="665" t="s">
        <v>5319</v>
      </c>
      <c r="E216" s="665" t="s">
        <v>3014</v>
      </c>
      <c r="F216" s="668"/>
      <c r="G216" s="668"/>
      <c r="H216" s="668"/>
      <c r="I216" s="668"/>
      <c r="J216" s="668">
        <v>31.11</v>
      </c>
      <c r="K216" s="668">
        <v>363143.58999999997</v>
      </c>
      <c r="L216" s="668"/>
      <c r="M216" s="668">
        <v>11672.889424622306</v>
      </c>
      <c r="N216" s="668"/>
      <c r="O216" s="668"/>
      <c r="P216" s="681"/>
      <c r="Q216" s="669"/>
    </row>
    <row r="217" spans="1:17" ht="14.4" customHeight="1" x14ac:dyDescent="0.3">
      <c r="A217" s="664" t="s">
        <v>527</v>
      </c>
      <c r="B217" s="665" t="s">
        <v>5669</v>
      </c>
      <c r="C217" s="665" t="s">
        <v>5278</v>
      </c>
      <c r="D217" s="665" t="s">
        <v>5322</v>
      </c>
      <c r="E217" s="665" t="s">
        <v>1288</v>
      </c>
      <c r="F217" s="668"/>
      <c r="G217" s="668"/>
      <c r="H217" s="668"/>
      <c r="I217" s="668"/>
      <c r="J217" s="668">
        <v>27.94</v>
      </c>
      <c r="K217" s="668">
        <v>2955.69</v>
      </c>
      <c r="L217" s="668"/>
      <c r="M217" s="668">
        <v>105.78704366499642</v>
      </c>
      <c r="N217" s="668">
        <v>14.629999999999999</v>
      </c>
      <c r="O217" s="668">
        <v>1547.67</v>
      </c>
      <c r="P217" s="681"/>
      <c r="Q217" s="669">
        <v>105.78742310321259</v>
      </c>
    </row>
    <row r="218" spans="1:17" ht="14.4" customHeight="1" x14ac:dyDescent="0.3">
      <c r="A218" s="664" t="s">
        <v>527</v>
      </c>
      <c r="B218" s="665" t="s">
        <v>5669</v>
      </c>
      <c r="C218" s="665" t="s">
        <v>5278</v>
      </c>
      <c r="D218" s="665" t="s">
        <v>5323</v>
      </c>
      <c r="E218" s="665" t="s">
        <v>1288</v>
      </c>
      <c r="F218" s="668"/>
      <c r="G218" s="668"/>
      <c r="H218" s="668"/>
      <c r="I218" s="668"/>
      <c r="J218" s="668">
        <v>23.2</v>
      </c>
      <c r="K218" s="668">
        <v>12272.29</v>
      </c>
      <c r="L218" s="668"/>
      <c r="M218" s="668">
        <v>528.97801724137935</v>
      </c>
      <c r="N218" s="668">
        <v>21.009999999999998</v>
      </c>
      <c r="O218" s="668">
        <v>11113.81</v>
      </c>
      <c r="P218" s="681"/>
      <c r="Q218" s="669">
        <v>528.97715373631604</v>
      </c>
    </row>
    <row r="219" spans="1:17" ht="14.4" customHeight="1" x14ac:dyDescent="0.3">
      <c r="A219" s="664" t="s">
        <v>527</v>
      </c>
      <c r="B219" s="665" t="s">
        <v>5669</v>
      </c>
      <c r="C219" s="665" t="s">
        <v>5278</v>
      </c>
      <c r="D219" s="665" t="s">
        <v>5676</v>
      </c>
      <c r="E219" s="665" t="s">
        <v>1295</v>
      </c>
      <c r="F219" s="668">
        <v>18.130000000000003</v>
      </c>
      <c r="G219" s="668">
        <v>7350.57</v>
      </c>
      <c r="H219" s="668">
        <v>1</v>
      </c>
      <c r="I219" s="668">
        <v>405.43684500827351</v>
      </c>
      <c r="J219" s="668">
        <v>28.619999999999997</v>
      </c>
      <c r="K219" s="668">
        <v>10424.719999999999</v>
      </c>
      <c r="L219" s="668">
        <v>1.4182192673493348</v>
      </c>
      <c r="M219" s="668">
        <v>364.2459818308875</v>
      </c>
      <c r="N219" s="668">
        <v>4.25</v>
      </c>
      <c r="O219" s="668">
        <v>1548.06</v>
      </c>
      <c r="P219" s="681">
        <v>0.21060407560230024</v>
      </c>
      <c r="Q219" s="669">
        <v>364.24941176470588</v>
      </c>
    </row>
    <row r="220" spans="1:17" ht="14.4" customHeight="1" x14ac:dyDescent="0.3">
      <c r="A220" s="664" t="s">
        <v>527</v>
      </c>
      <c r="B220" s="665" t="s">
        <v>5669</v>
      </c>
      <c r="C220" s="665" t="s">
        <v>5278</v>
      </c>
      <c r="D220" s="665" t="s">
        <v>5677</v>
      </c>
      <c r="E220" s="665" t="s">
        <v>1299</v>
      </c>
      <c r="F220" s="668">
        <v>18.420000000000002</v>
      </c>
      <c r="G220" s="668">
        <v>14936.3</v>
      </c>
      <c r="H220" s="668">
        <v>1</v>
      </c>
      <c r="I220" s="668">
        <v>810.87404994571102</v>
      </c>
      <c r="J220" s="668">
        <v>13.49</v>
      </c>
      <c r="K220" s="668">
        <v>9827.56</v>
      </c>
      <c r="L220" s="668">
        <v>0.65796482395238443</v>
      </c>
      <c r="M220" s="668">
        <v>728.50704225352104</v>
      </c>
      <c r="N220" s="668">
        <v>14</v>
      </c>
      <c r="O220" s="668">
        <v>10199.130000000001</v>
      </c>
      <c r="P220" s="681">
        <v>0.68284180151710938</v>
      </c>
      <c r="Q220" s="669">
        <v>728.50928571428574</v>
      </c>
    </row>
    <row r="221" spans="1:17" ht="14.4" customHeight="1" x14ac:dyDescent="0.3">
      <c r="A221" s="664" t="s">
        <v>527</v>
      </c>
      <c r="B221" s="665" t="s">
        <v>5669</v>
      </c>
      <c r="C221" s="665" t="s">
        <v>5278</v>
      </c>
      <c r="D221" s="665" t="s">
        <v>5678</v>
      </c>
      <c r="E221" s="665" t="s">
        <v>1302</v>
      </c>
      <c r="F221" s="668">
        <v>44</v>
      </c>
      <c r="G221" s="668">
        <v>57666.340000000004</v>
      </c>
      <c r="H221" s="668">
        <v>1</v>
      </c>
      <c r="I221" s="668">
        <v>1310.5986363636364</v>
      </c>
      <c r="J221" s="668">
        <v>72.73</v>
      </c>
      <c r="K221" s="668">
        <v>105968.13</v>
      </c>
      <c r="L221" s="668">
        <v>1.8376080396293575</v>
      </c>
      <c r="M221" s="668">
        <v>1457.007149731885</v>
      </c>
      <c r="N221" s="668">
        <v>18.350000000000001</v>
      </c>
      <c r="O221" s="668">
        <v>26736.13</v>
      </c>
      <c r="P221" s="681">
        <v>0.46363493851005627</v>
      </c>
      <c r="Q221" s="669">
        <v>1457.0098092643052</v>
      </c>
    </row>
    <row r="222" spans="1:17" ht="14.4" customHeight="1" x14ac:dyDescent="0.3">
      <c r="A222" s="664" t="s">
        <v>527</v>
      </c>
      <c r="B222" s="665" t="s">
        <v>5669</v>
      </c>
      <c r="C222" s="665" t="s">
        <v>5278</v>
      </c>
      <c r="D222" s="665" t="s">
        <v>5679</v>
      </c>
      <c r="E222" s="665"/>
      <c r="F222" s="668">
        <v>0.4</v>
      </c>
      <c r="G222" s="668">
        <v>1902.16</v>
      </c>
      <c r="H222" s="668">
        <v>1</v>
      </c>
      <c r="I222" s="668">
        <v>4755.3999999999996</v>
      </c>
      <c r="J222" s="668">
        <v>3</v>
      </c>
      <c r="K222" s="668">
        <v>13645.95</v>
      </c>
      <c r="L222" s="668">
        <v>7.1739233292677795</v>
      </c>
      <c r="M222" s="668">
        <v>4548.6500000000005</v>
      </c>
      <c r="N222" s="668"/>
      <c r="O222" s="668"/>
      <c r="P222" s="681"/>
      <c r="Q222" s="669"/>
    </row>
    <row r="223" spans="1:17" ht="14.4" customHeight="1" x14ac:dyDescent="0.3">
      <c r="A223" s="664" t="s">
        <v>527</v>
      </c>
      <c r="B223" s="665" t="s">
        <v>5669</v>
      </c>
      <c r="C223" s="665" t="s">
        <v>5278</v>
      </c>
      <c r="D223" s="665" t="s">
        <v>5328</v>
      </c>
      <c r="E223" s="665"/>
      <c r="F223" s="668">
        <v>16.55</v>
      </c>
      <c r="G223" s="668">
        <v>15816.14</v>
      </c>
      <c r="H223" s="668">
        <v>1</v>
      </c>
      <c r="I223" s="668">
        <v>955.65800604229605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527</v>
      </c>
      <c r="B224" s="665" t="s">
        <v>5669</v>
      </c>
      <c r="C224" s="665" t="s">
        <v>5278</v>
      </c>
      <c r="D224" s="665" t="s">
        <v>5329</v>
      </c>
      <c r="E224" s="665"/>
      <c r="F224" s="668">
        <v>4.4000000000000004</v>
      </c>
      <c r="G224" s="668">
        <v>10512.3</v>
      </c>
      <c r="H224" s="668">
        <v>1</v>
      </c>
      <c r="I224" s="668">
        <v>2389.1590909090905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527</v>
      </c>
      <c r="B225" s="665" t="s">
        <v>5669</v>
      </c>
      <c r="C225" s="665" t="s">
        <v>5278</v>
      </c>
      <c r="D225" s="665" t="s">
        <v>5337</v>
      </c>
      <c r="E225" s="665" t="s">
        <v>1183</v>
      </c>
      <c r="F225" s="668">
        <v>0.38</v>
      </c>
      <c r="G225" s="668">
        <v>129.22999999999999</v>
      </c>
      <c r="H225" s="668">
        <v>1</v>
      </c>
      <c r="I225" s="668">
        <v>340.07894736842104</v>
      </c>
      <c r="J225" s="668">
        <v>1.47</v>
      </c>
      <c r="K225" s="668">
        <v>715.08999999999992</v>
      </c>
      <c r="L225" s="668">
        <v>5.5334674611158396</v>
      </c>
      <c r="M225" s="668">
        <v>486.45578231292512</v>
      </c>
      <c r="N225" s="668">
        <v>1.62</v>
      </c>
      <c r="O225" s="668">
        <v>788.08</v>
      </c>
      <c r="P225" s="681">
        <v>6.0982743944904438</v>
      </c>
      <c r="Q225" s="669">
        <v>486.46913580246911</v>
      </c>
    </row>
    <row r="226" spans="1:17" ht="14.4" customHeight="1" x14ac:dyDescent="0.3">
      <c r="A226" s="664" t="s">
        <v>527</v>
      </c>
      <c r="B226" s="665" t="s">
        <v>5669</v>
      </c>
      <c r="C226" s="665" t="s">
        <v>5278</v>
      </c>
      <c r="D226" s="665" t="s">
        <v>5338</v>
      </c>
      <c r="E226" s="665" t="s">
        <v>2866</v>
      </c>
      <c r="F226" s="668">
        <v>1</v>
      </c>
      <c r="G226" s="668">
        <v>85.02</v>
      </c>
      <c r="H226" s="668">
        <v>1</v>
      </c>
      <c r="I226" s="668">
        <v>85.02</v>
      </c>
      <c r="J226" s="668">
        <v>5</v>
      </c>
      <c r="K226" s="668">
        <v>608.04999999999995</v>
      </c>
      <c r="L226" s="668">
        <v>7.1518466243236887</v>
      </c>
      <c r="M226" s="668">
        <v>121.60999999999999</v>
      </c>
      <c r="N226" s="668"/>
      <c r="O226" s="668"/>
      <c r="P226" s="681"/>
      <c r="Q226" s="669"/>
    </row>
    <row r="227" spans="1:17" ht="14.4" customHeight="1" x14ac:dyDescent="0.3">
      <c r="A227" s="664" t="s">
        <v>527</v>
      </c>
      <c r="B227" s="665" t="s">
        <v>5669</v>
      </c>
      <c r="C227" s="665" t="s">
        <v>5278</v>
      </c>
      <c r="D227" s="665" t="s">
        <v>5339</v>
      </c>
      <c r="E227" s="665" t="s">
        <v>1187</v>
      </c>
      <c r="F227" s="668">
        <v>3</v>
      </c>
      <c r="G227" s="668">
        <v>510.15000000000003</v>
      </c>
      <c r="H227" s="668">
        <v>1</v>
      </c>
      <c r="I227" s="668">
        <v>170.05</v>
      </c>
      <c r="J227" s="668">
        <v>2.95</v>
      </c>
      <c r="K227" s="668">
        <v>717.54</v>
      </c>
      <c r="L227" s="668">
        <v>1.4065274919141428</v>
      </c>
      <c r="M227" s="668">
        <v>243.23389830508472</v>
      </c>
      <c r="N227" s="668">
        <v>5</v>
      </c>
      <c r="O227" s="668">
        <v>1216.2</v>
      </c>
      <c r="P227" s="681">
        <v>2.3840047044986767</v>
      </c>
      <c r="Q227" s="669">
        <v>243.24</v>
      </c>
    </row>
    <row r="228" spans="1:17" ht="14.4" customHeight="1" x14ac:dyDescent="0.3">
      <c r="A228" s="664" t="s">
        <v>527</v>
      </c>
      <c r="B228" s="665" t="s">
        <v>5669</v>
      </c>
      <c r="C228" s="665" t="s">
        <v>5278</v>
      </c>
      <c r="D228" s="665" t="s">
        <v>5680</v>
      </c>
      <c r="E228" s="665"/>
      <c r="F228" s="668"/>
      <c r="G228" s="668"/>
      <c r="H228" s="668"/>
      <c r="I228" s="668"/>
      <c r="J228" s="668">
        <v>17.509999999999998</v>
      </c>
      <c r="K228" s="668">
        <v>5247.7300000000005</v>
      </c>
      <c r="L228" s="668"/>
      <c r="M228" s="668">
        <v>299.69902912621365</v>
      </c>
      <c r="N228" s="668"/>
      <c r="O228" s="668"/>
      <c r="P228" s="681"/>
      <c r="Q228" s="669"/>
    </row>
    <row r="229" spans="1:17" ht="14.4" customHeight="1" x14ac:dyDescent="0.3">
      <c r="A229" s="664" t="s">
        <v>527</v>
      </c>
      <c r="B229" s="665" t="s">
        <v>5669</v>
      </c>
      <c r="C229" s="665" t="s">
        <v>5278</v>
      </c>
      <c r="D229" s="665" t="s">
        <v>5349</v>
      </c>
      <c r="E229" s="665" t="s">
        <v>2888</v>
      </c>
      <c r="F229" s="668"/>
      <c r="G229" s="668"/>
      <c r="H229" s="668"/>
      <c r="I229" s="668"/>
      <c r="J229" s="668">
        <v>0.1</v>
      </c>
      <c r="K229" s="668">
        <v>2966.74</v>
      </c>
      <c r="L229" s="668"/>
      <c r="M229" s="668">
        <v>29667.399999999998</v>
      </c>
      <c r="N229" s="668"/>
      <c r="O229" s="668"/>
      <c r="P229" s="681"/>
      <c r="Q229" s="669"/>
    </row>
    <row r="230" spans="1:17" ht="14.4" customHeight="1" x14ac:dyDescent="0.3">
      <c r="A230" s="664" t="s">
        <v>527</v>
      </c>
      <c r="B230" s="665" t="s">
        <v>5669</v>
      </c>
      <c r="C230" s="665" t="s">
        <v>5278</v>
      </c>
      <c r="D230" s="665" t="s">
        <v>5351</v>
      </c>
      <c r="E230" s="665" t="s">
        <v>1507</v>
      </c>
      <c r="F230" s="668"/>
      <c r="G230" s="668"/>
      <c r="H230" s="668"/>
      <c r="I230" s="668"/>
      <c r="J230" s="668">
        <v>16.13</v>
      </c>
      <c r="K230" s="668">
        <v>113666.54999999999</v>
      </c>
      <c r="L230" s="668"/>
      <c r="M230" s="668">
        <v>7046.9032858028513</v>
      </c>
      <c r="N230" s="668">
        <v>30.589999999999996</v>
      </c>
      <c r="O230" s="668">
        <v>215564.6</v>
      </c>
      <c r="P230" s="681"/>
      <c r="Q230" s="669">
        <v>7046.8976789800599</v>
      </c>
    </row>
    <row r="231" spans="1:17" ht="14.4" customHeight="1" x14ac:dyDescent="0.3">
      <c r="A231" s="664" t="s">
        <v>527</v>
      </c>
      <c r="B231" s="665" t="s">
        <v>5669</v>
      </c>
      <c r="C231" s="665" t="s">
        <v>5278</v>
      </c>
      <c r="D231" s="665" t="s">
        <v>5681</v>
      </c>
      <c r="E231" s="665" t="s">
        <v>5682</v>
      </c>
      <c r="F231" s="668">
        <v>1</v>
      </c>
      <c r="G231" s="668">
        <v>955.66</v>
      </c>
      <c r="H231" s="668">
        <v>1</v>
      </c>
      <c r="I231" s="668">
        <v>955.66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527</v>
      </c>
      <c r="B232" s="665" t="s">
        <v>5669</v>
      </c>
      <c r="C232" s="665" t="s">
        <v>5278</v>
      </c>
      <c r="D232" s="665" t="s">
        <v>5683</v>
      </c>
      <c r="E232" s="665" t="s">
        <v>5682</v>
      </c>
      <c r="F232" s="668">
        <v>5.05</v>
      </c>
      <c r="G232" s="668">
        <v>12065.25</v>
      </c>
      <c r="H232" s="668">
        <v>1</v>
      </c>
      <c r="I232" s="668">
        <v>2389.1584158415844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527</v>
      </c>
      <c r="B233" s="665" t="s">
        <v>5669</v>
      </c>
      <c r="C233" s="665" t="s">
        <v>5278</v>
      </c>
      <c r="D233" s="665" t="s">
        <v>5352</v>
      </c>
      <c r="E233" s="665" t="s">
        <v>3230</v>
      </c>
      <c r="F233" s="668">
        <v>14.17</v>
      </c>
      <c r="G233" s="668">
        <v>101562.73999999999</v>
      </c>
      <c r="H233" s="668">
        <v>1</v>
      </c>
      <c r="I233" s="668">
        <v>7167.4481298517985</v>
      </c>
      <c r="J233" s="668">
        <v>47.93</v>
      </c>
      <c r="K233" s="668">
        <v>110458.93000000001</v>
      </c>
      <c r="L233" s="668">
        <v>1.0875930483955043</v>
      </c>
      <c r="M233" s="668">
        <v>2304.5885666597123</v>
      </c>
      <c r="N233" s="668">
        <v>27.65</v>
      </c>
      <c r="O233" s="668">
        <v>63721.86</v>
      </c>
      <c r="P233" s="681">
        <v>0.62741375429611301</v>
      </c>
      <c r="Q233" s="669">
        <v>2304.5880650994577</v>
      </c>
    </row>
    <row r="234" spans="1:17" ht="14.4" customHeight="1" x14ac:dyDescent="0.3">
      <c r="A234" s="664" t="s">
        <v>527</v>
      </c>
      <c r="B234" s="665" t="s">
        <v>5669</v>
      </c>
      <c r="C234" s="665" t="s">
        <v>5278</v>
      </c>
      <c r="D234" s="665" t="s">
        <v>5353</v>
      </c>
      <c r="E234" s="665" t="s">
        <v>1306</v>
      </c>
      <c r="F234" s="668"/>
      <c r="G234" s="668"/>
      <c r="H234" s="668"/>
      <c r="I234" s="668"/>
      <c r="J234" s="668">
        <v>3.49</v>
      </c>
      <c r="K234" s="668">
        <v>2312.61</v>
      </c>
      <c r="L234" s="668"/>
      <c r="M234" s="668">
        <v>662.6389684813754</v>
      </c>
      <c r="N234" s="668">
        <v>14.639999999999999</v>
      </c>
      <c r="O234" s="668">
        <v>9679.67</v>
      </c>
      <c r="P234" s="681"/>
      <c r="Q234" s="669">
        <v>661.17964480874321</v>
      </c>
    </row>
    <row r="235" spans="1:17" ht="14.4" customHeight="1" x14ac:dyDescent="0.3">
      <c r="A235" s="664" t="s">
        <v>527</v>
      </c>
      <c r="B235" s="665" t="s">
        <v>5669</v>
      </c>
      <c r="C235" s="665" t="s">
        <v>5278</v>
      </c>
      <c r="D235" s="665" t="s">
        <v>5354</v>
      </c>
      <c r="E235" s="665" t="s">
        <v>1306</v>
      </c>
      <c r="F235" s="668"/>
      <c r="G235" s="668"/>
      <c r="H235" s="668"/>
      <c r="I235" s="668"/>
      <c r="J235" s="668">
        <v>189.52</v>
      </c>
      <c r="K235" s="668">
        <v>41792.899999999994</v>
      </c>
      <c r="L235" s="668"/>
      <c r="M235" s="668">
        <v>220.51973406500628</v>
      </c>
      <c r="N235" s="668">
        <v>24.590000000000003</v>
      </c>
      <c r="O235" s="668">
        <v>5419.32</v>
      </c>
      <c r="P235" s="681"/>
      <c r="Q235" s="669">
        <v>220.3871492476616</v>
      </c>
    </row>
    <row r="236" spans="1:17" ht="14.4" customHeight="1" x14ac:dyDescent="0.3">
      <c r="A236" s="664" t="s">
        <v>527</v>
      </c>
      <c r="B236" s="665" t="s">
        <v>5669</v>
      </c>
      <c r="C236" s="665" t="s">
        <v>5278</v>
      </c>
      <c r="D236" s="665" t="s">
        <v>5356</v>
      </c>
      <c r="E236" s="665" t="s">
        <v>2900</v>
      </c>
      <c r="F236" s="668"/>
      <c r="G236" s="668"/>
      <c r="H236" s="668"/>
      <c r="I236" s="668"/>
      <c r="J236" s="668">
        <v>0.2</v>
      </c>
      <c r="K236" s="668">
        <v>195.77</v>
      </c>
      <c r="L236" s="668"/>
      <c r="M236" s="668">
        <v>978.85</v>
      </c>
      <c r="N236" s="668"/>
      <c r="O236" s="668"/>
      <c r="P236" s="681"/>
      <c r="Q236" s="669"/>
    </row>
    <row r="237" spans="1:17" ht="14.4" customHeight="1" x14ac:dyDescent="0.3">
      <c r="A237" s="664" t="s">
        <v>527</v>
      </c>
      <c r="B237" s="665" t="s">
        <v>5669</v>
      </c>
      <c r="C237" s="665" t="s">
        <v>5278</v>
      </c>
      <c r="D237" s="665" t="s">
        <v>5357</v>
      </c>
      <c r="E237" s="665" t="s">
        <v>2900</v>
      </c>
      <c r="F237" s="668"/>
      <c r="G237" s="668"/>
      <c r="H237" s="668"/>
      <c r="I237" s="668"/>
      <c r="J237" s="668">
        <v>5.0500000000000007</v>
      </c>
      <c r="K237" s="668">
        <v>19772.900000000001</v>
      </c>
      <c r="L237" s="668"/>
      <c r="M237" s="668">
        <v>3915.4257425742571</v>
      </c>
      <c r="N237" s="668"/>
      <c r="O237" s="668"/>
      <c r="P237" s="681"/>
      <c r="Q237" s="669"/>
    </row>
    <row r="238" spans="1:17" ht="14.4" customHeight="1" x14ac:dyDescent="0.3">
      <c r="A238" s="664" t="s">
        <v>527</v>
      </c>
      <c r="B238" s="665" t="s">
        <v>5669</v>
      </c>
      <c r="C238" s="665" t="s">
        <v>5278</v>
      </c>
      <c r="D238" s="665" t="s">
        <v>5358</v>
      </c>
      <c r="E238" s="665" t="s">
        <v>5359</v>
      </c>
      <c r="F238" s="668">
        <v>24.14</v>
      </c>
      <c r="G238" s="668">
        <v>18061.64</v>
      </c>
      <c r="H238" s="668">
        <v>1</v>
      </c>
      <c r="I238" s="668">
        <v>748.20381110190556</v>
      </c>
      <c r="J238" s="668">
        <v>78.239999999999981</v>
      </c>
      <c r="K238" s="668">
        <v>55994.429999999993</v>
      </c>
      <c r="L238" s="668">
        <v>3.100185254495162</v>
      </c>
      <c r="M238" s="668">
        <v>715.67523006134979</v>
      </c>
      <c r="N238" s="668">
        <v>45.509999999999991</v>
      </c>
      <c r="O238" s="668">
        <v>32570.350000000002</v>
      </c>
      <c r="P238" s="681">
        <v>1.8032886271678543</v>
      </c>
      <c r="Q238" s="669">
        <v>715.67457701604064</v>
      </c>
    </row>
    <row r="239" spans="1:17" ht="14.4" customHeight="1" x14ac:dyDescent="0.3">
      <c r="A239" s="664" t="s">
        <v>527</v>
      </c>
      <c r="B239" s="665" t="s">
        <v>5669</v>
      </c>
      <c r="C239" s="665" t="s">
        <v>5278</v>
      </c>
      <c r="D239" s="665" t="s">
        <v>5360</v>
      </c>
      <c r="E239" s="665" t="s">
        <v>5359</v>
      </c>
      <c r="F239" s="668">
        <v>60.519999999999996</v>
      </c>
      <c r="G239" s="668">
        <v>90562.650000000009</v>
      </c>
      <c r="H239" s="668">
        <v>1</v>
      </c>
      <c r="I239" s="668">
        <v>1496.4086252478521</v>
      </c>
      <c r="J239" s="668">
        <v>189.55</v>
      </c>
      <c r="K239" s="668">
        <v>271580.11</v>
      </c>
      <c r="L239" s="668">
        <v>2.9988092221241311</v>
      </c>
      <c r="M239" s="668">
        <v>1432.7623845950934</v>
      </c>
      <c r="N239" s="668">
        <v>91.080000000000013</v>
      </c>
      <c r="O239" s="668">
        <v>130367.17</v>
      </c>
      <c r="P239" s="681">
        <v>1.4395246826368264</v>
      </c>
      <c r="Q239" s="669">
        <v>1431.3479358805444</v>
      </c>
    </row>
    <row r="240" spans="1:17" ht="14.4" customHeight="1" x14ac:dyDescent="0.3">
      <c r="A240" s="664" t="s">
        <v>527</v>
      </c>
      <c r="B240" s="665" t="s">
        <v>5669</v>
      </c>
      <c r="C240" s="665" t="s">
        <v>5278</v>
      </c>
      <c r="D240" s="665" t="s">
        <v>5361</v>
      </c>
      <c r="E240" s="665" t="s">
        <v>2416</v>
      </c>
      <c r="F240" s="668">
        <v>4.51</v>
      </c>
      <c r="G240" s="668">
        <v>1181.9299999999998</v>
      </c>
      <c r="H240" s="668">
        <v>1</v>
      </c>
      <c r="I240" s="668">
        <v>262.06873614190687</v>
      </c>
      <c r="J240" s="668">
        <v>16.260000000000002</v>
      </c>
      <c r="K240" s="668">
        <v>5407.9800000000005</v>
      </c>
      <c r="L240" s="668">
        <v>4.5755501594849113</v>
      </c>
      <c r="M240" s="668">
        <v>332.59409594095939</v>
      </c>
      <c r="N240" s="668">
        <v>1.1099999999999999</v>
      </c>
      <c r="O240" s="668">
        <v>369.18</v>
      </c>
      <c r="P240" s="681">
        <v>0.3123535234743175</v>
      </c>
      <c r="Q240" s="669">
        <v>332.59459459459464</v>
      </c>
    </row>
    <row r="241" spans="1:17" ht="14.4" customHeight="1" x14ac:dyDescent="0.3">
      <c r="A241" s="664" t="s">
        <v>527</v>
      </c>
      <c r="B241" s="665" t="s">
        <v>5669</v>
      </c>
      <c r="C241" s="665" t="s">
        <v>5278</v>
      </c>
      <c r="D241" s="665" t="s">
        <v>5684</v>
      </c>
      <c r="E241" s="665"/>
      <c r="F241" s="668">
        <v>25.72</v>
      </c>
      <c r="G241" s="668">
        <v>8473.6899999999987</v>
      </c>
      <c r="H241" s="668">
        <v>1</v>
      </c>
      <c r="I241" s="668">
        <v>329.4591757387247</v>
      </c>
      <c r="J241" s="668"/>
      <c r="K241" s="668"/>
      <c r="L241" s="668"/>
      <c r="M241" s="668"/>
      <c r="N241" s="668"/>
      <c r="O241" s="668"/>
      <c r="P241" s="681"/>
      <c r="Q241" s="669"/>
    </row>
    <row r="242" spans="1:17" ht="14.4" customHeight="1" x14ac:dyDescent="0.3">
      <c r="A242" s="664" t="s">
        <v>527</v>
      </c>
      <c r="B242" s="665" t="s">
        <v>5669</v>
      </c>
      <c r="C242" s="665" t="s">
        <v>5278</v>
      </c>
      <c r="D242" s="665" t="s">
        <v>5685</v>
      </c>
      <c r="E242" s="665"/>
      <c r="F242" s="668">
        <v>10.24</v>
      </c>
      <c r="G242" s="668">
        <v>16868.52</v>
      </c>
      <c r="H242" s="668">
        <v>1</v>
      </c>
      <c r="I242" s="668">
        <v>1647.31640625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527</v>
      </c>
      <c r="B243" s="665" t="s">
        <v>5669</v>
      </c>
      <c r="C243" s="665" t="s">
        <v>5278</v>
      </c>
      <c r="D243" s="665" t="s">
        <v>5362</v>
      </c>
      <c r="E243" s="665" t="s">
        <v>5363</v>
      </c>
      <c r="F243" s="668">
        <v>27.490000000000002</v>
      </c>
      <c r="G243" s="668">
        <v>5600.4900000000007</v>
      </c>
      <c r="H243" s="668">
        <v>1</v>
      </c>
      <c r="I243" s="668">
        <v>203.72826482357223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527</v>
      </c>
      <c r="B244" s="665" t="s">
        <v>5669</v>
      </c>
      <c r="C244" s="665" t="s">
        <v>5278</v>
      </c>
      <c r="D244" s="665" t="s">
        <v>5364</v>
      </c>
      <c r="E244" s="665" t="s">
        <v>5363</v>
      </c>
      <c r="F244" s="668">
        <v>23.78</v>
      </c>
      <c r="G244" s="668">
        <v>24223.18</v>
      </c>
      <c r="H244" s="668">
        <v>1</v>
      </c>
      <c r="I244" s="668">
        <v>1018.6366694701429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527</v>
      </c>
      <c r="B245" s="665" t="s">
        <v>5669</v>
      </c>
      <c r="C245" s="665" t="s">
        <v>5278</v>
      </c>
      <c r="D245" s="665" t="s">
        <v>5686</v>
      </c>
      <c r="E245" s="665" t="s">
        <v>5687</v>
      </c>
      <c r="F245" s="668"/>
      <c r="G245" s="668"/>
      <c r="H245" s="668"/>
      <c r="I245" s="668"/>
      <c r="J245" s="668">
        <v>24.919999999999998</v>
      </c>
      <c r="K245" s="668">
        <v>10359.73</v>
      </c>
      <c r="L245" s="668"/>
      <c r="M245" s="668">
        <v>415.71950240770468</v>
      </c>
      <c r="N245" s="668"/>
      <c r="O245" s="668"/>
      <c r="P245" s="681"/>
      <c r="Q245" s="669"/>
    </row>
    <row r="246" spans="1:17" ht="14.4" customHeight="1" x14ac:dyDescent="0.3">
      <c r="A246" s="664" t="s">
        <v>527</v>
      </c>
      <c r="B246" s="665" t="s">
        <v>5669</v>
      </c>
      <c r="C246" s="665" t="s">
        <v>5278</v>
      </c>
      <c r="D246" s="665" t="s">
        <v>5688</v>
      </c>
      <c r="E246" s="665" t="s">
        <v>5687</v>
      </c>
      <c r="F246" s="668"/>
      <c r="G246" s="668"/>
      <c r="H246" s="668"/>
      <c r="I246" s="668"/>
      <c r="J246" s="668">
        <v>7</v>
      </c>
      <c r="K246" s="668">
        <v>14549.990000000002</v>
      </c>
      <c r="L246" s="668"/>
      <c r="M246" s="668">
        <v>2078.5700000000002</v>
      </c>
      <c r="N246" s="668"/>
      <c r="O246" s="668"/>
      <c r="P246" s="681"/>
      <c r="Q246" s="669"/>
    </row>
    <row r="247" spans="1:17" ht="14.4" customHeight="1" x14ac:dyDescent="0.3">
      <c r="A247" s="664" t="s">
        <v>527</v>
      </c>
      <c r="B247" s="665" t="s">
        <v>5669</v>
      </c>
      <c r="C247" s="665" t="s">
        <v>5278</v>
      </c>
      <c r="D247" s="665" t="s">
        <v>5370</v>
      </c>
      <c r="E247" s="665" t="s">
        <v>5371</v>
      </c>
      <c r="F247" s="668"/>
      <c r="G247" s="668"/>
      <c r="H247" s="668"/>
      <c r="I247" s="668"/>
      <c r="J247" s="668">
        <v>1</v>
      </c>
      <c r="K247" s="668">
        <v>10757.4</v>
      </c>
      <c r="L247" s="668"/>
      <c r="M247" s="668">
        <v>10757.4</v>
      </c>
      <c r="N247" s="668"/>
      <c r="O247" s="668"/>
      <c r="P247" s="681"/>
      <c r="Q247" s="669"/>
    </row>
    <row r="248" spans="1:17" ht="14.4" customHeight="1" x14ac:dyDescent="0.3">
      <c r="A248" s="664" t="s">
        <v>527</v>
      </c>
      <c r="B248" s="665" t="s">
        <v>5669</v>
      </c>
      <c r="C248" s="665" t="s">
        <v>5278</v>
      </c>
      <c r="D248" s="665" t="s">
        <v>5372</v>
      </c>
      <c r="E248" s="665" t="s">
        <v>5373</v>
      </c>
      <c r="F248" s="668">
        <v>20.89</v>
      </c>
      <c r="G248" s="668">
        <v>9693.76</v>
      </c>
      <c r="H248" s="668">
        <v>1</v>
      </c>
      <c r="I248" s="668">
        <v>464.03829583532792</v>
      </c>
      <c r="J248" s="668">
        <v>4.7300000000000004</v>
      </c>
      <c r="K248" s="668">
        <v>2081.1999999999998</v>
      </c>
      <c r="L248" s="668">
        <v>0.21469481398342849</v>
      </c>
      <c r="M248" s="668">
        <v>439.99999999999994</v>
      </c>
      <c r="N248" s="668">
        <v>4.92</v>
      </c>
      <c r="O248" s="668">
        <v>1297.79</v>
      </c>
      <c r="P248" s="681">
        <v>0.13387890766843824</v>
      </c>
      <c r="Q248" s="669">
        <v>263.77845528455282</v>
      </c>
    </row>
    <row r="249" spans="1:17" ht="14.4" customHeight="1" x14ac:dyDescent="0.3">
      <c r="A249" s="664" t="s">
        <v>527</v>
      </c>
      <c r="B249" s="665" t="s">
        <v>5669</v>
      </c>
      <c r="C249" s="665" t="s">
        <v>5278</v>
      </c>
      <c r="D249" s="665" t="s">
        <v>5375</v>
      </c>
      <c r="E249" s="665" t="s">
        <v>1368</v>
      </c>
      <c r="F249" s="668">
        <v>6.04</v>
      </c>
      <c r="G249" s="668">
        <v>9922.26</v>
      </c>
      <c r="H249" s="668">
        <v>1</v>
      </c>
      <c r="I249" s="668">
        <v>1642.7582781456954</v>
      </c>
      <c r="J249" s="668">
        <v>5.32</v>
      </c>
      <c r="K249" s="668">
        <v>9330.51</v>
      </c>
      <c r="L249" s="668">
        <v>0.94036136928482017</v>
      </c>
      <c r="M249" s="668">
        <v>1753.8552631578948</v>
      </c>
      <c r="N249" s="668">
        <v>18.86</v>
      </c>
      <c r="O249" s="668">
        <v>44895.64</v>
      </c>
      <c r="P249" s="681">
        <v>4.5247393235008957</v>
      </c>
      <c r="Q249" s="669">
        <v>2380.4687168610817</v>
      </c>
    </row>
    <row r="250" spans="1:17" ht="14.4" customHeight="1" x14ac:dyDescent="0.3">
      <c r="A250" s="664" t="s">
        <v>527</v>
      </c>
      <c r="B250" s="665" t="s">
        <v>5669</v>
      </c>
      <c r="C250" s="665" t="s">
        <v>5278</v>
      </c>
      <c r="D250" s="665" t="s">
        <v>5376</v>
      </c>
      <c r="E250" s="665" t="s">
        <v>1371</v>
      </c>
      <c r="F250" s="668">
        <v>268.66000000000003</v>
      </c>
      <c r="G250" s="668">
        <v>17554.23</v>
      </c>
      <c r="H250" s="668">
        <v>1</v>
      </c>
      <c r="I250" s="668">
        <v>65.339946400655094</v>
      </c>
      <c r="J250" s="668">
        <v>22.050000000000004</v>
      </c>
      <c r="K250" s="668">
        <v>1378.42</v>
      </c>
      <c r="L250" s="668">
        <v>7.8523523959752151E-2</v>
      </c>
      <c r="M250" s="668">
        <v>62.51337868480725</v>
      </c>
      <c r="N250" s="668"/>
      <c r="O250" s="668"/>
      <c r="P250" s="681"/>
      <c r="Q250" s="669"/>
    </row>
    <row r="251" spans="1:17" ht="14.4" customHeight="1" x14ac:dyDescent="0.3">
      <c r="A251" s="664" t="s">
        <v>527</v>
      </c>
      <c r="B251" s="665" t="s">
        <v>5669</v>
      </c>
      <c r="C251" s="665" t="s">
        <v>5278</v>
      </c>
      <c r="D251" s="665" t="s">
        <v>5377</v>
      </c>
      <c r="E251" s="665" t="s">
        <v>1371</v>
      </c>
      <c r="F251" s="668">
        <v>315.04999999999995</v>
      </c>
      <c r="G251" s="668">
        <v>35478.259999999995</v>
      </c>
      <c r="H251" s="668">
        <v>1</v>
      </c>
      <c r="I251" s="668">
        <v>112.61152198063799</v>
      </c>
      <c r="J251" s="668">
        <v>47.160000000000004</v>
      </c>
      <c r="K251" s="668">
        <v>5081.74</v>
      </c>
      <c r="L251" s="668">
        <v>0.14323532213812065</v>
      </c>
      <c r="M251" s="668">
        <v>107.75530110262933</v>
      </c>
      <c r="N251" s="668">
        <v>4.3500000000000005</v>
      </c>
      <c r="O251" s="668">
        <v>468.52000000000004</v>
      </c>
      <c r="P251" s="681">
        <v>1.3205833657005729E-2</v>
      </c>
      <c r="Q251" s="669">
        <v>107.70574712643678</v>
      </c>
    </row>
    <row r="252" spans="1:17" ht="14.4" customHeight="1" x14ac:dyDescent="0.3">
      <c r="A252" s="664" t="s">
        <v>527</v>
      </c>
      <c r="B252" s="665" t="s">
        <v>5669</v>
      </c>
      <c r="C252" s="665" t="s">
        <v>5278</v>
      </c>
      <c r="D252" s="665" t="s">
        <v>5378</v>
      </c>
      <c r="E252" s="665" t="s">
        <v>1371</v>
      </c>
      <c r="F252" s="668">
        <v>130.31</v>
      </c>
      <c r="G252" s="668">
        <v>73949.14</v>
      </c>
      <c r="H252" s="668">
        <v>1</v>
      </c>
      <c r="I252" s="668">
        <v>567.48630189547998</v>
      </c>
      <c r="J252" s="668">
        <v>8.11</v>
      </c>
      <c r="K252" s="668">
        <v>4425.9799999999996</v>
      </c>
      <c r="L252" s="668">
        <v>5.9851676435993706E-2</v>
      </c>
      <c r="M252" s="668">
        <v>545.74352651048082</v>
      </c>
      <c r="N252" s="668">
        <v>0.22</v>
      </c>
      <c r="O252" s="668">
        <v>119.42</v>
      </c>
      <c r="P252" s="681">
        <v>1.6148936958563682E-3</v>
      </c>
      <c r="Q252" s="669">
        <v>542.81818181818187</v>
      </c>
    </row>
    <row r="253" spans="1:17" ht="14.4" customHeight="1" x14ac:dyDescent="0.3">
      <c r="A253" s="664" t="s">
        <v>527</v>
      </c>
      <c r="B253" s="665" t="s">
        <v>5669</v>
      </c>
      <c r="C253" s="665" t="s">
        <v>5278</v>
      </c>
      <c r="D253" s="665" t="s">
        <v>5379</v>
      </c>
      <c r="E253" s="665" t="s">
        <v>2363</v>
      </c>
      <c r="F253" s="668">
        <v>3</v>
      </c>
      <c r="G253" s="668">
        <v>480.56</v>
      </c>
      <c r="H253" s="668">
        <v>1</v>
      </c>
      <c r="I253" s="668">
        <v>160.18666666666667</v>
      </c>
      <c r="J253" s="668">
        <v>7.1</v>
      </c>
      <c r="K253" s="668">
        <v>1087.92</v>
      </c>
      <c r="L253" s="668">
        <v>2.2638588313634096</v>
      </c>
      <c r="M253" s="668">
        <v>153.22816901408453</v>
      </c>
      <c r="N253" s="668">
        <v>3</v>
      </c>
      <c r="O253" s="668">
        <v>459.68999999999994</v>
      </c>
      <c r="P253" s="681">
        <v>0.9565714999167636</v>
      </c>
      <c r="Q253" s="669">
        <v>153.22999999999999</v>
      </c>
    </row>
    <row r="254" spans="1:17" ht="14.4" customHeight="1" x14ac:dyDescent="0.3">
      <c r="A254" s="664" t="s">
        <v>527</v>
      </c>
      <c r="B254" s="665" t="s">
        <v>5669</v>
      </c>
      <c r="C254" s="665" t="s">
        <v>5278</v>
      </c>
      <c r="D254" s="665" t="s">
        <v>5382</v>
      </c>
      <c r="E254" s="665" t="s">
        <v>5383</v>
      </c>
      <c r="F254" s="668">
        <v>62.459999999999994</v>
      </c>
      <c r="G254" s="668">
        <v>44573.68</v>
      </c>
      <c r="H254" s="668">
        <v>1</v>
      </c>
      <c r="I254" s="668">
        <v>713.6356067883446</v>
      </c>
      <c r="J254" s="668">
        <v>37.26</v>
      </c>
      <c r="K254" s="668">
        <v>25609.879999999997</v>
      </c>
      <c r="L254" s="668">
        <v>0.574551618802845</v>
      </c>
      <c r="M254" s="668">
        <v>687.32903918411159</v>
      </c>
      <c r="N254" s="668"/>
      <c r="O254" s="668"/>
      <c r="P254" s="681"/>
      <c r="Q254" s="669"/>
    </row>
    <row r="255" spans="1:17" ht="14.4" customHeight="1" x14ac:dyDescent="0.3">
      <c r="A255" s="664" t="s">
        <v>527</v>
      </c>
      <c r="B255" s="665" t="s">
        <v>5669</v>
      </c>
      <c r="C255" s="665" t="s">
        <v>5278</v>
      </c>
      <c r="D255" s="665" t="s">
        <v>5384</v>
      </c>
      <c r="E255" s="665"/>
      <c r="F255" s="668">
        <v>65.45</v>
      </c>
      <c r="G255" s="668">
        <v>56611.65</v>
      </c>
      <c r="H255" s="668">
        <v>1</v>
      </c>
      <c r="I255" s="668">
        <v>864.9602750190985</v>
      </c>
      <c r="J255" s="668">
        <v>3.3999999999999995</v>
      </c>
      <c r="K255" s="668">
        <v>2816.05</v>
      </c>
      <c r="L255" s="668">
        <v>4.9743294887183119E-2</v>
      </c>
      <c r="M255" s="668">
        <v>828.25000000000023</v>
      </c>
      <c r="N255" s="668"/>
      <c r="O255" s="668"/>
      <c r="P255" s="681"/>
      <c r="Q255" s="669"/>
    </row>
    <row r="256" spans="1:17" ht="14.4" customHeight="1" x14ac:dyDescent="0.3">
      <c r="A256" s="664" t="s">
        <v>527</v>
      </c>
      <c r="B256" s="665" t="s">
        <v>5669</v>
      </c>
      <c r="C256" s="665" t="s">
        <v>5278</v>
      </c>
      <c r="D256" s="665" t="s">
        <v>5385</v>
      </c>
      <c r="E256" s="665" t="s">
        <v>5386</v>
      </c>
      <c r="F256" s="668">
        <v>127.25999999999999</v>
      </c>
      <c r="G256" s="668">
        <v>45490.869999999995</v>
      </c>
      <c r="H256" s="668">
        <v>1</v>
      </c>
      <c r="I256" s="668">
        <v>357.46401068678296</v>
      </c>
      <c r="J256" s="668">
        <v>140.77000000000001</v>
      </c>
      <c r="K256" s="668">
        <v>48379.67</v>
      </c>
      <c r="L256" s="668">
        <v>1.0635028523305885</v>
      </c>
      <c r="M256" s="668">
        <v>343.67883782055833</v>
      </c>
      <c r="N256" s="668"/>
      <c r="O256" s="668"/>
      <c r="P256" s="681"/>
      <c r="Q256" s="669"/>
    </row>
    <row r="257" spans="1:17" ht="14.4" customHeight="1" x14ac:dyDescent="0.3">
      <c r="A257" s="664" t="s">
        <v>527</v>
      </c>
      <c r="B257" s="665" t="s">
        <v>5669</v>
      </c>
      <c r="C257" s="665" t="s">
        <v>5278</v>
      </c>
      <c r="D257" s="665" t="s">
        <v>5387</v>
      </c>
      <c r="E257" s="665" t="s">
        <v>5388</v>
      </c>
      <c r="F257" s="668">
        <v>191.4</v>
      </c>
      <c r="G257" s="668">
        <v>44101.760000000002</v>
      </c>
      <c r="H257" s="668">
        <v>1</v>
      </c>
      <c r="I257" s="668">
        <v>230.41671891327064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527</v>
      </c>
      <c r="B258" s="665" t="s">
        <v>5669</v>
      </c>
      <c r="C258" s="665" t="s">
        <v>5278</v>
      </c>
      <c r="D258" s="665" t="s">
        <v>5389</v>
      </c>
      <c r="E258" s="665" t="s">
        <v>5388</v>
      </c>
      <c r="F258" s="668">
        <v>2.02</v>
      </c>
      <c r="G258" s="668">
        <v>1588.8899999999999</v>
      </c>
      <c r="H258" s="668">
        <v>1</v>
      </c>
      <c r="I258" s="668">
        <v>786.57920792079199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527</v>
      </c>
      <c r="B259" s="665" t="s">
        <v>5669</v>
      </c>
      <c r="C259" s="665" t="s">
        <v>5278</v>
      </c>
      <c r="D259" s="665" t="s">
        <v>5390</v>
      </c>
      <c r="E259" s="665" t="s">
        <v>5391</v>
      </c>
      <c r="F259" s="668">
        <v>8.85</v>
      </c>
      <c r="G259" s="668">
        <v>1459.6100000000001</v>
      </c>
      <c r="H259" s="668">
        <v>1</v>
      </c>
      <c r="I259" s="668">
        <v>164.92768361581923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527</v>
      </c>
      <c r="B260" s="665" t="s">
        <v>5669</v>
      </c>
      <c r="C260" s="665" t="s">
        <v>5278</v>
      </c>
      <c r="D260" s="665" t="s">
        <v>5392</v>
      </c>
      <c r="E260" s="665" t="s">
        <v>5393</v>
      </c>
      <c r="F260" s="668">
        <v>4.5599999999999996</v>
      </c>
      <c r="G260" s="668">
        <v>6768.5499999999993</v>
      </c>
      <c r="H260" s="668">
        <v>1</v>
      </c>
      <c r="I260" s="668">
        <v>1484.3311403508771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527</v>
      </c>
      <c r="B261" s="665" t="s">
        <v>5669</v>
      </c>
      <c r="C261" s="665" t="s">
        <v>5278</v>
      </c>
      <c r="D261" s="665" t="s">
        <v>5394</v>
      </c>
      <c r="E261" s="665" t="s">
        <v>5395</v>
      </c>
      <c r="F261" s="668">
        <v>8.32</v>
      </c>
      <c r="G261" s="668">
        <v>4116.5599999999995</v>
      </c>
      <c r="H261" s="668">
        <v>1</v>
      </c>
      <c r="I261" s="668">
        <v>494.77884615384608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527</v>
      </c>
      <c r="B262" s="665" t="s">
        <v>5669</v>
      </c>
      <c r="C262" s="665" t="s">
        <v>5278</v>
      </c>
      <c r="D262" s="665" t="s">
        <v>5403</v>
      </c>
      <c r="E262" s="665" t="s">
        <v>5404</v>
      </c>
      <c r="F262" s="668">
        <v>2.4300000000000002</v>
      </c>
      <c r="G262" s="668">
        <v>3359.9399999999996</v>
      </c>
      <c r="H262" s="668">
        <v>1</v>
      </c>
      <c r="I262" s="668">
        <v>1382.691358024691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527</v>
      </c>
      <c r="B263" s="665" t="s">
        <v>5669</v>
      </c>
      <c r="C263" s="665" t="s">
        <v>5278</v>
      </c>
      <c r="D263" s="665" t="s">
        <v>5405</v>
      </c>
      <c r="E263" s="665" t="s">
        <v>5404</v>
      </c>
      <c r="F263" s="668">
        <v>1.98</v>
      </c>
      <c r="G263" s="668">
        <v>9125.82</v>
      </c>
      <c r="H263" s="668">
        <v>1</v>
      </c>
      <c r="I263" s="668">
        <v>4609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527</v>
      </c>
      <c r="B264" s="665" t="s">
        <v>5669</v>
      </c>
      <c r="C264" s="665" t="s">
        <v>5278</v>
      </c>
      <c r="D264" s="665" t="s">
        <v>5406</v>
      </c>
      <c r="E264" s="665" t="s">
        <v>5404</v>
      </c>
      <c r="F264" s="668">
        <v>8.11</v>
      </c>
      <c r="G264" s="668">
        <v>112127.98</v>
      </c>
      <c r="H264" s="668">
        <v>1</v>
      </c>
      <c r="I264" s="668">
        <v>13825.891491985203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527</v>
      </c>
      <c r="B265" s="665" t="s">
        <v>5669</v>
      </c>
      <c r="C265" s="665" t="s">
        <v>5278</v>
      </c>
      <c r="D265" s="665" t="s">
        <v>5408</v>
      </c>
      <c r="E265" s="665" t="s">
        <v>5373</v>
      </c>
      <c r="F265" s="668">
        <v>7.4499999999999993</v>
      </c>
      <c r="G265" s="668">
        <v>34533.85</v>
      </c>
      <c r="H265" s="668">
        <v>1</v>
      </c>
      <c r="I265" s="668">
        <v>4635.4161073825508</v>
      </c>
      <c r="J265" s="668">
        <v>1.87</v>
      </c>
      <c r="K265" s="668">
        <v>8228</v>
      </c>
      <c r="L265" s="668">
        <v>0.23825898357698316</v>
      </c>
      <c r="M265" s="668">
        <v>4400</v>
      </c>
      <c r="N265" s="668">
        <v>7.0000000000000007E-2</v>
      </c>
      <c r="O265" s="668">
        <v>184.64</v>
      </c>
      <c r="P265" s="681">
        <v>5.3466381535797487E-3</v>
      </c>
      <c r="Q265" s="669">
        <v>2637.7142857142853</v>
      </c>
    </row>
    <row r="266" spans="1:17" ht="14.4" customHeight="1" x14ac:dyDescent="0.3">
      <c r="A266" s="664" t="s">
        <v>527</v>
      </c>
      <c r="B266" s="665" t="s">
        <v>5669</v>
      </c>
      <c r="C266" s="665" t="s">
        <v>5278</v>
      </c>
      <c r="D266" s="665" t="s">
        <v>5409</v>
      </c>
      <c r="E266" s="665" t="s">
        <v>5373</v>
      </c>
      <c r="F266" s="668">
        <v>7.4</v>
      </c>
      <c r="G266" s="668">
        <v>17169.329999999998</v>
      </c>
      <c r="H266" s="668">
        <v>1</v>
      </c>
      <c r="I266" s="668">
        <v>2320.1797297297294</v>
      </c>
      <c r="J266" s="668">
        <v>1</v>
      </c>
      <c r="K266" s="668">
        <v>2200</v>
      </c>
      <c r="L266" s="668">
        <v>0.12813546014899826</v>
      </c>
      <c r="M266" s="668">
        <v>2200</v>
      </c>
      <c r="N266" s="668">
        <v>3</v>
      </c>
      <c r="O266" s="668">
        <v>3956.7300000000005</v>
      </c>
      <c r="P266" s="681">
        <v>0.2304533723797027</v>
      </c>
      <c r="Q266" s="669">
        <v>1318.91</v>
      </c>
    </row>
    <row r="267" spans="1:17" ht="14.4" customHeight="1" x14ac:dyDescent="0.3">
      <c r="A267" s="664" t="s">
        <v>527</v>
      </c>
      <c r="B267" s="665" t="s">
        <v>5669</v>
      </c>
      <c r="C267" s="665" t="s">
        <v>5278</v>
      </c>
      <c r="D267" s="665" t="s">
        <v>5415</v>
      </c>
      <c r="E267" s="665" t="s">
        <v>1801</v>
      </c>
      <c r="F267" s="668"/>
      <c r="G267" s="668"/>
      <c r="H267" s="668"/>
      <c r="I267" s="668"/>
      <c r="J267" s="668"/>
      <c r="K267" s="668"/>
      <c r="L267" s="668"/>
      <c r="M267" s="668"/>
      <c r="N267" s="668">
        <v>0.4</v>
      </c>
      <c r="O267" s="668">
        <v>2692.58</v>
      </c>
      <c r="P267" s="681"/>
      <c r="Q267" s="669">
        <v>6731.45</v>
      </c>
    </row>
    <row r="268" spans="1:17" ht="14.4" customHeight="1" x14ac:dyDescent="0.3">
      <c r="A268" s="664" t="s">
        <v>527</v>
      </c>
      <c r="B268" s="665" t="s">
        <v>5669</v>
      </c>
      <c r="C268" s="665" t="s">
        <v>5278</v>
      </c>
      <c r="D268" s="665" t="s">
        <v>5429</v>
      </c>
      <c r="E268" s="665" t="s">
        <v>5430</v>
      </c>
      <c r="F268" s="668">
        <v>2.7199999999999998</v>
      </c>
      <c r="G268" s="668">
        <v>12536.48</v>
      </c>
      <c r="H268" s="668">
        <v>1</v>
      </c>
      <c r="I268" s="668">
        <v>4609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527</v>
      </c>
      <c r="B269" s="665" t="s">
        <v>5669</v>
      </c>
      <c r="C269" s="665" t="s">
        <v>5278</v>
      </c>
      <c r="D269" s="665" t="s">
        <v>5433</v>
      </c>
      <c r="E269" s="665" t="s">
        <v>5430</v>
      </c>
      <c r="F269" s="668">
        <v>19.87</v>
      </c>
      <c r="G269" s="668">
        <v>274720.51</v>
      </c>
      <c r="H269" s="668">
        <v>1</v>
      </c>
      <c r="I269" s="668">
        <v>13825.893809763462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527</v>
      </c>
      <c r="B270" s="665" t="s">
        <v>5669</v>
      </c>
      <c r="C270" s="665" t="s">
        <v>5278</v>
      </c>
      <c r="D270" s="665" t="s">
        <v>5434</v>
      </c>
      <c r="E270" s="665" t="s">
        <v>5430</v>
      </c>
      <c r="F270" s="668">
        <v>6</v>
      </c>
      <c r="G270" s="668">
        <v>8296.15</v>
      </c>
      <c r="H270" s="668">
        <v>1</v>
      </c>
      <c r="I270" s="668">
        <v>1382.6916666666666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527</v>
      </c>
      <c r="B271" s="665" t="s">
        <v>5669</v>
      </c>
      <c r="C271" s="665" t="s">
        <v>5278</v>
      </c>
      <c r="D271" s="665" t="s">
        <v>5435</v>
      </c>
      <c r="E271" s="665" t="s">
        <v>1435</v>
      </c>
      <c r="F271" s="668">
        <v>8.4499999999999993</v>
      </c>
      <c r="G271" s="668">
        <v>9772.39</v>
      </c>
      <c r="H271" s="668">
        <v>1</v>
      </c>
      <c r="I271" s="668">
        <v>1156.4958579881657</v>
      </c>
      <c r="J271" s="668">
        <v>17.71</v>
      </c>
      <c r="K271" s="668">
        <v>19591.050000000003</v>
      </c>
      <c r="L271" s="668">
        <v>2.0047347680557164</v>
      </c>
      <c r="M271" s="668">
        <v>1106.2140033879166</v>
      </c>
      <c r="N271" s="668">
        <v>10.46</v>
      </c>
      <c r="O271" s="668">
        <v>11339.56</v>
      </c>
      <c r="P271" s="681">
        <v>1.1603671159255822</v>
      </c>
      <c r="Q271" s="669">
        <v>1084.0879541108986</v>
      </c>
    </row>
    <row r="272" spans="1:17" ht="14.4" customHeight="1" x14ac:dyDescent="0.3">
      <c r="A272" s="664" t="s">
        <v>527</v>
      </c>
      <c r="B272" s="665" t="s">
        <v>5669</v>
      </c>
      <c r="C272" s="665" t="s">
        <v>5278</v>
      </c>
      <c r="D272" s="665" t="s">
        <v>5436</v>
      </c>
      <c r="E272" s="665" t="s">
        <v>1435</v>
      </c>
      <c r="F272" s="668">
        <v>28.92</v>
      </c>
      <c r="G272" s="668">
        <v>11148.630000000001</v>
      </c>
      <c r="H272" s="668">
        <v>1</v>
      </c>
      <c r="I272" s="668">
        <v>385.49896265560164</v>
      </c>
      <c r="J272" s="668">
        <v>23.47</v>
      </c>
      <c r="K272" s="668">
        <v>8654.2999999999993</v>
      </c>
      <c r="L272" s="668">
        <v>0.77626578332943141</v>
      </c>
      <c r="M272" s="668">
        <v>368.73881550916064</v>
      </c>
      <c r="N272" s="668">
        <v>39.79</v>
      </c>
      <c r="O272" s="668">
        <v>14378.820000000002</v>
      </c>
      <c r="P272" s="681">
        <v>1.2897387391993456</v>
      </c>
      <c r="Q272" s="669">
        <v>361.36768032168891</v>
      </c>
    </row>
    <row r="273" spans="1:17" ht="14.4" customHeight="1" x14ac:dyDescent="0.3">
      <c r="A273" s="664" t="s">
        <v>527</v>
      </c>
      <c r="B273" s="665" t="s">
        <v>5669</v>
      </c>
      <c r="C273" s="665" t="s">
        <v>5278</v>
      </c>
      <c r="D273" s="665" t="s">
        <v>5437</v>
      </c>
      <c r="E273" s="665" t="s">
        <v>1435</v>
      </c>
      <c r="F273" s="668">
        <v>25.080000000000002</v>
      </c>
      <c r="G273" s="668">
        <v>3222.74</v>
      </c>
      <c r="H273" s="668">
        <v>1</v>
      </c>
      <c r="I273" s="668">
        <v>128.49840510366823</v>
      </c>
      <c r="J273" s="668">
        <v>28.32</v>
      </c>
      <c r="K273" s="668">
        <v>3480.66</v>
      </c>
      <c r="L273" s="668">
        <v>1.0800312777326126</v>
      </c>
      <c r="M273" s="668">
        <v>122.90466101694915</v>
      </c>
      <c r="N273" s="668">
        <v>44.07</v>
      </c>
      <c r="O273" s="668">
        <v>5308.07</v>
      </c>
      <c r="P273" s="681">
        <v>1.6470674022726004</v>
      </c>
      <c r="Q273" s="669">
        <v>120.44633537553891</v>
      </c>
    </row>
    <row r="274" spans="1:17" ht="14.4" customHeight="1" x14ac:dyDescent="0.3">
      <c r="A274" s="664" t="s">
        <v>527</v>
      </c>
      <c r="B274" s="665" t="s">
        <v>5669</v>
      </c>
      <c r="C274" s="665" t="s">
        <v>5278</v>
      </c>
      <c r="D274" s="665" t="s">
        <v>5440</v>
      </c>
      <c r="E274" s="665" t="s">
        <v>1435</v>
      </c>
      <c r="F274" s="668">
        <v>3.8400000000000003</v>
      </c>
      <c r="G274" s="668">
        <v>5921.2799999999988</v>
      </c>
      <c r="H274" s="668">
        <v>1</v>
      </c>
      <c r="I274" s="668">
        <v>1541.9999999999995</v>
      </c>
      <c r="J274" s="668">
        <v>1.6800000000000002</v>
      </c>
      <c r="K274" s="668">
        <v>2477.9300000000003</v>
      </c>
      <c r="L274" s="668">
        <v>0.41847877485948998</v>
      </c>
      <c r="M274" s="668">
        <v>1474.9583333333333</v>
      </c>
      <c r="N274" s="668">
        <v>5.3</v>
      </c>
      <c r="O274" s="668">
        <v>7660.9</v>
      </c>
      <c r="P274" s="681">
        <v>1.2937912073065285</v>
      </c>
      <c r="Q274" s="669">
        <v>1445.4528301886792</v>
      </c>
    </row>
    <row r="275" spans="1:17" ht="14.4" customHeight="1" x14ac:dyDescent="0.3">
      <c r="A275" s="664" t="s">
        <v>527</v>
      </c>
      <c r="B275" s="665" t="s">
        <v>5669</v>
      </c>
      <c r="C275" s="665" t="s">
        <v>5278</v>
      </c>
      <c r="D275" s="665" t="s">
        <v>5441</v>
      </c>
      <c r="E275" s="665" t="s">
        <v>5442</v>
      </c>
      <c r="F275" s="668">
        <v>36.32</v>
      </c>
      <c r="G275" s="668">
        <v>27174.879999999997</v>
      </c>
      <c r="H275" s="668">
        <v>1</v>
      </c>
      <c r="I275" s="668">
        <v>748.20704845814976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527</v>
      </c>
      <c r="B276" s="665" t="s">
        <v>5669</v>
      </c>
      <c r="C276" s="665" t="s">
        <v>5278</v>
      </c>
      <c r="D276" s="665" t="s">
        <v>5445</v>
      </c>
      <c r="E276" s="665" t="s">
        <v>5442</v>
      </c>
      <c r="F276" s="668">
        <v>110.85</v>
      </c>
      <c r="G276" s="668">
        <v>165876.77000000002</v>
      </c>
      <c r="H276" s="668">
        <v>1</v>
      </c>
      <c r="I276" s="668">
        <v>1496.4074875958504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527</v>
      </c>
      <c r="B277" s="665" t="s">
        <v>5669</v>
      </c>
      <c r="C277" s="665" t="s">
        <v>5278</v>
      </c>
      <c r="D277" s="665" t="s">
        <v>5689</v>
      </c>
      <c r="E277" s="665" t="s">
        <v>5690</v>
      </c>
      <c r="F277" s="668">
        <v>5.09</v>
      </c>
      <c r="G277" s="668">
        <v>3808.35</v>
      </c>
      <c r="H277" s="668">
        <v>1</v>
      </c>
      <c r="I277" s="668">
        <v>748.20235756385068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527</v>
      </c>
      <c r="B278" s="665" t="s">
        <v>5669</v>
      </c>
      <c r="C278" s="665" t="s">
        <v>5278</v>
      </c>
      <c r="D278" s="665" t="s">
        <v>5691</v>
      </c>
      <c r="E278" s="665" t="s">
        <v>5690</v>
      </c>
      <c r="F278" s="668">
        <v>11.129999999999999</v>
      </c>
      <c r="G278" s="668">
        <v>16655.02</v>
      </c>
      <c r="H278" s="668">
        <v>1</v>
      </c>
      <c r="I278" s="668">
        <v>1496.4079065588501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527</v>
      </c>
      <c r="B279" s="665" t="s">
        <v>5669</v>
      </c>
      <c r="C279" s="665" t="s">
        <v>5278</v>
      </c>
      <c r="D279" s="665" t="s">
        <v>5446</v>
      </c>
      <c r="E279" s="665" t="s">
        <v>5447</v>
      </c>
      <c r="F279" s="668">
        <v>1</v>
      </c>
      <c r="G279" s="668">
        <v>11824.94</v>
      </c>
      <c r="H279" s="668">
        <v>1</v>
      </c>
      <c r="I279" s="668">
        <v>11824.94</v>
      </c>
      <c r="J279" s="668">
        <v>2</v>
      </c>
      <c r="K279" s="668">
        <v>22621.62</v>
      </c>
      <c r="L279" s="668">
        <v>1.9130431105781507</v>
      </c>
      <c r="M279" s="668">
        <v>11310.81</v>
      </c>
      <c r="N279" s="668"/>
      <c r="O279" s="668"/>
      <c r="P279" s="681"/>
      <c r="Q279" s="669"/>
    </row>
    <row r="280" spans="1:17" ht="14.4" customHeight="1" x14ac:dyDescent="0.3">
      <c r="A280" s="664" t="s">
        <v>527</v>
      </c>
      <c r="B280" s="665" t="s">
        <v>5669</v>
      </c>
      <c r="C280" s="665" t="s">
        <v>5278</v>
      </c>
      <c r="D280" s="665" t="s">
        <v>5449</v>
      </c>
      <c r="E280" s="665" t="s">
        <v>1507</v>
      </c>
      <c r="F280" s="668"/>
      <c r="G280" s="668"/>
      <c r="H280" s="668"/>
      <c r="I280" s="668"/>
      <c r="J280" s="668">
        <v>38.6</v>
      </c>
      <c r="K280" s="668">
        <v>90670.150000000009</v>
      </c>
      <c r="L280" s="668"/>
      <c r="M280" s="668">
        <v>2348.9676165803112</v>
      </c>
      <c r="N280" s="668">
        <v>14.45</v>
      </c>
      <c r="O280" s="668">
        <v>33942.51</v>
      </c>
      <c r="P280" s="681"/>
      <c r="Q280" s="669">
        <v>2348.9626297577856</v>
      </c>
    </row>
    <row r="281" spans="1:17" ht="14.4" customHeight="1" x14ac:dyDescent="0.3">
      <c r="A281" s="664" t="s">
        <v>527</v>
      </c>
      <c r="B281" s="665" t="s">
        <v>5669</v>
      </c>
      <c r="C281" s="665" t="s">
        <v>5278</v>
      </c>
      <c r="D281" s="665" t="s">
        <v>5450</v>
      </c>
      <c r="E281" s="665" t="s">
        <v>1458</v>
      </c>
      <c r="F281" s="668"/>
      <c r="G281" s="668"/>
      <c r="H281" s="668"/>
      <c r="I281" s="668"/>
      <c r="J281" s="668">
        <v>19.829999999999998</v>
      </c>
      <c r="K281" s="668">
        <v>6249</v>
      </c>
      <c r="L281" s="668"/>
      <c r="M281" s="668">
        <v>315.12859304084725</v>
      </c>
      <c r="N281" s="668">
        <v>11.23</v>
      </c>
      <c r="O281" s="668">
        <v>3538.87</v>
      </c>
      <c r="P281" s="681"/>
      <c r="Q281" s="669">
        <v>315.12644701691897</v>
      </c>
    </row>
    <row r="282" spans="1:17" ht="14.4" customHeight="1" x14ac:dyDescent="0.3">
      <c r="A282" s="664" t="s">
        <v>527</v>
      </c>
      <c r="B282" s="665" t="s">
        <v>5669</v>
      </c>
      <c r="C282" s="665" t="s">
        <v>5278</v>
      </c>
      <c r="D282" s="665" t="s">
        <v>5451</v>
      </c>
      <c r="E282" s="665" t="s">
        <v>1458</v>
      </c>
      <c r="F282" s="668"/>
      <c r="G282" s="668"/>
      <c r="H282" s="668"/>
      <c r="I282" s="668"/>
      <c r="J282" s="668">
        <v>15.09</v>
      </c>
      <c r="K282" s="668">
        <v>23776.65</v>
      </c>
      <c r="L282" s="668"/>
      <c r="M282" s="668">
        <v>1575.6560636182903</v>
      </c>
      <c r="N282" s="668">
        <v>12</v>
      </c>
      <c r="O282" s="668">
        <v>18907.919999999998</v>
      </c>
      <c r="P282" s="681"/>
      <c r="Q282" s="669">
        <v>1575.6599999999999</v>
      </c>
    </row>
    <row r="283" spans="1:17" ht="14.4" customHeight="1" x14ac:dyDescent="0.3">
      <c r="A283" s="664" t="s">
        <v>527</v>
      </c>
      <c r="B283" s="665" t="s">
        <v>5669</v>
      </c>
      <c r="C283" s="665" t="s">
        <v>5278</v>
      </c>
      <c r="D283" s="665" t="s">
        <v>5692</v>
      </c>
      <c r="E283" s="665" t="s">
        <v>5687</v>
      </c>
      <c r="F283" s="668"/>
      <c r="G283" s="668"/>
      <c r="H283" s="668"/>
      <c r="I283" s="668"/>
      <c r="J283" s="668">
        <v>1.8900000000000001</v>
      </c>
      <c r="K283" s="668">
        <v>7856.97</v>
      </c>
      <c r="L283" s="668"/>
      <c r="M283" s="668">
        <v>4157.1269841269841</v>
      </c>
      <c r="N283" s="668"/>
      <c r="O283" s="668"/>
      <c r="P283" s="681"/>
      <c r="Q283" s="669"/>
    </row>
    <row r="284" spans="1:17" ht="14.4" customHeight="1" x14ac:dyDescent="0.3">
      <c r="A284" s="664" t="s">
        <v>527</v>
      </c>
      <c r="B284" s="665" t="s">
        <v>5669</v>
      </c>
      <c r="C284" s="665" t="s">
        <v>5278</v>
      </c>
      <c r="D284" s="665" t="s">
        <v>5452</v>
      </c>
      <c r="E284" s="665" t="s">
        <v>3230</v>
      </c>
      <c r="F284" s="668"/>
      <c r="G284" s="668"/>
      <c r="H284" s="668"/>
      <c r="I284" s="668"/>
      <c r="J284" s="668">
        <v>32.720000000000006</v>
      </c>
      <c r="K284" s="668">
        <v>10054.119999999999</v>
      </c>
      <c r="L284" s="668"/>
      <c r="M284" s="668">
        <v>307.27750611246933</v>
      </c>
      <c r="N284" s="668">
        <v>1.29</v>
      </c>
      <c r="O284" s="668">
        <v>396.38</v>
      </c>
      <c r="P284" s="681"/>
      <c r="Q284" s="669">
        <v>307.27131782945736</v>
      </c>
    </row>
    <row r="285" spans="1:17" ht="14.4" customHeight="1" x14ac:dyDescent="0.3">
      <c r="A285" s="664" t="s">
        <v>527</v>
      </c>
      <c r="B285" s="665" t="s">
        <v>5669</v>
      </c>
      <c r="C285" s="665" t="s">
        <v>5278</v>
      </c>
      <c r="D285" s="665" t="s">
        <v>5453</v>
      </c>
      <c r="E285" s="665" t="s">
        <v>3230</v>
      </c>
      <c r="F285" s="668"/>
      <c r="G285" s="668"/>
      <c r="H285" s="668"/>
      <c r="I285" s="668"/>
      <c r="J285" s="668">
        <v>6.08</v>
      </c>
      <c r="K285" s="668">
        <v>4670.6400000000003</v>
      </c>
      <c r="L285" s="668"/>
      <c r="M285" s="668">
        <v>768.19736842105272</v>
      </c>
      <c r="N285" s="668">
        <v>21.84</v>
      </c>
      <c r="O285" s="668">
        <v>16777.439999999999</v>
      </c>
      <c r="P285" s="681"/>
      <c r="Q285" s="669">
        <v>768.19780219780216</v>
      </c>
    </row>
    <row r="286" spans="1:17" ht="14.4" customHeight="1" x14ac:dyDescent="0.3">
      <c r="A286" s="664" t="s">
        <v>527</v>
      </c>
      <c r="B286" s="665" t="s">
        <v>5669</v>
      </c>
      <c r="C286" s="665" t="s">
        <v>5278</v>
      </c>
      <c r="D286" s="665" t="s">
        <v>5455</v>
      </c>
      <c r="E286" s="665" t="s">
        <v>1473</v>
      </c>
      <c r="F286" s="668"/>
      <c r="G286" s="668"/>
      <c r="H286" s="668"/>
      <c r="I286" s="668"/>
      <c r="J286" s="668">
        <v>256.43</v>
      </c>
      <c r="K286" s="668">
        <v>138129.91999999998</v>
      </c>
      <c r="L286" s="668"/>
      <c r="M286" s="668">
        <v>538.66521077876996</v>
      </c>
      <c r="N286" s="668">
        <v>180.50000000000003</v>
      </c>
      <c r="O286" s="668">
        <v>58934.270000000004</v>
      </c>
      <c r="P286" s="681"/>
      <c r="Q286" s="669">
        <v>326.50565096952903</v>
      </c>
    </row>
    <row r="287" spans="1:17" ht="14.4" customHeight="1" x14ac:dyDescent="0.3">
      <c r="A287" s="664" t="s">
        <v>527</v>
      </c>
      <c r="B287" s="665" t="s">
        <v>5669</v>
      </c>
      <c r="C287" s="665" t="s">
        <v>5278</v>
      </c>
      <c r="D287" s="665" t="s">
        <v>5456</v>
      </c>
      <c r="E287" s="665" t="s">
        <v>1473</v>
      </c>
      <c r="F287" s="668"/>
      <c r="G287" s="668"/>
      <c r="H287" s="668"/>
      <c r="I287" s="668"/>
      <c r="J287" s="668"/>
      <c r="K287" s="668"/>
      <c r="L287" s="668"/>
      <c r="M287" s="668"/>
      <c r="N287" s="668">
        <v>5.38</v>
      </c>
      <c r="O287" s="668">
        <v>351.28000000000003</v>
      </c>
      <c r="P287" s="681"/>
      <c r="Q287" s="669">
        <v>65.293680297397771</v>
      </c>
    </row>
    <row r="288" spans="1:17" ht="14.4" customHeight="1" x14ac:dyDescent="0.3">
      <c r="A288" s="664" t="s">
        <v>527</v>
      </c>
      <c r="B288" s="665" t="s">
        <v>5669</v>
      </c>
      <c r="C288" s="665" t="s">
        <v>5278</v>
      </c>
      <c r="D288" s="665" t="s">
        <v>5459</v>
      </c>
      <c r="E288" s="665" t="s">
        <v>1473</v>
      </c>
      <c r="F288" s="668"/>
      <c r="G288" s="668"/>
      <c r="H288" s="668"/>
      <c r="I288" s="668"/>
      <c r="J288" s="668"/>
      <c r="K288" s="668"/>
      <c r="L288" s="668"/>
      <c r="M288" s="668"/>
      <c r="N288" s="668">
        <v>37.22</v>
      </c>
      <c r="O288" s="668">
        <v>1215.0899999999999</v>
      </c>
      <c r="P288" s="681"/>
      <c r="Q288" s="669">
        <v>32.64615797958087</v>
      </c>
    </row>
    <row r="289" spans="1:17" ht="14.4" customHeight="1" x14ac:dyDescent="0.3">
      <c r="A289" s="664" t="s">
        <v>527</v>
      </c>
      <c r="B289" s="665" t="s">
        <v>5669</v>
      </c>
      <c r="C289" s="665" t="s">
        <v>5278</v>
      </c>
      <c r="D289" s="665" t="s">
        <v>5462</v>
      </c>
      <c r="E289" s="665" t="s">
        <v>1507</v>
      </c>
      <c r="F289" s="668"/>
      <c r="G289" s="668"/>
      <c r="H289" s="668"/>
      <c r="I289" s="668"/>
      <c r="J289" s="668">
        <v>11.73</v>
      </c>
      <c r="K289" s="668">
        <v>8265.92</v>
      </c>
      <c r="L289" s="668"/>
      <c r="M289" s="668">
        <v>704.68201193520883</v>
      </c>
      <c r="N289" s="668">
        <v>5.7799999999999994</v>
      </c>
      <c r="O289" s="668">
        <v>4073.0600000000004</v>
      </c>
      <c r="P289" s="681"/>
      <c r="Q289" s="669">
        <v>704.68166089965416</v>
      </c>
    </row>
    <row r="290" spans="1:17" ht="14.4" customHeight="1" x14ac:dyDescent="0.3">
      <c r="A290" s="664" t="s">
        <v>527</v>
      </c>
      <c r="B290" s="665" t="s">
        <v>5669</v>
      </c>
      <c r="C290" s="665" t="s">
        <v>5278</v>
      </c>
      <c r="D290" s="665" t="s">
        <v>5463</v>
      </c>
      <c r="E290" s="665" t="s">
        <v>3043</v>
      </c>
      <c r="F290" s="668"/>
      <c r="G290" s="668"/>
      <c r="H290" s="668"/>
      <c r="I290" s="668"/>
      <c r="J290" s="668">
        <v>15.32</v>
      </c>
      <c r="K290" s="668">
        <v>134508.53</v>
      </c>
      <c r="L290" s="668"/>
      <c r="M290" s="668">
        <v>8779.9301566579634</v>
      </c>
      <c r="N290" s="668"/>
      <c r="O290" s="668"/>
      <c r="P290" s="681"/>
      <c r="Q290" s="669"/>
    </row>
    <row r="291" spans="1:17" ht="14.4" customHeight="1" x14ac:dyDescent="0.3">
      <c r="A291" s="664" t="s">
        <v>527</v>
      </c>
      <c r="B291" s="665" t="s">
        <v>5669</v>
      </c>
      <c r="C291" s="665" t="s">
        <v>5278</v>
      </c>
      <c r="D291" s="665" t="s">
        <v>5463</v>
      </c>
      <c r="E291" s="665" t="s">
        <v>5564</v>
      </c>
      <c r="F291" s="668"/>
      <c r="G291" s="668"/>
      <c r="H291" s="668"/>
      <c r="I291" s="668"/>
      <c r="J291" s="668">
        <v>0</v>
      </c>
      <c r="K291" s="668">
        <v>0</v>
      </c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527</v>
      </c>
      <c r="B292" s="665" t="s">
        <v>5669</v>
      </c>
      <c r="C292" s="665" t="s">
        <v>5278</v>
      </c>
      <c r="D292" s="665" t="s">
        <v>5464</v>
      </c>
      <c r="E292" s="665" t="s">
        <v>1507</v>
      </c>
      <c r="F292" s="668"/>
      <c r="G292" s="668"/>
      <c r="H292" s="668"/>
      <c r="I292" s="668"/>
      <c r="J292" s="668">
        <v>26.93</v>
      </c>
      <c r="K292" s="668">
        <v>94886.43</v>
      </c>
      <c r="L292" s="668"/>
      <c r="M292" s="668">
        <v>3523.4470850352764</v>
      </c>
      <c r="N292" s="668"/>
      <c r="O292" s="668"/>
      <c r="P292" s="681"/>
      <c r="Q292" s="669"/>
    </row>
    <row r="293" spans="1:17" ht="14.4" customHeight="1" x14ac:dyDescent="0.3">
      <c r="A293" s="664" t="s">
        <v>527</v>
      </c>
      <c r="B293" s="665" t="s">
        <v>5669</v>
      </c>
      <c r="C293" s="665" t="s">
        <v>5278</v>
      </c>
      <c r="D293" s="665" t="s">
        <v>5465</v>
      </c>
      <c r="E293" s="665" t="s">
        <v>2522</v>
      </c>
      <c r="F293" s="668"/>
      <c r="G293" s="668"/>
      <c r="H293" s="668"/>
      <c r="I293" s="668"/>
      <c r="J293" s="668"/>
      <c r="K293" s="668"/>
      <c r="L293" s="668"/>
      <c r="M293" s="668"/>
      <c r="N293" s="668">
        <v>4.76</v>
      </c>
      <c r="O293" s="668">
        <v>6278</v>
      </c>
      <c r="P293" s="681"/>
      <c r="Q293" s="669">
        <v>1318.90756302521</v>
      </c>
    </row>
    <row r="294" spans="1:17" ht="14.4" customHeight="1" x14ac:dyDescent="0.3">
      <c r="A294" s="664" t="s">
        <v>527</v>
      </c>
      <c r="B294" s="665" t="s">
        <v>5669</v>
      </c>
      <c r="C294" s="665" t="s">
        <v>5278</v>
      </c>
      <c r="D294" s="665" t="s">
        <v>5467</v>
      </c>
      <c r="E294" s="665" t="s">
        <v>2540</v>
      </c>
      <c r="F294" s="668"/>
      <c r="G294" s="668"/>
      <c r="H294" s="668"/>
      <c r="I294" s="668"/>
      <c r="J294" s="668">
        <v>1</v>
      </c>
      <c r="K294" s="668">
        <v>978.86</v>
      </c>
      <c r="L294" s="668"/>
      <c r="M294" s="668">
        <v>978.86</v>
      </c>
      <c r="N294" s="668"/>
      <c r="O294" s="668"/>
      <c r="P294" s="681"/>
      <c r="Q294" s="669"/>
    </row>
    <row r="295" spans="1:17" ht="14.4" customHeight="1" x14ac:dyDescent="0.3">
      <c r="A295" s="664" t="s">
        <v>527</v>
      </c>
      <c r="B295" s="665" t="s">
        <v>5669</v>
      </c>
      <c r="C295" s="665" t="s">
        <v>5278</v>
      </c>
      <c r="D295" s="665" t="s">
        <v>5469</v>
      </c>
      <c r="E295" s="665" t="s">
        <v>1597</v>
      </c>
      <c r="F295" s="668"/>
      <c r="G295" s="668"/>
      <c r="H295" s="668"/>
      <c r="I295" s="668"/>
      <c r="J295" s="668">
        <v>1</v>
      </c>
      <c r="K295" s="668">
        <v>3915.43</v>
      </c>
      <c r="L295" s="668"/>
      <c r="M295" s="668">
        <v>3915.43</v>
      </c>
      <c r="N295" s="668"/>
      <c r="O295" s="668"/>
      <c r="P295" s="681"/>
      <c r="Q295" s="669"/>
    </row>
    <row r="296" spans="1:17" ht="14.4" customHeight="1" x14ac:dyDescent="0.3">
      <c r="A296" s="664" t="s">
        <v>527</v>
      </c>
      <c r="B296" s="665" t="s">
        <v>5669</v>
      </c>
      <c r="C296" s="665" t="s">
        <v>5278</v>
      </c>
      <c r="D296" s="665" t="s">
        <v>5473</v>
      </c>
      <c r="E296" s="665" t="s">
        <v>1520</v>
      </c>
      <c r="F296" s="668"/>
      <c r="G296" s="668"/>
      <c r="H296" s="668"/>
      <c r="I296" s="668"/>
      <c r="J296" s="668"/>
      <c r="K296" s="668"/>
      <c r="L296" s="668"/>
      <c r="M296" s="668"/>
      <c r="N296" s="668">
        <v>117.82999999999998</v>
      </c>
      <c r="O296" s="668">
        <v>63456.630000000005</v>
      </c>
      <c r="P296" s="681"/>
      <c r="Q296" s="669">
        <v>538.54391920563535</v>
      </c>
    </row>
    <row r="297" spans="1:17" ht="14.4" customHeight="1" x14ac:dyDescent="0.3">
      <c r="A297" s="664" t="s">
        <v>527</v>
      </c>
      <c r="B297" s="665" t="s">
        <v>5669</v>
      </c>
      <c r="C297" s="665" t="s">
        <v>5278</v>
      </c>
      <c r="D297" s="665" t="s">
        <v>5475</v>
      </c>
      <c r="E297" s="665" t="s">
        <v>3043</v>
      </c>
      <c r="F297" s="668"/>
      <c r="G297" s="668"/>
      <c r="H297" s="668"/>
      <c r="I297" s="668"/>
      <c r="J297" s="668">
        <v>2</v>
      </c>
      <c r="K297" s="668">
        <v>35119.74</v>
      </c>
      <c r="L297" s="668"/>
      <c r="M297" s="668">
        <v>17559.87</v>
      </c>
      <c r="N297" s="668"/>
      <c r="O297" s="668"/>
      <c r="P297" s="681"/>
      <c r="Q297" s="669"/>
    </row>
    <row r="298" spans="1:17" ht="14.4" customHeight="1" x14ac:dyDescent="0.3">
      <c r="A298" s="664" t="s">
        <v>527</v>
      </c>
      <c r="B298" s="665" t="s">
        <v>5669</v>
      </c>
      <c r="C298" s="665" t="s">
        <v>5278</v>
      </c>
      <c r="D298" s="665" t="s">
        <v>5485</v>
      </c>
      <c r="E298" s="665" t="s">
        <v>1306</v>
      </c>
      <c r="F298" s="668"/>
      <c r="G298" s="668"/>
      <c r="H298" s="668"/>
      <c r="I298" s="668"/>
      <c r="J298" s="668"/>
      <c r="K298" s="668"/>
      <c r="L298" s="668"/>
      <c r="M298" s="668"/>
      <c r="N298" s="668">
        <v>10.25</v>
      </c>
      <c r="O298" s="668">
        <v>6552.4100000000008</v>
      </c>
      <c r="P298" s="681"/>
      <c r="Q298" s="669">
        <v>639.25951219512206</v>
      </c>
    </row>
    <row r="299" spans="1:17" ht="14.4" customHeight="1" x14ac:dyDescent="0.3">
      <c r="A299" s="664" t="s">
        <v>527</v>
      </c>
      <c r="B299" s="665" t="s">
        <v>5669</v>
      </c>
      <c r="C299" s="665" t="s">
        <v>5278</v>
      </c>
      <c r="D299" s="665" t="s">
        <v>5693</v>
      </c>
      <c r="E299" s="665" t="s">
        <v>2461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4765.55</v>
      </c>
      <c r="P299" s="681"/>
      <c r="Q299" s="669">
        <v>4765.55</v>
      </c>
    </row>
    <row r="300" spans="1:17" ht="14.4" customHeight="1" x14ac:dyDescent="0.3">
      <c r="A300" s="664" t="s">
        <v>527</v>
      </c>
      <c r="B300" s="665" t="s">
        <v>5669</v>
      </c>
      <c r="C300" s="665" t="s">
        <v>5492</v>
      </c>
      <c r="D300" s="665" t="s">
        <v>5493</v>
      </c>
      <c r="E300" s="665"/>
      <c r="F300" s="668">
        <v>175</v>
      </c>
      <c r="G300" s="668">
        <v>326476.50000000006</v>
      </c>
      <c r="H300" s="668">
        <v>1</v>
      </c>
      <c r="I300" s="668">
        <v>1865.5800000000004</v>
      </c>
      <c r="J300" s="668">
        <v>223</v>
      </c>
      <c r="K300" s="668">
        <v>416024.33999999997</v>
      </c>
      <c r="L300" s="668">
        <v>1.274285714285714</v>
      </c>
      <c r="M300" s="668">
        <v>1865.58</v>
      </c>
      <c r="N300" s="668">
        <v>190</v>
      </c>
      <c r="O300" s="668">
        <v>380850.01999999996</v>
      </c>
      <c r="P300" s="681">
        <v>1.166546504878605</v>
      </c>
      <c r="Q300" s="669">
        <v>2004.4737894736841</v>
      </c>
    </row>
    <row r="301" spans="1:17" ht="14.4" customHeight="1" x14ac:dyDescent="0.3">
      <c r="A301" s="664" t="s">
        <v>527</v>
      </c>
      <c r="B301" s="665" t="s">
        <v>5669</v>
      </c>
      <c r="C301" s="665" t="s">
        <v>5492</v>
      </c>
      <c r="D301" s="665" t="s">
        <v>5694</v>
      </c>
      <c r="E301" s="665"/>
      <c r="F301" s="668">
        <v>1</v>
      </c>
      <c r="G301" s="668">
        <v>2728.71</v>
      </c>
      <c r="H301" s="668">
        <v>1</v>
      </c>
      <c r="I301" s="668">
        <v>2728.71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527</v>
      </c>
      <c r="B302" s="665" t="s">
        <v>5669</v>
      </c>
      <c r="C302" s="665" t="s">
        <v>5492</v>
      </c>
      <c r="D302" s="665" t="s">
        <v>5695</v>
      </c>
      <c r="E302" s="665"/>
      <c r="F302" s="668"/>
      <c r="G302" s="668"/>
      <c r="H302" s="668"/>
      <c r="I302" s="668"/>
      <c r="J302" s="668"/>
      <c r="K302" s="668"/>
      <c r="L302" s="668"/>
      <c r="M302" s="668"/>
      <c r="N302" s="668">
        <v>4</v>
      </c>
      <c r="O302" s="668">
        <v>33143.879999999997</v>
      </c>
      <c r="P302" s="681"/>
      <c r="Q302" s="669">
        <v>8285.9699999999993</v>
      </c>
    </row>
    <row r="303" spans="1:17" ht="14.4" customHeight="1" x14ac:dyDescent="0.3">
      <c r="A303" s="664" t="s">
        <v>527</v>
      </c>
      <c r="B303" s="665" t="s">
        <v>5669</v>
      </c>
      <c r="C303" s="665" t="s">
        <v>5492</v>
      </c>
      <c r="D303" s="665" t="s">
        <v>5696</v>
      </c>
      <c r="E303" s="665"/>
      <c r="F303" s="668">
        <v>2</v>
      </c>
      <c r="G303" s="668">
        <v>19372.2</v>
      </c>
      <c r="H303" s="668">
        <v>1</v>
      </c>
      <c r="I303" s="668">
        <v>9686.1</v>
      </c>
      <c r="J303" s="668">
        <v>7</v>
      </c>
      <c r="K303" s="668">
        <v>67802.7</v>
      </c>
      <c r="L303" s="668">
        <v>3.4999999999999996</v>
      </c>
      <c r="M303" s="668">
        <v>9686.1</v>
      </c>
      <c r="N303" s="668">
        <v>2</v>
      </c>
      <c r="O303" s="668">
        <v>19816.14</v>
      </c>
      <c r="P303" s="681">
        <v>1.0229163440393967</v>
      </c>
      <c r="Q303" s="669">
        <v>9908.07</v>
      </c>
    </row>
    <row r="304" spans="1:17" ht="14.4" customHeight="1" x14ac:dyDescent="0.3">
      <c r="A304" s="664" t="s">
        <v>527</v>
      </c>
      <c r="B304" s="665" t="s">
        <v>5669</v>
      </c>
      <c r="C304" s="665" t="s">
        <v>5492</v>
      </c>
      <c r="D304" s="665" t="s">
        <v>5697</v>
      </c>
      <c r="E304" s="665"/>
      <c r="F304" s="668"/>
      <c r="G304" s="668"/>
      <c r="H304" s="668"/>
      <c r="I304" s="668"/>
      <c r="J304" s="668"/>
      <c r="K304" s="668"/>
      <c r="L304" s="668"/>
      <c r="M304" s="668"/>
      <c r="N304" s="668">
        <v>2</v>
      </c>
      <c r="O304" s="668">
        <v>2125.13</v>
      </c>
      <c r="P304" s="681"/>
      <c r="Q304" s="669">
        <v>1062.5650000000001</v>
      </c>
    </row>
    <row r="305" spans="1:17" ht="14.4" customHeight="1" x14ac:dyDescent="0.3">
      <c r="A305" s="664" t="s">
        <v>527</v>
      </c>
      <c r="B305" s="665" t="s">
        <v>5669</v>
      </c>
      <c r="C305" s="665" t="s">
        <v>5503</v>
      </c>
      <c r="D305" s="665" t="s">
        <v>5698</v>
      </c>
      <c r="E305" s="665" t="s">
        <v>5699</v>
      </c>
      <c r="F305" s="668">
        <v>3526</v>
      </c>
      <c r="G305" s="668">
        <v>3519506</v>
      </c>
      <c r="H305" s="668">
        <v>1</v>
      </c>
      <c r="I305" s="668">
        <v>998.15825297787865</v>
      </c>
      <c r="J305" s="668">
        <v>2964</v>
      </c>
      <c r="K305" s="668">
        <v>3035406</v>
      </c>
      <c r="L305" s="668">
        <v>0.86245228733805257</v>
      </c>
      <c r="M305" s="668">
        <v>1024.0910931174089</v>
      </c>
      <c r="N305" s="668">
        <v>2996</v>
      </c>
      <c r="O305" s="668">
        <v>3061955</v>
      </c>
      <c r="P305" s="681">
        <v>0.86999567552946355</v>
      </c>
      <c r="Q305" s="669">
        <v>1022.0143524699599</v>
      </c>
    </row>
    <row r="306" spans="1:17" ht="14.4" customHeight="1" x14ac:dyDescent="0.3">
      <c r="A306" s="664" t="s">
        <v>527</v>
      </c>
      <c r="B306" s="665" t="s">
        <v>5669</v>
      </c>
      <c r="C306" s="665" t="s">
        <v>5503</v>
      </c>
      <c r="D306" s="665" t="s">
        <v>5504</v>
      </c>
      <c r="E306" s="665" t="s">
        <v>5505</v>
      </c>
      <c r="F306" s="668">
        <v>24</v>
      </c>
      <c r="G306" s="668">
        <v>6648</v>
      </c>
      <c r="H306" s="668">
        <v>1</v>
      </c>
      <c r="I306" s="668">
        <v>277</v>
      </c>
      <c r="J306" s="668">
        <v>7</v>
      </c>
      <c r="K306" s="668">
        <v>1959</v>
      </c>
      <c r="L306" s="668">
        <v>0.29467509025270761</v>
      </c>
      <c r="M306" s="668">
        <v>279.85714285714283</v>
      </c>
      <c r="N306" s="668">
        <v>30</v>
      </c>
      <c r="O306" s="668">
        <v>8932</v>
      </c>
      <c r="P306" s="681">
        <v>1.3435619735258724</v>
      </c>
      <c r="Q306" s="669">
        <v>297.73333333333335</v>
      </c>
    </row>
    <row r="307" spans="1:17" ht="14.4" customHeight="1" x14ac:dyDescent="0.3">
      <c r="A307" s="664" t="s">
        <v>527</v>
      </c>
      <c r="B307" s="665" t="s">
        <v>5669</v>
      </c>
      <c r="C307" s="665" t="s">
        <v>5503</v>
      </c>
      <c r="D307" s="665" t="s">
        <v>5510</v>
      </c>
      <c r="E307" s="665" t="s">
        <v>5511</v>
      </c>
      <c r="F307" s="668">
        <v>113</v>
      </c>
      <c r="G307" s="668">
        <v>20905</v>
      </c>
      <c r="H307" s="668">
        <v>1</v>
      </c>
      <c r="I307" s="668">
        <v>185</v>
      </c>
      <c r="J307" s="668">
        <v>157</v>
      </c>
      <c r="K307" s="668">
        <v>29667</v>
      </c>
      <c r="L307" s="668">
        <v>1.4191341784262139</v>
      </c>
      <c r="M307" s="668">
        <v>188.96178343949043</v>
      </c>
      <c r="N307" s="668">
        <v>136</v>
      </c>
      <c r="O307" s="668">
        <v>26508</v>
      </c>
      <c r="P307" s="681">
        <v>1.2680220043051902</v>
      </c>
      <c r="Q307" s="669">
        <v>194.91176470588235</v>
      </c>
    </row>
    <row r="308" spans="1:17" ht="14.4" customHeight="1" x14ac:dyDescent="0.3">
      <c r="A308" s="664" t="s">
        <v>527</v>
      </c>
      <c r="B308" s="665" t="s">
        <v>5669</v>
      </c>
      <c r="C308" s="665" t="s">
        <v>5503</v>
      </c>
      <c r="D308" s="665" t="s">
        <v>5700</v>
      </c>
      <c r="E308" s="665" t="s">
        <v>5701</v>
      </c>
      <c r="F308" s="668">
        <v>0</v>
      </c>
      <c r="G308" s="668">
        <v>0</v>
      </c>
      <c r="H308" s="668"/>
      <c r="I308" s="668"/>
      <c r="J308" s="668">
        <v>0</v>
      </c>
      <c r="K308" s="668">
        <v>0</v>
      </c>
      <c r="L308" s="668"/>
      <c r="M308" s="668"/>
      <c r="N308" s="668">
        <v>0</v>
      </c>
      <c r="O308" s="668">
        <v>0</v>
      </c>
      <c r="P308" s="681"/>
      <c r="Q308" s="669"/>
    </row>
    <row r="309" spans="1:17" ht="14.4" customHeight="1" x14ac:dyDescent="0.3">
      <c r="A309" s="664" t="s">
        <v>527</v>
      </c>
      <c r="B309" s="665" t="s">
        <v>5669</v>
      </c>
      <c r="C309" s="665" t="s">
        <v>5503</v>
      </c>
      <c r="D309" s="665" t="s">
        <v>5702</v>
      </c>
      <c r="E309" s="665" t="s">
        <v>5703</v>
      </c>
      <c r="F309" s="668">
        <v>3175</v>
      </c>
      <c r="G309" s="668">
        <v>0</v>
      </c>
      <c r="H309" s="668"/>
      <c r="I309" s="668">
        <v>0</v>
      </c>
      <c r="J309" s="668">
        <v>3282</v>
      </c>
      <c r="K309" s="668">
        <v>0</v>
      </c>
      <c r="L309" s="668"/>
      <c r="M309" s="668">
        <v>0</v>
      </c>
      <c r="N309" s="668">
        <v>2437</v>
      </c>
      <c r="O309" s="668">
        <v>0</v>
      </c>
      <c r="P309" s="681"/>
      <c r="Q309" s="669">
        <v>0</v>
      </c>
    </row>
    <row r="310" spans="1:17" ht="14.4" customHeight="1" x14ac:dyDescent="0.3">
      <c r="A310" s="664" t="s">
        <v>527</v>
      </c>
      <c r="B310" s="665" t="s">
        <v>5669</v>
      </c>
      <c r="C310" s="665" t="s">
        <v>5503</v>
      </c>
      <c r="D310" s="665" t="s">
        <v>5520</v>
      </c>
      <c r="E310" s="665" t="s">
        <v>5521</v>
      </c>
      <c r="F310" s="668">
        <v>29</v>
      </c>
      <c r="G310" s="668">
        <v>0</v>
      </c>
      <c r="H310" s="668"/>
      <c r="I310" s="668">
        <v>0</v>
      </c>
      <c r="J310" s="668">
        <v>42</v>
      </c>
      <c r="K310" s="668">
        <v>0</v>
      </c>
      <c r="L310" s="668"/>
      <c r="M310" s="668">
        <v>0</v>
      </c>
      <c r="N310" s="668">
        <v>10</v>
      </c>
      <c r="O310" s="668">
        <v>0</v>
      </c>
      <c r="P310" s="681"/>
      <c r="Q310" s="669">
        <v>0</v>
      </c>
    </row>
    <row r="311" spans="1:17" ht="14.4" customHeight="1" x14ac:dyDescent="0.3">
      <c r="A311" s="664" t="s">
        <v>527</v>
      </c>
      <c r="B311" s="665" t="s">
        <v>5669</v>
      </c>
      <c r="C311" s="665" t="s">
        <v>5503</v>
      </c>
      <c r="D311" s="665" t="s">
        <v>5522</v>
      </c>
      <c r="E311" s="665" t="s">
        <v>5523</v>
      </c>
      <c r="F311" s="668">
        <v>3211</v>
      </c>
      <c r="G311" s="668">
        <v>333944</v>
      </c>
      <c r="H311" s="668">
        <v>1</v>
      </c>
      <c r="I311" s="668">
        <v>104</v>
      </c>
      <c r="J311" s="668">
        <v>2883</v>
      </c>
      <c r="K311" s="668">
        <v>305575</v>
      </c>
      <c r="L311" s="668">
        <v>0.91504863090817623</v>
      </c>
      <c r="M311" s="668">
        <v>105.99202219909816</v>
      </c>
      <c r="N311" s="668">
        <v>2028</v>
      </c>
      <c r="O311" s="668">
        <v>222988</v>
      </c>
      <c r="P311" s="681">
        <v>0.66774069903935984</v>
      </c>
      <c r="Q311" s="669">
        <v>109.95463510848126</v>
      </c>
    </row>
    <row r="312" spans="1:17" ht="14.4" customHeight="1" x14ac:dyDescent="0.3">
      <c r="A312" s="664" t="s">
        <v>527</v>
      </c>
      <c r="B312" s="665" t="s">
        <v>5669</v>
      </c>
      <c r="C312" s="665" t="s">
        <v>5503</v>
      </c>
      <c r="D312" s="665" t="s">
        <v>5594</v>
      </c>
      <c r="E312" s="665" t="s">
        <v>5595</v>
      </c>
      <c r="F312" s="668">
        <v>148</v>
      </c>
      <c r="G312" s="668">
        <v>48396</v>
      </c>
      <c r="H312" s="668">
        <v>1</v>
      </c>
      <c r="I312" s="668">
        <v>327</v>
      </c>
      <c r="J312" s="668">
        <v>70</v>
      </c>
      <c r="K312" s="668">
        <v>23168</v>
      </c>
      <c r="L312" s="668">
        <v>0.4787172493594512</v>
      </c>
      <c r="M312" s="668">
        <v>330.97142857142859</v>
      </c>
      <c r="N312" s="668">
        <v>108</v>
      </c>
      <c r="O312" s="668">
        <v>38186</v>
      </c>
      <c r="P312" s="681">
        <v>0.78903215141747252</v>
      </c>
      <c r="Q312" s="669">
        <v>353.57407407407408</v>
      </c>
    </row>
    <row r="313" spans="1:17" ht="14.4" customHeight="1" x14ac:dyDescent="0.3">
      <c r="A313" s="664" t="s">
        <v>527</v>
      </c>
      <c r="B313" s="665" t="s">
        <v>5669</v>
      </c>
      <c r="C313" s="665" t="s">
        <v>5503</v>
      </c>
      <c r="D313" s="665" t="s">
        <v>5704</v>
      </c>
      <c r="E313" s="665" t="s">
        <v>5705</v>
      </c>
      <c r="F313" s="668">
        <v>53</v>
      </c>
      <c r="G313" s="668">
        <v>34185</v>
      </c>
      <c r="H313" s="668">
        <v>1</v>
      </c>
      <c r="I313" s="668">
        <v>645</v>
      </c>
      <c r="J313" s="668">
        <v>34</v>
      </c>
      <c r="K313" s="668">
        <v>22196</v>
      </c>
      <c r="L313" s="668">
        <v>0.64929062454292819</v>
      </c>
      <c r="M313" s="668">
        <v>652.82352941176475</v>
      </c>
      <c r="N313" s="668">
        <v>42</v>
      </c>
      <c r="O313" s="668">
        <v>29346</v>
      </c>
      <c r="P313" s="681">
        <v>0.85844668714348393</v>
      </c>
      <c r="Q313" s="669">
        <v>698.71428571428567</v>
      </c>
    </row>
    <row r="314" spans="1:17" ht="14.4" customHeight="1" x14ac:dyDescent="0.3">
      <c r="A314" s="664" t="s">
        <v>527</v>
      </c>
      <c r="B314" s="665" t="s">
        <v>5669</v>
      </c>
      <c r="C314" s="665" t="s">
        <v>5503</v>
      </c>
      <c r="D314" s="665" t="s">
        <v>5536</v>
      </c>
      <c r="E314" s="665" t="s">
        <v>5537</v>
      </c>
      <c r="F314" s="668">
        <v>926</v>
      </c>
      <c r="G314" s="668">
        <v>302802</v>
      </c>
      <c r="H314" s="668">
        <v>1</v>
      </c>
      <c r="I314" s="668">
        <v>327</v>
      </c>
      <c r="J314" s="668">
        <v>999</v>
      </c>
      <c r="K314" s="668">
        <v>330658</v>
      </c>
      <c r="L314" s="668">
        <v>1.0919941083612394</v>
      </c>
      <c r="M314" s="668">
        <v>330.98898898898898</v>
      </c>
      <c r="N314" s="668">
        <v>811</v>
      </c>
      <c r="O314" s="668">
        <v>287002</v>
      </c>
      <c r="P314" s="681">
        <v>0.9478206881064194</v>
      </c>
      <c r="Q314" s="669">
        <v>353.88655980271272</v>
      </c>
    </row>
    <row r="315" spans="1:17" ht="14.4" customHeight="1" x14ac:dyDescent="0.3">
      <c r="A315" s="664" t="s">
        <v>527</v>
      </c>
      <c r="B315" s="665" t="s">
        <v>5669</v>
      </c>
      <c r="C315" s="665" t="s">
        <v>5503</v>
      </c>
      <c r="D315" s="665" t="s">
        <v>5540</v>
      </c>
      <c r="E315" s="665" t="s">
        <v>5541</v>
      </c>
      <c r="F315" s="668">
        <v>129</v>
      </c>
      <c r="G315" s="668">
        <v>83205</v>
      </c>
      <c r="H315" s="668">
        <v>1</v>
      </c>
      <c r="I315" s="668">
        <v>645</v>
      </c>
      <c r="J315" s="668">
        <v>125</v>
      </c>
      <c r="K315" s="668">
        <v>81623</v>
      </c>
      <c r="L315" s="668">
        <v>0.98098671954810412</v>
      </c>
      <c r="M315" s="668">
        <v>652.98400000000004</v>
      </c>
      <c r="N315" s="668">
        <v>103</v>
      </c>
      <c r="O315" s="668">
        <v>72059</v>
      </c>
      <c r="P315" s="681">
        <v>0.86604170422450577</v>
      </c>
      <c r="Q315" s="669">
        <v>699.60194174757282</v>
      </c>
    </row>
    <row r="316" spans="1:17" ht="14.4" customHeight="1" x14ac:dyDescent="0.3">
      <c r="A316" s="664" t="s">
        <v>527</v>
      </c>
      <c r="B316" s="665" t="s">
        <v>5669</v>
      </c>
      <c r="C316" s="665" t="s">
        <v>5503</v>
      </c>
      <c r="D316" s="665" t="s">
        <v>5706</v>
      </c>
      <c r="E316" s="665" t="s">
        <v>5707</v>
      </c>
      <c r="F316" s="668">
        <v>210</v>
      </c>
      <c r="G316" s="668">
        <v>0</v>
      </c>
      <c r="H316" s="668"/>
      <c r="I316" s="668">
        <v>0</v>
      </c>
      <c r="J316" s="668">
        <v>100</v>
      </c>
      <c r="K316" s="668">
        <v>0</v>
      </c>
      <c r="L316" s="668"/>
      <c r="M316" s="668">
        <v>0</v>
      </c>
      <c r="N316" s="668">
        <v>73</v>
      </c>
      <c r="O316" s="668">
        <v>0</v>
      </c>
      <c r="P316" s="681"/>
      <c r="Q316" s="669">
        <v>0</v>
      </c>
    </row>
    <row r="317" spans="1:17" ht="14.4" customHeight="1" x14ac:dyDescent="0.3">
      <c r="A317" s="664" t="s">
        <v>527</v>
      </c>
      <c r="B317" s="665" t="s">
        <v>5669</v>
      </c>
      <c r="C317" s="665" t="s">
        <v>5503</v>
      </c>
      <c r="D317" s="665" t="s">
        <v>5708</v>
      </c>
      <c r="E317" s="665" t="s">
        <v>5709</v>
      </c>
      <c r="F317" s="668">
        <v>1283</v>
      </c>
      <c r="G317" s="668">
        <v>618406</v>
      </c>
      <c r="H317" s="668">
        <v>1</v>
      </c>
      <c r="I317" s="668">
        <v>482</v>
      </c>
      <c r="J317" s="668">
        <v>1135</v>
      </c>
      <c r="K317" s="668">
        <v>560654</v>
      </c>
      <c r="L317" s="668">
        <v>0.90661151411855645</v>
      </c>
      <c r="M317" s="668">
        <v>493.96828193832602</v>
      </c>
      <c r="N317" s="668">
        <v>810</v>
      </c>
      <c r="O317" s="668">
        <v>415359</v>
      </c>
      <c r="P317" s="681">
        <v>0.67166068893251363</v>
      </c>
      <c r="Q317" s="669">
        <v>512.78888888888889</v>
      </c>
    </row>
    <row r="318" spans="1:17" ht="14.4" customHeight="1" x14ac:dyDescent="0.3">
      <c r="A318" s="664" t="s">
        <v>5710</v>
      </c>
      <c r="B318" s="665" t="s">
        <v>5567</v>
      </c>
      <c r="C318" s="665" t="s">
        <v>5503</v>
      </c>
      <c r="D318" s="665" t="s">
        <v>5512</v>
      </c>
      <c r="E318" s="665" t="s">
        <v>5513</v>
      </c>
      <c r="F318" s="668">
        <v>2</v>
      </c>
      <c r="G318" s="668">
        <v>68</v>
      </c>
      <c r="H318" s="668">
        <v>1</v>
      </c>
      <c r="I318" s="668">
        <v>34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5711</v>
      </c>
      <c r="B319" s="665" t="s">
        <v>5277</v>
      </c>
      <c r="C319" s="665" t="s">
        <v>5278</v>
      </c>
      <c r="D319" s="665" t="s">
        <v>5318</v>
      </c>
      <c r="E319" s="665" t="s">
        <v>5552</v>
      </c>
      <c r="F319" s="668"/>
      <c r="G319" s="668"/>
      <c r="H319" s="668"/>
      <c r="I319" s="668"/>
      <c r="J319" s="668">
        <v>0</v>
      </c>
      <c r="K319" s="668">
        <v>0</v>
      </c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5711</v>
      </c>
      <c r="B320" s="665" t="s">
        <v>5277</v>
      </c>
      <c r="C320" s="665" t="s">
        <v>5278</v>
      </c>
      <c r="D320" s="665" t="s">
        <v>5318</v>
      </c>
      <c r="E320" s="665" t="s">
        <v>3010</v>
      </c>
      <c r="F320" s="668"/>
      <c r="G320" s="668"/>
      <c r="H320" s="668"/>
      <c r="I320" s="668"/>
      <c r="J320" s="668">
        <v>5</v>
      </c>
      <c r="K320" s="668">
        <v>29396.85</v>
      </c>
      <c r="L320" s="668"/>
      <c r="M320" s="668">
        <v>5879.37</v>
      </c>
      <c r="N320" s="668"/>
      <c r="O320" s="668"/>
      <c r="P320" s="681"/>
      <c r="Q320" s="669"/>
    </row>
    <row r="321" spans="1:17" ht="14.4" customHeight="1" x14ac:dyDescent="0.3">
      <c r="A321" s="664" t="s">
        <v>5711</v>
      </c>
      <c r="B321" s="665" t="s">
        <v>5277</v>
      </c>
      <c r="C321" s="665" t="s">
        <v>5503</v>
      </c>
      <c r="D321" s="665" t="s">
        <v>5516</v>
      </c>
      <c r="E321" s="665" t="s">
        <v>5517</v>
      </c>
      <c r="F321" s="668"/>
      <c r="G321" s="668"/>
      <c r="H321" s="668"/>
      <c r="I321" s="668"/>
      <c r="J321" s="668">
        <v>2</v>
      </c>
      <c r="K321" s="668">
        <v>330</v>
      </c>
      <c r="L321" s="668"/>
      <c r="M321" s="668">
        <v>165</v>
      </c>
      <c r="N321" s="668"/>
      <c r="O321" s="668"/>
      <c r="P321" s="681"/>
      <c r="Q321" s="669"/>
    </row>
    <row r="322" spans="1:17" ht="14.4" customHeight="1" x14ac:dyDescent="0.3">
      <c r="A322" s="664" t="s">
        <v>5711</v>
      </c>
      <c r="B322" s="665" t="s">
        <v>5277</v>
      </c>
      <c r="C322" s="665" t="s">
        <v>5503</v>
      </c>
      <c r="D322" s="665" t="s">
        <v>5520</v>
      </c>
      <c r="E322" s="665" t="s">
        <v>5521</v>
      </c>
      <c r="F322" s="668"/>
      <c r="G322" s="668"/>
      <c r="H322" s="668"/>
      <c r="I322" s="668"/>
      <c r="J322" s="668">
        <v>2</v>
      </c>
      <c r="K322" s="668">
        <v>0</v>
      </c>
      <c r="L322" s="668"/>
      <c r="M322" s="668">
        <v>0</v>
      </c>
      <c r="N322" s="668"/>
      <c r="O322" s="668"/>
      <c r="P322" s="681"/>
      <c r="Q322" s="669"/>
    </row>
    <row r="323" spans="1:17" ht="14.4" customHeight="1" x14ac:dyDescent="0.3">
      <c r="A323" s="664" t="s">
        <v>5711</v>
      </c>
      <c r="B323" s="665" t="s">
        <v>5277</v>
      </c>
      <c r="C323" s="665" t="s">
        <v>5503</v>
      </c>
      <c r="D323" s="665" t="s">
        <v>5522</v>
      </c>
      <c r="E323" s="665" t="s">
        <v>5523</v>
      </c>
      <c r="F323" s="668"/>
      <c r="G323" s="668"/>
      <c r="H323" s="668"/>
      <c r="I323" s="668"/>
      <c r="J323" s="668">
        <v>1</v>
      </c>
      <c r="K323" s="668">
        <v>106</v>
      </c>
      <c r="L323" s="668"/>
      <c r="M323" s="668">
        <v>106</v>
      </c>
      <c r="N323" s="668"/>
      <c r="O323" s="668"/>
      <c r="P323" s="681"/>
      <c r="Q323" s="669"/>
    </row>
    <row r="324" spans="1:17" ht="14.4" customHeight="1" x14ac:dyDescent="0.3">
      <c r="A324" s="664" t="s">
        <v>5711</v>
      </c>
      <c r="B324" s="665" t="s">
        <v>5567</v>
      </c>
      <c r="C324" s="665" t="s">
        <v>5278</v>
      </c>
      <c r="D324" s="665" t="s">
        <v>5384</v>
      </c>
      <c r="E324" s="665"/>
      <c r="F324" s="668">
        <v>0.4</v>
      </c>
      <c r="G324" s="668">
        <v>346.36</v>
      </c>
      <c r="H324" s="668">
        <v>1</v>
      </c>
      <c r="I324" s="668">
        <v>865.9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5711</v>
      </c>
      <c r="B325" s="665" t="s">
        <v>5567</v>
      </c>
      <c r="C325" s="665" t="s">
        <v>5494</v>
      </c>
      <c r="D325" s="665" t="s">
        <v>5570</v>
      </c>
      <c r="E325" s="665" t="s">
        <v>5571</v>
      </c>
      <c r="F325" s="668">
        <v>1</v>
      </c>
      <c r="G325" s="668">
        <v>2011.4</v>
      </c>
      <c r="H325" s="668">
        <v>1</v>
      </c>
      <c r="I325" s="668">
        <v>2011.4</v>
      </c>
      <c r="J325" s="668">
        <v>2</v>
      </c>
      <c r="K325" s="668">
        <v>4022.8</v>
      </c>
      <c r="L325" s="668">
        <v>2</v>
      </c>
      <c r="M325" s="668">
        <v>2011.4</v>
      </c>
      <c r="N325" s="668"/>
      <c r="O325" s="668"/>
      <c r="P325" s="681"/>
      <c r="Q325" s="669"/>
    </row>
    <row r="326" spans="1:17" ht="14.4" customHeight="1" x14ac:dyDescent="0.3">
      <c r="A326" s="664" t="s">
        <v>5711</v>
      </c>
      <c r="B326" s="665" t="s">
        <v>5567</v>
      </c>
      <c r="C326" s="665" t="s">
        <v>5494</v>
      </c>
      <c r="D326" s="665" t="s">
        <v>5611</v>
      </c>
      <c r="E326" s="665" t="s">
        <v>5612</v>
      </c>
      <c r="F326" s="668"/>
      <c r="G326" s="668"/>
      <c r="H326" s="668"/>
      <c r="I326" s="668"/>
      <c r="J326" s="668"/>
      <c r="K326" s="668"/>
      <c r="L326" s="668"/>
      <c r="M326" s="668"/>
      <c r="N326" s="668">
        <v>1</v>
      </c>
      <c r="O326" s="668">
        <v>2012.57</v>
      </c>
      <c r="P326" s="681"/>
      <c r="Q326" s="669">
        <v>2012.57</v>
      </c>
    </row>
    <row r="327" spans="1:17" ht="14.4" customHeight="1" x14ac:dyDescent="0.3">
      <c r="A327" s="664" t="s">
        <v>5711</v>
      </c>
      <c r="B327" s="665" t="s">
        <v>5567</v>
      </c>
      <c r="C327" s="665" t="s">
        <v>5503</v>
      </c>
      <c r="D327" s="665" t="s">
        <v>5512</v>
      </c>
      <c r="E327" s="665" t="s">
        <v>5513</v>
      </c>
      <c r="F327" s="668">
        <v>2</v>
      </c>
      <c r="G327" s="668">
        <v>68</v>
      </c>
      <c r="H327" s="668">
        <v>1</v>
      </c>
      <c r="I327" s="668">
        <v>34</v>
      </c>
      <c r="J327" s="668"/>
      <c r="K327" s="668"/>
      <c r="L327" s="668"/>
      <c r="M327" s="668"/>
      <c r="N327" s="668">
        <v>1</v>
      </c>
      <c r="O327" s="668">
        <v>37</v>
      </c>
      <c r="P327" s="681">
        <v>0.54411764705882348</v>
      </c>
      <c r="Q327" s="669">
        <v>37</v>
      </c>
    </row>
    <row r="328" spans="1:17" ht="14.4" customHeight="1" x14ac:dyDescent="0.3">
      <c r="A328" s="664" t="s">
        <v>5711</v>
      </c>
      <c r="B328" s="665" t="s">
        <v>5567</v>
      </c>
      <c r="C328" s="665" t="s">
        <v>5503</v>
      </c>
      <c r="D328" s="665" t="s">
        <v>5576</v>
      </c>
      <c r="E328" s="665" t="s">
        <v>5577</v>
      </c>
      <c r="F328" s="668">
        <v>2</v>
      </c>
      <c r="G328" s="668">
        <v>326</v>
      </c>
      <c r="H328" s="668">
        <v>1</v>
      </c>
      <c r="I328" s="668">
        <v>163</v>
      </c>
      <c r="J328" s="668"/>
      <c r="K328" s="668"/>
      <c r="L328" s="668"/>
      <c r="M328" s="668"/>
      <c r="N328" s="668">
        <v>1</v>
      </c>
      <c r="O328" s="668">
        <v>177</v>
      </c>
      <c r="P328" s="681">
        <v>0.54294478527607359</v>
      </c>
      <c r="Q328" s="669">
        <v>177</v>
      </c>
    </row>
    <row r="329" spans="1:17" ht="14.4" customHeight="1" x14ac:dyDescent="0.3">
      <c r="A329" s="664" t="s">
        <v>5711</v>
      </c>
      <c r="B329" s="665" t="s">
        <v>5567</v>
      </c>
      <c r="C329" s="665" t="s">
        <v>5503</v>
      </c>
      <c r="D329" s="665" t="s">
        <v>5578</v>
      </c>
      <c r="E329" s="665" t="s">
        <v>5579</v>
      </c>
      <c r="F329" s="668"/>
      <c r="G329" s="668"/>
      <c r="H329" s="668"/>
      <c r="I329" s="668"/>
      <c r="J329" s="668"/>
      <c r="K329" s="668"/>
      <c r="L329" s="668"/>
      <c r="M329" s="668"/>
      <c r="N329" s="668">
        <v>1</v>
      </c>
      <c r="O329" s="668">
        <v>715</v>
      </c>
      <c r="P329" s="681"/>
      <c r="Q329" s="669">
        <v>715</v>
      </c>
    </row>
    <row r="330" spans="1:17" ht="14.4" customHeight="1" x14ac:dyDescent="0.3">
      <c r="A330" s="664" t="s">
        <v>5711</v>
      </c>
      <c r="B330" s="665" t="s">
        <v>5567</v>
      </c>
      <c r="C330" s="665" t="s">
        <v>5503</v>
      </c>
      <c r="D330" s="665" t="s">
        <v>5586</v>
      </c>
      <c r="E330" s="665" t="s">
        <v>5587</v>
      </c>
      <c r="F330" s="668"/>
      <c r="G330" s="668"/>
      <c r="H330" s="668"/>
      <c r="I330" s="668"/>
      <c r="J330" s="668"/>
      <c r="K330" s="668"/>
      <c r="L330" s="668"/>
      <c r="M330" s="668"/>
      <c r="N330" s="668">
        <v>1</v>
      </c>
      <c r="O330" s="668">
        <v>129</v>
      </c>
      <c r="P330" s="681"/>
      <c r="Q330" s="669">
        <v>129</v>
      </c>
    </row>
    <row r="331" spans="1:17" ht="14.4" customHeight="1" x14ac:dyDescent="0.3">
      <c r="A331" s="664" t="s">
        <v>5711</v>
      </c>
      <c r="B331" s="665" t="s">
        <v>5567</v>
      </c>
      <c r="C331" s="665" t="s">
        <v>5503</v>
      </c>
      <c r="D331" s="665" t="s">
        <v>5588</v>
      </c>
      <c r="E331" s="665" t="s">
        <v>5589</v>
      </c>
      <c r="F331" s="668">
        <v>1</v>
      </c>
      <c r="G331" s="668">
        <v>674</v>
      </c>
      <c r="H331" s="668">
        <v>1</v>
      </c>
      <c r="I331" s="668">
        <v>674</v>
      </c>
      <c r="J331" s="668">
        <v>2</v>
      </c>
      <c r="K331" s="668">
        <v>1380</v>
      </c>
      <c r="L331" s="668">
        <v>2.0474777448071215</v>
      </c>
      <c r="M331" s="668">
        <v>690</v>
      </c>
      <c r="N331" s="668">
        <v>1</v>
      </c>
      <c r="O331" s="668">
        <v>720</v>
      </c>
      <c r="P331" s="681">
        <v>1.0682492581602374</v>
      </c>
      <c r="Q331" s="669">
        <v>720</v>
      </c>
    </row>
    <row r="332" spans="1:17" ht="14.4" customHeight="1" x14ac:dyDescent="0.3">
      <c r="A332" s="664" t="s">
        <v>5711</v>
      </c>
      <c r="B332" s="665" t="s">
        <v>5567</v>
      </c>
      <c r="C332" s="665" t="s">
        <v>5503</v>
      </c>
      <c r="D332" s="665" t="s">
        <v>5590</v>
      </c>
      <c r="E332" s="665" t="s">
        <v>5591</v>
      </c>
      <c r="F332" s="668">
        <v>40</v>
      </c>
      <c r="G332" s="668">
        <v>34720</v>
      </c>
      <c r="H332" s="668">
        <v>1</v>
      </c>
      <c r="I332" s="668">
        <v>868</v>
      </c>
      <c r="J332" s="668"/>
      <c r="K332" s="668"/>
      <c r="L332" s="668"/>
      <c r="M332" s="668"/>
      <c r="N332" s="668">
        <v>110</v>
      </c>
      <c r="O332" s="668">
        <v>96690</v>
      </c>
      <c r="P332" s="681">
        <v>2.7848502304147464</v>
      </c>
      <c r="Q332" s="669">
        <v>879</v>
      </c>
    </row>
    <row r="333" spans="1:17" ht="14.4" customHeight="1" x14ac:dyDescent="0.3">
      <c r="A333" s="664" t="s">
        <v>5711</v>
      </c>
      <c r="B333" s="665" t="s">
        <v>5567</v>
      </c>
      <c r="C333" s="665" t="s">
        <v>5503</v>
      </c>
      <c r="D333" s="665" t="s">
        <v>5522</v>
      </c>
      <c r="E333" s="665" t="s">
        <v>5523</v>
      </c>
      <c r="F333" s="668">
        <v>2</v>
      </c>
      <c r="G333" s="668">
        <v>208</v>
      </c>
      <c r="H333" s="668">
        <v>1</v>
      </c>
      <c r="I333" s="668">
        <v>104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5711</v>
      </c>
      <c r="B334" s="665" t="s">
        <v>5567</v>
      </c>
      <c r="C334" s="665" t="s">
        <v>5503</v>
      </c>
      <c r="D334" s="665" t="s">
        <v>5524</v>
      </c>
      <c r="E334" s="665" t="s">
        <v>5525</v>
      </c>
      <c r="F334" s="668"/>
      <c r="G334" s="668"/>
      <c r="H334" s="668"/>
      <c r="I334" s="668"/>
      <c r="J334" s="668">
        <v>1</v>
      </c>
      <c r="K334" s="668">
        <v>0</v>
      </c>
      <c r="L334" s="668"/>
      <c r="M334" s="668">
        <v>0</v>
      </c>
      <c r="N334" s="668"/>
      <c r="O334" s="668"/>
      <c r="P334" s="681"/>
      <c r="Q334" s="669"/>
    </row>
    <row r="335" spans="1:17" ht="14.4" customHeight="1" x14ac:dyDescent="0.3">
      <c r="A335" s="664" t="s">
        <v>5711</v>
      </c>
      <c r="B335" s="665" t="s">
        <v>5567</v>
      </c>
      <c r="C335" s="665" t="s">
        <v>5503</v>
      </c>
      <c r="D335" s="665" t="s">
        <v>5594</v>
      </c>
      <c r="E335" s="665" t="s">
        <v>5595</v>
      </c>
      <c r="F335" s="668">
        <v>2</v>
      </c>
      <c r="G335" s="668">
        <v>654</v>
      </c>
      <c r="H335" s="668">
        <v>1</v>
      </c>
      <c r="I335" s="668">
        <v>327</v>
      </c>
      <c r="J335" s="668">
        <v>1</v>
      </c>
      <c r="K335" s="668">
        <v>331</v>
      </c>
      <c r="L335" s="668">
        <v>0.50611620795107037</v>
      </c>
      <c r="M335" s="668">
        <v>331</v>
      </c>
      <c r="N335" s="668"/>
      <c r="O335" s="668"/>
      <c r="P335" s="681"/>
      <c r="Q335" s="669"/>
    </row>
    <row r="336" spans="1:17" ht="14.4" customHeight="1" x14ac:dyDescent="0.3">
      <c r="A336" s="664" t="s">
        <v>5711</v>
      </c>
      <c r="B336" s="665" t="s">
        <v>5567</v>
      </c>
      <c r="C336" s="665" t="s">
        <v>5503</v>
      </c>
      <c r="D336" s="665" t="s">
        <v>5596</v>
      </c>
      <c r="E336" s="665" t="s">
        <v>5597</v>
      </c>
      <c r="F336" s="668"/>
      <c r="G336" s="668"/>
      <c r="H336" s="668"/>
      <c r="I336" s="668"/>
      <c r="J336" s="668">
        <v>1</v>
      </c>
      <c r="K336" s="668">
        <v>503</v>
      </c>
      <c r="L336" s="668"/>
      <c r="M336" s="668">
        <v>503</v>
      </c>
      <c r="N336" s="668"/>
      <c r="O336" s="668"/>
      <c r="P336" s="681"/>
      <c r="Q336" s="669"/>
    </row>
    <row r="337" spans="1:17" ht="14.4" customHeight="1" x14ac:dyDescent="0.3">
      <c r="A337" s="664" t="s">
        <v>5711</v>
      </c>
      <c r="B337" s="665" t="s">
        <v>5567</v>
      </c>
      <c r="C337" s="665" t="s">
        <v>5503</v>
      </c>
      <c r="D337" s="665" t="s">
        <v>5544</v>
      </c>
      <c r="E337" s="665" t="s">
        <v>5545</v>
      </c>
      <c r="F337" s="668"/>
      <c r="G337" s="668"/>
      <c r="H337" s="668"/>
      <c r="I337" s="668"/>
      <c r="J337" s="668">
        <v>2</v>
      </c>
      <c r="K337" s="668">
        <v>228</v>
      </c>
      <c r="L337" s="668"/>
      <c r="M337" s="668">
        <v>114</v>
      </c>
      <c r="N337" s="668">
        <v>10</v>
      </c>
      <c r="O337" s="668">
        <v>1220</v>
      </c>
      <c r="P337" s="681"/>
      <c r="Q337" s="669">
        <v>122</v>
      </c>
    </row>
    <row r="338" spans="1:17" ht="14.4" customHeight="1" x14ac:dyDescent="0.3">
      <c r="A338" s="664" t="s">
        <v>5711</v>
      </c>
      <c r="B338" s="665" t="s">
        <v>5567</v>
      </c>
      <c r="C338" s="665" t="s">
        <v>5503</v>
      </c>
      <c r="D338" s="665" t="s">
        <v>5617</v>
      </c>
      <c r="E338" s="665" t="s">
        <v>5618</v>
      </c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3829</v>
      </c>
      <c r="P338" s="681"/>
      <c r="Q338" s="669">
        <v>3829</v>
      </c>
    </row>
    <row r="339" spans="1:17" ht="14.4" customHeight="1" x14ac:dyDescent="0.3">
      <c r="A339" s="664" t="s">
        <v>5711</v>
      </c>
      <c r="B339" s="665" t="s">
        <v>5567</v>
      </c>
      <c r="C339" s="665" t="s">
        <v>5503</v>
      </c>
      <c r="D339" s="665" t="s">
        <v>5598</v>
      </c>
      <c r="E339" s="665" t="s">
        <v>5599</v>
      </c>
      <c r="F339" s="668">
        <v>2</v>
      </c>
      <c r="G339" s="668">
        <v>3776</v>
      </c>
      <c r="H339" s="668">
        <v>1</v>
      </c>
      <c r="I339" s="668">
        <v>1888</v>
      </c>
      <c r="J339" s="668">
        <v>2</v>
      </c>
      <c r="K339" s="668">
        <v>3792</v>
      </c>
      <c r="L339" s="668">
        <v>1.0042372881355932</v>
      </c>
      <c r="M339" s="668">
        <v>1896</v>
      </c>
      <c r="N339" s="668">
        <v>6</v>
      </c>
      <c r="O339" s="668">
        <v>11664</v>
      </c>
      <c r="P339" s="681">
        <v>3.0889830508474576</v>
      </c>
      <c r="Q339" s="669">
        <v>1944</v>
      </c>
    </row>
    <row r="340" spans="1:17" ht="14.4" customHeight="1" x14ac:dyDescent="0.3">
      <c r="A340" s="664" t="s">
        <v>5712</v>
      </c>
      <c r="B340" s="665" t="s">
        <v>5277</v>
      </c>
      <c r="C340" s="665" t="s">
        <v>5503</v>
      </c>
      <c r="D340" s="665" t="s">
        <v>5516</v>
      </c>
      <c r="E340" s="665" t="s">
        <v>5517</v>
      </c>
      <c r="F340" s="668">
        <v>2</v>
      </c>
      <c r="G340" s="668">
        <v>326</v>
      </c>
      <c r="H340" s="668">
        <v>1</v>
      </c>
      <c r="I340" s="668">
        <v>163</v>
      </c>
      <c r="J340" s="668">
        <v>1</v>
      </c>
      <c r="K340" s="668">
        <v>165</v>
      </c>
      <c r="L340" s="668">
        <v>0.50613496932515334</v>
      </c>
      <c r="M340" s="668">
        <v>165</v>
      </c>
      <c r="N340" s="668">
        <v>2</v>
      </c>
      <c r="O340" s="668">
        <v>354</v>
      </c>
      <c r="P340" s="681">
        <v>1.0858895705521472</v>
      </c>
      <c r="Q340" s="669">
        <v>177</v>
      </c>
    </row>
    <row r="341" spans="1:17" ht="14.4" customHeight="1" x14ac:dyDescent="0.3">
      <c r="A341" s="664" t="s">
        <v>5713</v>
      </c>
      <c r="B341" s="665" t="s">
        <v>5277</v>
      </c>
      <c r="C341" s="665" t="s">
        <v>5503</v>
      </c>
      <c r="D341" s="665" t="s">
        <v>5512</v>
      </c>
      <c r="E341" s="665" t="s">
        <v>5513</v>
      </c>
      <c r="F341" s="668">
        <v>1</v>
      </c>
      <c r="G341" s="668">
        <v>34</v>
      </c>
      <c r="H341" s="668">
        <v>1</v>
      </c>
      <c r="I341" s="668">
        <v>34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5713</v>
      </c>
      <c r="B342" s="665" t="s">
        <v>5277</v>
      </c>
      <c r="C342" s="665" t="s">
        <v>5503</v>
      </c>
      <c r="D342" s="665" t="s">
        <v>5516</v>
      </c>
      <c r="E342" s="665" t="s">
        <v>5517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177</v>
      </c>
      <c r="P342" s="681"/>
      <c r="Q342" s="669">
        <v>177</v>
      </c>
    </row>
    <row r="343" spans="1:17" ht="14.4" customHeight="1" x14ac:dyDescent="0.3">
      <c r="A343" s="664" t="s">
        <v>5713</v>
      </c>
      <c r="B343" s="665" t="s">
        <v>5277</v>
      </c>
      <c r="C343" s="665" t="s">
        <v>5503</v>
      </c>
      <c r="D343" s="665" t="s">
        <v>5540</v>
      </c>
      <c r="E343" s="665" t="s">
        <v>5541</v>
      </c>
      <c r="F343" s="668">
        <v>1</v>
      </c>
      <c r="G343" s="668">
        <v>645</v>
      </c>
      <c r="H343" s="668">
        <v>1</v>
      </c>
      <c r="I343" s="668">
        <v>645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5713</v>
      </c>
      <c r="B344" s="665" t="s">
        <v>5277</v>
      </c>
      <c r="C344" s="665" t="s">
        <v>5503</v>
      </c>
      <c r="D344" s="665" t="s">
        <v>5544</v>
      </c>
      <c r="E344" s="665" t="s">
        <v>5545</v>
      </c>
      <c r="F344" s="668">
        <v>1</v>
      </c>
      <c r="G344" s="668">
        <v>112</v>
      </c>
      <c r="H344" s="668">
        <v>1</v>
      </c>
      <c r="I344" s="668">
        <v>112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5713</v>
      </c>
      <c r="B345" s="665" t="s">
        <v>5567</v>
      </c>
      <c r="C345" s="665" t="s">
        <v>5503</v>
      </c>
      <c r="D345" s="665" t="s">
        <v>5512</v>
      </c>
      <c r="E345" s="665" t="s">
        <v>5513</v>
      </c>
      <c r="F345" s="668"/>
      <c r="G345" s="668"/>
      <c r="H345" s="668"/>
      <c r="I345" s="668"/>
      <c r="J345" s="668">
        <v>1</v>
      </c>
      <c r="K345" s="668">
        <v>35</v>
      </c>
      <c r="L345" s="668"/>
      <c r="M345" s="668">
        <v>35</v>
      </c>
      <c r="N345" s="668">
        <v>2</v>
      </c>
      <c r="O345" s="668">
        <v>74</v>
      </c>
      <c r="P345" s="681"/>
      <c r="Q345" s="669">
        <v>37</v>
      </c>
    </row>
    <row r="346" spans="1:17" ht="14.4" customHeight="1" x14ac:dyDescent="0.3">
      <c r="A346" s="664" t="s">
        <v>5713</v>
      </c>
      <c r="B346" s="665" t="s">
        <v>5567</v>
      </c>
      <c r="C346" s="665" t="s">
        <v>5503</v>
      </c>
      <c r="D346" s="665" t="s">
        <v>5594</v>
      </c>
      <c r="E346" s="665" t="s">
        <v>5595</v>
      </c>
      <c r="F346" s="668"/>
      <c r="G346" s="668"/>
      <c r="H346" s="668"/>
      <c r="I346" s="668"/>
      <c r="J346" s="668"/>
      <c r="K346" s="668"/>
      <c r="L346" s="668"/>
      <c r="M346" s="668"/>
      <c r="N346" s="668">
        <v>1</v>
      </c>
      <c r="O346" s="668">
        <v>354</v>
      </c>
      <c r="P346" s="681"/>
      <c r="Q346" s="669">
        <v>354</v>
      </c>
    </row>
    <row r="347" spans="1:17" ht="14.4" customHeight="1" x14ac:dyDescent="0.3">
      <c r="A347" s="664" t="s">
        <v>5714</v>
      </c>
      <c r="B347" s="665" t="s">
        <v>5277</v>
      </c>
      <c r="C347" s="665" t="s">
        <v>5503</v>
      </c>
      <c r="D347" s="665" t="s">
        <v>5540</v>
      </c>
      <c r="E347" s="665" t="s">
        <v>5541</v>
      </c>
      <c r="F347" s="668"/>
      <c r="G347" s="668"/>
      <c r="H347" s="668"/>
      <c r="I347" s="668"/>
      <c r="J347" s="668"/>
      <c r="K347" s="668"/>
      <c r="L347" s="668"/>
      <c r="M347" s="668"/>
      <c r="N347" s="668">
        <v>1</v>
      </c>
      <c r="O347" s="668">
        <v>701</v>
      </c>
      <c r="P347" s="681"/>
      <c r="Q347" s="669">
        <v>701</v>
      </c>
    </row>
    <row r="348" spans="1:17" ht="14.4" customHeight="1" x14ac:dyDescent="0.3">
      <c r="A348" s="664" t="s">
        <v>5714</v>
      </c>
      <c r="B348" s="665" t="s">
        <v>5567</v>
      </c>
      <c r="C348" s="665" t="s">
        <v>5494</v>
      </c>
      <c r="D348" s="665" t="s">
        <v>5607</v>
      </c>
      <c r="E348" s="665" t="s">
        <v>5608</v>
      </c>
      <c r="F348" s="668"/>
      <c r="G348" s="668"/>
      <c r="H348" s="668"/>
      <c r="I348" s="668"/>
      <c r="J348" s="668">
        <v>1</v>
      </c>
      <c r="K348" s="668">
        <v>710.6</v>
      </c>
      <c r="L348" s="668"/>
      <c r="M348" s="668">
        <v>710.6</v>
      </c>
      <c r="N348" s="668"/>
      <c r="O348" s="668"/>
      <c r="P348" s="681"/>
      <c r="Q348" s="669"/>
    </row>
    <row r="349" spans="1:17" ht="14.4" customHeight="1" x14ac:dyDescent="0.3">
      <c r="A349" s="664" t="s">
        <v>5714</v>
      </c>
      <c r="B349" s="665" t="s">
        <v>5567</v>
      </c>
      <c r="C349" s="665" t="s">
        <v>5494</v>
      </c>
      <c r="D349" s="665" t="s">
        <v>5570</v>
      </c>
      <c r="E349" s="665" t="s">
        <v>5571</v>
      </c>
      <c r="F349" s="668">
        <v>2</v>
      </c>
      <c r="G349" s="668">
        <v>4022.8</v>
      </c>
      <c r="H349" s="668">
        <v>1</v>
      </c>
      <c r="I349" s="668">
        <v>2011.4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5714</v>
      </c>
      <c r="B350" s="665" t="s">
        <v>5567</v>
      </c>
      <c r="C350" s="665" t="s">
        <v>5503</v>
      </c>
      <c r="D350" s="665" t="s">
        <v>5512</v>
      </c>
      <c r="E350" s="665" t="s">
        <v>5513</v>
      </c>
      <c r="F350" s="668">
        <v>1</v>
      </c>
      <c r="G350" s="668">
        <v>34</v>
      </c>
      <c r="H350" s="668">
        <v>1</v>
      </c>
      <c r="I350" s="668">
        <v>34</v>
      </c>
      <c r="J350" s="668">
        <v>3</v>
      </c>
      <c r="K350" s="668">
        <v>105</v>
      </c>
      <c r="L350" s="668">
        <v>3.0882352941176472</v>
      </c>
      <c r="M350" s="668">
        <v>35</v>
      </c>
      <c r="N350" s="668">
        <v>1</v>
      </c>
      <c r="O350" s="668">
        <v>37</v>
      </c>
      <c r="P350" s="681">
        <v>1.088235294117647</v>
      </c>
      <c r="Q350" s="669">
        <v>37</v>
      </c>
    </row>
    <row r="351" spans="1:17" ht="14.4" customHeight="1" x14ac:dyDescent="0.3">
      <c r="A351" s="664" t="s">
        <v>5714</v>
      </c>
      <c r="B351" s="665" t="s">
        <v>5567</v>
      </c>
      <c r="C351" s="665" t="s">
        <v>5503</v>
      </c>
      <c r="D351" s="665" t="s">
        <v>5576</v>
      </c>
      <c r="E351" s="665" t="s">
        <v>5577</v>
      </c>
      <c r="F351" s="668">
        <v>1</v>
      </c>
      <c r="G351" s="668">
        <v>163</v>
      </c>
      <c r="H351" s="668">
        <v>1</v>
      </c>
      <c r="I351" s="668">
        <v>163</v>
      </c>
      <c r="J351" s="668">
        <v>1</v>
      </c>
      <c r="K351" s="668">
        <v>165</v>
      </c>
      <c r="L351" s="668">
        <v>1.0122699386503067</v>
      </c>
      <c r="M351" s="668">
        <v>165</v>
      </c>
      <c r="N351" s="668">
        <v>3</v>
      </c>
      <c r="O351" s="668">
        <v>531</v>
      </c>
      <c r="P351" s="681">
        <v>3.2576687116564416</v>
      </c>
      <c r="Q351" s="669">
        <v>177</v>
      </c>
    </row>
    <row r="352" spans="1:17" ht="14.4" customHeight="1" x14ac:dyDescent="0.3">
      <c r="A352" s="664" t="s">
        <v>5714</v>
      </c>
      <c r="B352" s="665" t="s">
        <v>5567</v>
      </c>
      <c r="C352" s="665" t="s">
        <v>5503</v>
      </c>
      <c r="D352" s="665" t="s">
        <v>5613</v>
      </c>
      <c r="E352" s="665" t="s">
        <v>5614</v>
      </c>
      <c r="F352" s="668">
        <v>2</v>
      </c>
      <c r="G352" s="668">
        <v>2372</v>
      </c>
      <c r="H352" s="668">
        <v>1</v>
      </c>
      <c r="I352" s="668">
        <v>1186</v>
      </c>
      <c r="J352" s="668">
        <v>1</v>
      </c>
      <c r="K352" s="668">
        <v>1194</v>
      </c>
      <c r="L352" s="668">
        <v>0.50337268128161894</v>
      </c>
      <c r="M352" s="668">
        <v>1194</v>
      </c>
      <c r="N352" s="668"/>
      <c r="O352" s="668"/>
      <c r="P352" s="681"/>
      <c r="Q352" s="669"/>
    </row>
    <row r="353" spans="1:17" ht="14.4" customHeight="1" x14ac:dyDescent="0.3">
      <c r="A353" s="664" t="s">
        <v>5714</v>
      </c>
      <c r="B353" s="665" t="s">
        <v>5567</v>
      </c>
      <c r="C353" s="665" t="s">
        <v>5503</v>
      </c>
      <c r="D353" s="665" t="s">
        <v>5578</v>
      </c>
      <c r="E353" s="665" t="s">
        <v>5579</v>
      </c>
      <c r="F353" s="668">
        <v>130</v>
      </c>
      <c r="G353" s="668">
        <v>91780</v>
      </c>
      <c r="H353" s="668">
        <v>1</v>
      </c>
      <c r="I353" s="668">
        <v>706</v>
      </c>
      <c r="J353" s="668">
        <v>39</v>
      </c>
      <c r="K353" s="668">
        <v>27573</v>
      </c>
      <c r="L353" s="668">
        <v>0.30042492917847025</v>
      </c>
      <c r="M353" s="668">
        <v>707</v>
      </c>
      <c r="N353" s="668">
        <v>14</v>
      </c>
      <c r="O353" s="668">
        <v>10010</v>
      </c>
      <c r="P353" s="681">
        <v>0.10906515580736544</v>
      </c>
      <c r="Q353" s="669">
        <v>715</v>
      </c>
    </row>
    <row r="354" spans="1:17" ht="14.4" customHeight="1" x14ac:dyDescent="0.3">
      <c r="A354" s="664" t="s">
        <v>5714</v>
      </c>
      <c r="B354" s="665" t="s">
        <v>5567</v>
      </c>
      <c r="C354" s="665" t="s">
        <v>5503</v>
      </c>
      <c r="D354" s="665" t="s">
        <v>5586</v>
      </c>
      <c r="E354" s="665" t="s">
        <v>5587</v>
      </c>
      <c r="F354" s="668">
        <v>11</v>
      </c>
      <c r="G354" s="668">
        <v>1364</v>
      </c>
      <c r="H354" s="668">
        <v>1</v>
      </c>
      <c r="I354" s="668">
        <v>124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5714</v>
      </c>
      <c r="B355" s="665" t="s">
        <v>5567</v>
      </c>
      <c r="C355" s="665" t="s">
        <v>5503</v>
      </c>
      <c r="D355" s="665" t="s">
        <v>5588</v>
      </c>
      <c r="E355" s="665" t="s">
        <v>5589</v>
      </c>
      <c r="F355" s="668">
        <v>2</v>
      </c>
      <c r="G355" s="668">
        <v>1348</v>
      </c>
      <c r="H355" s="668">
        <v>1</v>
      </c>
      <c r="I355" s="668">
        <v>674</v>
      </c>
      <c r="J355" s="668">
        <v>1</v>
      </c>
      <c r="K355" s="668">
        <v>690</v>
      </c>
      <c r="L355" s="668">
        <v>0.51186943620178038</v>
      </c>
      <c r="M355" s="668">
        <v>690</v>
      </c>
      <c r="N355" s="668"/>
      <c r="O355" s="668"/>
      <c r="P355" s="681"/>
      <c r="Q355" s="669"/>
    </row>
    <row r="356" spans="1:17" ht="14.4" customHeight="1" x14ac:dyDescent="0.3">
      <c r="A356" s="664" t="s">
        <v>5714</v>
      </c>
      <c r="B356" s="665" t="s">
        <v>5567</v>
      </c>
      <c r="C356" s="665" t="s">
        <v>5503</v>
      </c>
      <c r="D356" s="665" t="s">
        <v>5590</v>
      </c>
      <c r="E356" s="665" t="s">
        <v>5591</v>
      </c>
      <c r="F356" s="668">
        <v>10</v>
      </c>
      <c r="G356" s="668">
        <v>8680</v>
      </c>
      <c r="H356" s="668">
        <v>1</v>
      </c>
      <c r="I356" s="668">
        <v>868</v>
      </c>
      <c r="J356" s="668"/>
      <c r="K356" s="668"/>
      <c r="L356" s="668"/>
      <c r="M356" s="668"/>
      <c r="N356" s="668"/>
      <c r="O356" s="668"/>
      <c r="P356" s="681"/>
      <c r="Q356" s="669"/>
    </row>
    <row r="357" spans="1:17" ht="14.4" customHeight="1" x14ac:dyDescent="0.3">
      <c r="A357" s="664" t="s">
        <v>5714</v>
      </c>
      <c r="B357" s="665" t="s">
        <v>5567</v>
      </c>
      <c r="C357" s="665" t="s">
        <v>5503</v>
      </c>
      <c r="D357" s="665" t="s">
        <v>5524</v>
      </c>
      <c r="E357" s="665" t="s">
        <v>5525</v>
      </c>
      <c r="F357" s="668"/>
      <c r="G357" s="668"/>
      <c r="H357" s="668"/>
      <c r="I357" s="668"/>
      <c r="J357" s="668">
        <v>1</v>
      </c>
      <c r="K357" s="668">
        <v>0</v>
      </c>
      <c r="L357" s="668"/>
      <c r="M357" s="668">
        <v>0</v>
      </c>
      <c r="N357" s="668"/>
      <c r="O357" s="668"/>
      <c r="P357" s="681"/>
      <c r="Q357" s="669"/>
    </row>
    <row r="358" spans="1:17" ht="14.4" customHeight="1" x14ac:dyDescent="0.3">
      <c r="A358" s="664" t="s">
        <v>5714</v>
      </c>
      <c r="B358" s="665" t="s">
        <v>5567</v>
      </c>
      <c r="C358" s="665" t="s">
        <v>5503</v>
      </c>
      <c r="D358" s="665" t="s">
        <v>5594</v>
      </c>
      <c r="E358" s="665" t="s">
        <v>5595</v>
      </c>
      <c r="F358" s="668">
        <v>2</v>
      </c>
      <c r="G358" s="668">
        <v>654</v>
      </c>
      <c r="H358" s="668">
        <v>1</v>
      </c>
      <c r="I358" s="668">
        <v>327</v>
      </c>
      <c r="J358" s="668">
        <v>1</v>
      </c>
      <c r="K358" s="668">
        <v>331</v>
      </c>
      <c r="L358" s="668">
        <v>0.50611620795107037</v>
      </c>
      <c r="M358" s="668">
        <v>331</v>
      </c>
      <c r="N358" s="668"/>
      <c r="O358" s="668"/>
      <c r="P358" s="681"/>
      <c r="Q358" s="669"/>
    </row>
    <row r="359" spans="1:17" ht="14.4" customHeight="1" x14ac:dyDescent="0.3">
      <c r="A359" s="664" t="s">
        <v>5714</v>
      </c>
      <c r="B359" s="665" t="s">
        <v>5567</v>
      </c>
      <c r="C359" s="665" t="s">
        <v>5503</v>
      </c>
      <c r="D359" s="665" t="s">
        <v>5596</v>
      </c>
      <c r="E359" s="665" t="s">
        <v>5597</v>
      </c>
      <c r="F359" s="668"/>
      <c r="G359" s="668"/>
      <c r="H359" s="668"/>
      <c r="I359" s="668"/>
      <c r="J359" s="668">
        <v>4</v>
      </c>
      <c r="K359" s="668">
        <v>2012</v>
      </c>
      <c r="L359" s="668"/>
      <c r="M359" s="668">
        <v>503</v>
      </c>
      <c r="N359" s="668">
        <v>3</v>
      </c>
      <c r="O359" s="668">
        <v>1614</v>
      </c>
      <c r="P359" s="681"/>
      <c r="Q359" s="669">
        <v>538</v>
      </c>
    </row>
    <row r="360" spans="1:17" ht="14.4" customHeight="1" x14ac:dyDescent="0.3">
      <c r="A360" s="664" t="s">
        <v>5714</v>
      </c>
      <c r="B360" s="665" t="s">
        <v>5567</v>
      </c>
      <c r="C360" s="665" t="s">
        <v>5503</v>
      </c>
      <c r="D360" s="665" t="s">
        <v>5544</v>
      </c>
      <c r="E360" s="665" t="s">
        <v>5545</v>
      </c>
      <c r="F360" s="668"/>
      <c r="G360" s="668"/>
      <c r="H360" s="668"/>
      <c r="I360" s="668"/>
      <c r="J360" s="668">
        <v>5</v>
      </c>
      <c r="K360" s="668">
        <v>570</v>
      </c>
      <c r="L360" s="668"/>
      <c r="M360" s="668">
        <v>114</v>
      </c>
      <c r="N360" s="668">
        <v>7</v>
      </c>
      <c r="O360" s="668">
        <v>854</v>
      </c>
      <c r="P360" s="681"/>
      <c r="Q360" s="669">
        <v>122</v>
      </c>
    </row>
    <row r="361" spans="1:17" ht="14.4" customHeight="1" x14ac:dyDescent="0.3">
      <c r="A361" s="664" t="s">
        <v>5714</v>
      </c>
      <c r="B361" s="665" t="s">
        <v>5567</v>
      </c>
      <c r="C361" s="665" t="s">
        <v>5503</v>
      </c>
      <c r="D361" s="665" t="s">
        <v>5598</v>
      </c>
      <c r="E361" s="665" t="s">
        <v>5599</v>
      </c>
      <c r="F361" s="668">
        <v>9</v>
      </c>
      <c r="G361" s="668">
        <v>16992</v>
      </c>
      <c r="H361" s="668">
        <v>1</v>
      </c>
      <c r="I361" s="668">
        <v>1888</v>
      </c>
      <c r="J361" s="668">
        <v>5</v>
      </c>
      <c r="K361" s="668">
        <v>9480</v>
      </c>
      <c r="L361" s="668">
        <v>0.55790960451977401</v>
      </c>
      <c r="M361" s="668">
        <v>1896</v>
      </c>
      <c r="N361" s="668">
        <v>4</v>
      </c>
      <c r="O361" s="668">
        <v>7776</v>
      </c>
      <c r="P361" s="681">
        <v>0.4576271186440678</v>
      </c>
      <c r="Q361" s="669">
        <v>1944</v>
      </c>
    </row>
    <row r="362" spans="1:17" ht="14.4" customHeight="1" x14ac:dyDescent="0.3">
      <c r="A362" s="664" t="s">
        <v>5714</v>
      </c>
      <c r="B362" s="665" t="s">
        <v>5567</v>
      </c>
      <c r="C362" s="665" t="s">
        <v>5503</v>
      </c>
      <c r="D362" s="665" t="s">
        <v>5600</v>
      </c>
      <c r="E362" s="665" t="s">
        <v>5601</v>
      </c>
      <c r="F362" s="668"/>
      <c r="G362" s="668"/>
      <c r="H362" s="668"/>
      <c r="I362" s="668"/>
      <c r="J362" s="668"/>
      <c r="K362" s="668"/>
      <c r="L362" s="668"/>
      <c r="M362" s="668"/>
      <c r="N362" s="668">
        <v>1</v>
      </c>
      <c r="O362" s="668">
        <v>300</v>
      </c>
      <c r="P362" s="681"/>
      <c r="Q362" s="669">
        <v>300</v>
      </c>
    </row>
    <row r="363" spans="1:17" ht="14.4" customHeight="1" x14ac:dyDescent="0.3">
      <c r="A363" s="664" t="s">
        <v>5715</v>
      </c>
      <c r="B363" s="665" t="s">
        <v>5277</v>
      </c>
      <c r="C363" s="665" t="s">
        <v>5503</v>
      </c>
      <c r="D363" s="665" t="s">
        <v>5524</v>
      </c>
      <c r="E363" s="665" t="s">
        <v>5525</v>
      </c>
      <c r="F363" s="668">
        <v>1</v>
      </c>
      <c r="G363" s="668">
        <v>0</v>
      </c>
      <c r="H363" s="668"/>
      <c r="I363" s="668">
        <v>0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5715</v>
      </c>
      <c r="B364" s="665" t="s">
        <v>5277</v>
      </c>
      <c r="C364" s="665" t="s">
        <v>5503</v>
      </c>
      <c r="D364" s="665" t="s">
        <v>5536</v>
      </c>
      <c r="E364" s="665" t="s">
        <v>5537</v>
      </c>
      <c r="F364" s="668"/>
      <c r="G364" s="668"/>
      <c r="H364" s="668"/>
      <c r="I364" s="668"/>
      <c r="J364" s="668">
        <v>1</v>
      </c>
      <c r="K364" s="668">
        <v>331</v>
      </c>
      <c r="L364" s="668"/>
      <c r="M364" s="668">
        <v>331</v>
      </c>
      <c r="N364" s="668"/>
      <c r="O364" s="668"/>
      <c r="P364" s="681"/>
      <c r="Q364" s="669"/>
    </row>
    <row r="365" spans="1:17" ht="14.4" customHeight="1" thickBot="1" x14ac:dyDescent="0.35">
      <c r="A365" s="670" t="s">
        <v>5715</v>
      </c>
      <c r="B365" s="671" t="s">
        <v>5277</v>
      </c>
      <c r="C365" s="671" t="s">
        <v>5503</v>
      </c>
      <c r="D365" s="671" t="s">
        <v>5540</v>
      </c>
      <c r="E365" s="671" t="s">
        <v>5541</v>
      </c>
      <c r="F365" s="674">
        <v>1</v>
      </c>
      <c r="G365" s="674">
        <v>645</v>
      </c>
      <c r="H365" s="674">
        <v>1</v>
      </c>
      <c r="I365" s="674">
        <v>645</v>
      </c>
      <c r="J365" s="674"/>
      <c r="K365" s="674"/>
      <c r="L365" s="674"/>
      <c r="M365" s="674"/>
      <c r="N365" s="674"/>
      <c r="O365" s="674"/>
      <c r="P365" s="682"/>
      <c r="Q365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277.90699999999998</v>
      </c>
      <c r="C5" s="114">
        <v>254.90600000000001</v>
      </c>
      <c r="D5" s="114">
        <v>208.21199999999999</v>
      </c>
      <c r="E5" s="131">
        <v>0.74921466533768488</v>
      </c>
      <c r="F5" s="132">
        <v>324</v>
      </c>
      <c r="G5" s="114">
        <v>335</v>
      </c>
      <c r="H5" s="114">
        <v>270</v>
      </c>
      <c r="I5" s="133">
        <v>0.83333333333333337</v>
      </c>
      <c r="J5" s="123"/>
      <c r="K5" s="123"/>
      <c r="L5" s="7">
        <f>D5-B5</f>
        <v>-69.694999999999993</v>
      </c>
      <c r="M5" s="8">
        <f>H5-F5</f>
        <v>-54</v>
      </c>
    </row>
    <row r="6" spans="1:13" ht="14.4" hidden="1" customHeight="1" outlineLevel="1" x14ac:dyDescent="0.3">
      <c r="A6" s="119" t="s">
        <v>169</v>
      </c>
      <c r="B6" s="122">
        <v>31.126999999999999</v>
      </c>
      <c r="C6" s="113">
        <v>36.244999999999997</v>
      </c>
      <c r="D6" s="113">
        <v>47.191000000000003</v>
      </c>
      <c r="E6" s="134">
        <v>1.5160792880778746</v>
      </c>
      <c r="F6" s="135">
        <v>49</v>
      </c>
      <c r="G6" s="113">
        <v>59</v>
      </c>
      <c r="H6" s="113">
        <v>68</v>
      </c>
      <c r="I6" s="136">
        <v>1.3877551020408163</v>
      </c>
      <c r="J6" s="123"/>
      <c r="K6" s="123"/>
      <c r="L6" s="5">
        <f t="shared" ref="L6:L11" si="0">D6-B6</f>
        <v>16.064000000000004</v>
      </c>
      <c r="M6" s="6">
        <f t="shared" ref="M6:M13" si="1">H6-F6</f>
        <v>19</v>
      </c>
    </row>
    <row r="7" spans="1:13" ht="14.4" hidden="1" customHeight="1" outlineLevel="1" x14ac:dyDescent="0.3">
      <c r="A7" s="119" t="s">
        <v>170</v>
      </c>
      <c r="B7" s="122">
        <v>120.696</v>
      </c>
      <c r="C7" s="113">
        <v>108.473</v>
      </c>
      <c r="D7" s="113">
        <v>82.975999999999999</v>
      </c>
      <c r="E7" s="134">
        <v>0.68747928680320802</v>
      </c>
      <c r="F7" s="135">
        <v>165</v>
      </c>
      <c r="G7" s="113">
        <v>163</v>
      </c>
      <c r="H7" s="113">
        <v>110</v>
      </c>
      <c r="I7" s="136">
        <v>0.66666666666666663</v>
      </c>
      <c r="J7" s="123"/>
      <c r="K7" s="123"/>
      <c r="L7" s="5">
        <f t="shared" si="0"/>
        <v>-37.72</v>
      </c>
      <c r="M7" s="6">
        <f t="shared" si="1"/>
        <v>-55</v>
      </c>
    </row>
    <row r="8" spans="1:13" ht="14.4" hidden="1" customHeight="1" outlineLevel="1" x14ac:dyDescent="0.3">
      <c r="A8" s="119" t="s">
        <v>171</v>
      </c>
      <c r="B8" s="122">
        <v>16.212</v>
      </c>
      <c r="C8" s="113">
        <v>17.373999999999999</v>
      </c>
      <c r="D8" s="113">
        <v>13.563000000000001</v>
      </c>
      <c r="E8" s="134">
        <v>0.83660251665433016</v>
      </c>
      <c r="F8" s="135">
        <v>19</v>
      </c>
      <c r="G8" s="113">
        <v>34</v>
      </c>
      <c r="H8" s="113">
        <v>17</v>
      </c>
      <c r="I8" s="136">
        <v>0.89473684210526316</v>
      </c>
      <c r="J8" s="123"/>
      <c r="K8" s="123"/>
      <c r="L8" s="5">
        <f t="shared" si="0"/>
        <v>-2.6489999999999991</v>
      </c>
      <c r="M8" s="6">
        <f t="shared" si="1"/>
        <v>-2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529</v>
      </c>
      <c r="F9" s="135">
        <v>0</v>
      </c>
      <c r="G9" s="113">
        <v>0</v>
      </c>
      <c r="H9" s="113">
        <v>0</v>
      </c>
      <c r="I9" s="136" t="s">
        <v>529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64.745999999999995</v>
      </c>
      <c r="C10" s="113">
        <v>40.982999999999997</v>
      </c>
      <c r="D10" s="113">
        <v>44.945</v>
      </c>
      <c r="E10" s="134">
        <v>0.6941741574769098</v>
      </c>
      <c r="F10" s="135">
        <v>92</v>
      </c>
      <c r="G10" s="113">
        <v>64</v>
      </c>
      <c r="H10" s="113">
        <v>58</v>
      </c>
      <c r="I10" s="136">
        <v>0.63043478260869568</v>
      </c>
      <c r="J10" s="123"/>
      <c r="K10" s="123"/>
      <c r="L10" s="5">
        <f t="shared" si="0"/>
        <v>-19.800999999999995</v>
      </c>
      <c r="M10" s="6">
        <f t="shared" si="1"/>
        <v>-34</v>
      </c>
    </row>
    <row r="11" spans="1:13" ht="14.4" hidden="1" customHeight="1" outlineLevel="1" x14ac:dyDescent="0.3">
      <c r="A11" s="119" t="s">
        <v>174</v>
      </c>
      <c r="B11" s="122">
        <v>6.9640000000000004</v>
      </c>
      <c r="C11" s="113">
        <v>4.141</v>
      </c>
      <c r="D11" s="113">
        <v>4.6159999999999997</v>
      </c>
      <c r="E11" s="134">
        <v>0.66283744974152781</v>
      </c>
      <c r="F11" s="135">
        <v>8</v>
      </c>
      <c r="G11" s="113">
        <v>4</v>
      </c>
      <c r="H11" s="113">
        <v>5</v>
      </c>
      <c r="I11" s="136">
        <v>0.625</v>
      </c>
      <c r="J11" s="123"/>
      <c r="K11" s="123"/>
      <c r="L11" s="5">
        <f t="shared" si="0"/>
        <v>-2.3480000000000008</v>
      </c>
      <c r="M11" s="6">
        <f t="shared" si="1"/>
        <v>-3</v>
      </c>
    </row>
    <row r="12" spans="1:13" ht="14.4" hidden="1" customHeight="1" outlineLevel="1" thickBot="1" x14ac:dyDescent="0.35">
      <c r="A12" s="244" t="s">
        <v>211</v>
      </c>
      <c r="B12" s="245">
        <v>0.48799999999999999</v>
      </c>
      <c r="C12" s="246">
        <v>0</v>
      </c>
      <c r="D12" s="246">
        <v>4.5720000000000001</v>
      </c>
      <c r="E12" s="247"/>
      <c r="F12" s="248">
        <v>1</v>
      </c>
      <c r="G12" s="246">
        <v>0</v>
      </c>
      <c r="H12" s="246">
        <v>3</v>
      </c>
      <c r="I12" s="249"/>
      <c r="J12" s="123"/>
      <c r="K12" s="123"/>
      <c r="L12" s="250">
        <f>D12-B12</f>
        <v>4.0839999999999996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518.1400000000001</v>
      </c>
      <c r="C13" s="116">
        <f>SUM(C5:C12)</f>
        <v>462.12200000000007</v>
      </c>
      <c r="D13" s="116">
        <f>SUM(D5:D12)</f>
        <v>406.07499999999999</v>
      </c>
      <c r="E13" s="137">
        <f>IF(OR(D13=0,B13=0),0,D13/B13)</f>
        <v>0.78371675608908775</v>
      </c>
      <c r="F13" s="138">
        <f>SUM(F5:F12)</f>
        <v>658</v>
      </c>
      <c r="G13" s="116">
        <f>SUM(G5:G12)</f>
        <v>659</v>
      </c>
      <c r="H13" s="116">
        <f>SUM(H5:H12)</f>
        <v>531</v>
      </c>
      <c r="I13" s="139">
        <f>IF(OR(H13=0,F13=0),0,H13/F13)</f>
        <v>0.80699088145896658</v>
      </c>
      <c r="J13" s="123"/>
      <c r="K13" s="123"/>
      <c r="L13" s="129">
        <f>D13-B13</f>
        <v>-112.06500000000011</v>
      </c>
      <c r="M13" s="140">
        <f t="shared" si="1"/>
        <v>-127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277.90699999999998</v>
      </c>
      <c r="C18" s="114">
        <v>254.90600000000001</v>
      </c>
      <c r="D18" s="114">
        <v>208.21199999999999</v>
      </c>
      <c r="E18" s="131">
        <v>0.74921466533768488</v>
      </c>
      <c r="F18" s="121">
        <v>324</v>
      </c>
      <c r="G18" s="114">
        <v>335</v>
      </c>
      <c r="H18" s="114">
        <v>270</v>
      </c>
      <c r="I18" s="133">
        <v>0.83333333333333337</v>
      </c>
      <c r="J18" s="575">
        <v>0.91871999999999998</v>
      </c>
      <c r="K18" s="576"/>
      <c r="L18" s="147">
        <f>D18-B18</f>
        <v>-69.694999999999993</v>
      </c>
      <c r="M18" s="148">
        <f>H18-F18</f>
        <v>-54</v>
      </c>
    </row>
    <row r="19" spans="1:13" ht="14.4" hidden="1" customHeight="1" outlineLevel="1" x14ac:dyDescent="0.3">
      <c r="A19" s="119" t="s">
        <v>169</v>
      </c>
      <c r="B19" s="122">
        <v>31.126999999999999</v>
      </c>
      <c r="C19" s="113">
        <v>36.244999999999997</v>
      </c>
      <c r="D19" s="113">
        <v>47.191000000000003</v>
      </c>
      <c r="E19" s="134">
        <v>1.5160792880778746</v>
      </c>
      <c r="F19" s="122">
        <v>49</v>
      </c>
      <c r="G19" s="113">
        <v>59</v>
      </c>
      <c r="H19" s="113">
        <v>68</v>
      </c>
      <c r="I19" s="136">
        <v>1.3877551020408163</v>
      </c>
      <c r="J19" s="575">
        <v>0.99456</v>
      </c>
      <c r="K19" s="576"/>
      <c r="L19" s="149">
        <f t="shared" ref="L19:L26" si="2">D19-B19</f>
        <v>16.064000000000004</v>
      </c>
      <c r="M19" s="150">
        <f t="shared" ref="M19:M26" si="3">H19-F19</f>
        <v>19</v>
      </c>
    </row>
    <row r="20" spans="1:13" ht="14.4" hidden="1" customHeight="1" outlineLevel="1" x14ac:dyDescent="0.3">
      <c r="A20" s="119" t="s">
        <v>170</v>
      </c>
      <c r="B20" s="122">
        <v>120.696</v>
      </c>
      <c r="C20" s="113">
        <v>108.473</v>
      </c>
      <c r="D20" s="113">
        <v>82.975999999999999</v>
      </c>
      <c r="E20" s="134">
        <v>0.68747928680320802</v>
      </c>
      <c r="F20" s="122">
        <v>165</v>
      </c>
      <c r="G20" s="113">
        <v>163</v>
      </c>
      <c r="H20" s="113">
        <v>110</v>
      </c>
      <c r="I20" s="136">
        <v>0.66666666666666663</v>
      </c>
      <c r="J20" s="575">
        <v>0.96671999999999991</v>
      </c>
      <c r="K20" s="576"/>
      <c r="L20" s="149">
        <f t="shared" si="2"/>
        <v>-37.72</v>
      </c>
      <c r="M20" s="150">
        <f t="shared" si="3"/>
        <v>-55</v>
      </c>
    </row>
    <row r="21" spans="1:13" ht="14.4" hidden="1" customHeight="1" outlineLevel="1" x14ac:dyDescent="0.3">
      <c r="A21" s="119" t="s">
        <v>171</v>
      </c>
      <c r="B21" s="122">
        <v>16.212</v>
      </c>
      <c r="C21" s="113">
        <v>17.373999999999999</v>
      </c>
      <c r="D21" s="113">
        <v>13.563000000000001</v>
      </c>
      <c r="E21" s="134">
        <v>0.83660251665433016</v>
      </c>
      <c r="F21" s="122">
        <v>19</v>
      </c>
      <c r="G21" s="113">
        <v>34</v>
      </c>
      <c r="H21" s="113">
        <v>17</v>
      </c>
      <c r="I21" s="136">
        <v>0.89473684210526316</v>
      </c>
      <c r="J21" s="575">
        <v>1.11744</v>
      </c>
      <c r="K21" s="576"/>
      <c r="L21" s="149">
        <f t="shared" si="2"/>
        <v>-2.6489999999999991</v>
      </c>
      <c r="M21" s="150">
        <f t="shared" si="3"/>
        <v>-2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529</v>
      </c>
      <c r="F22" s="122">
        <v>0</v>
      </c>
      <c r="G22" s="113">
        <v>0</v>
      </c>
      <c r="H22" s="113">
        <v>0</v>
      </c>
      <c r="I22" s="136" t="s">
        <v>529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64.745999999999995</v>
      </c>
      <c r="C23" s="113">
        <v>40.982999999999997</v>
      </c>
      <c r="D23" s="113">
        <v>44.945</v>
      </c>
      <c r="E23" s="134">
        <v>0.6941741574769098</v>
      </c>
      <c r="F23" s="122">
        <v>92</v>
      </c>
      <c r="G23" s="113">
        <v>64</v>
      </c>
      <c r="H23" s="113">
        <v>58</v>
      </c>
      <c r="I23" s="136">
        <v>0.63043478260869568</v>
      </c>
      <c r="J23" s="575">
        <v>0.98495999999999995</v>
      </c>
      <c r="K23" s="576"/>
      <c r="L23" s="149">
        <f t="shared" si="2"/>
        <v>-19.800999999999995</v>
      </c>
      <c r="M23" s="150">
        <f t="shared" si="3"/>
        <v>-34</v>
      </c>
    </row>
    <row r="24" spans="1:13" ht="14.4" hidden="1" customHeight="1" outlineLevel="1" x14ac:dyDescent="0.3">
      <c r="A24" s="119" t="s">
        <v>174</v>
      </c>
      <c r="B24" s="122">
        <v>6.9640000000000004</v>
      </c>
      <c r="C24" s="113">
        <v>4.141</v>
      </c>
      <c r="D24" s="113">
        <v>4.6159999999999997</v>
      </c>
      <c r="E24" s="134">
        <v>0.66283744974152781</v>
      </c>
      <c r="F24" s="122">
        <v>8</v>
      </c>
      <c r="G24" s="113">
        <v>4</v>
      </c>
      <c r="H24" s="113">
        <v>5</v>
      </c>
      <c r="I24" s="136">
        <v>0.625</v>
      </c>
      <c r="J24" s="575">
        <v>1.0147199999999998</v>
      </c>
      <c r="K24" s="576"/>
      <c r="L24" s="149">
        <f t="shared" si="2"/>
        <v>-2.3480000000000008</v>
      </c>
      <c r="M24" s="150">
        <f t="shared" si="3"/>
        <v>-3</v>
      </c>
    </row>
    <row r="25" spans="1:13" ht="14.4" hidden="1" customHeight="1" outlineLevel="1" thickBot="1" x14ac:dyDescent="0.35">
      <c r="A25" s="244" t="s">
        <v>211</v>
      </c>
      <c r="B25" s="245">
        <v>0.48799999999999999</v>
      </c>
      <c r="C25" s="246">
        <v>0</v>
      </c>
      <c r="D25" s="246">
        <v>4.5720000000000001</v>
      </c>
      <c r="E25" s="247"/>
      <c r="F25" s="245">
        <v>1</v>
      </c>
      <c r="G25" s="246">
        <v>0</v>
      </c>
      <c r="H25" s="246">
        <v>3</v>
      </c>
      <c r="I25" s="249"/>
      <c r="J25" s="364"/>
      <c r="K25" s="365"/>
      <c r="L25" s="252">
        <f>D25-B25</f>
        <v>4.0839999999999996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518.1400000000001</v>
      </c>
      <c r="C26" s="153">
        <f>SUM(C18:C25)</f>
        <v>462.12200000000007</v>
      </c>
      <c r="D26" s="153">
        <f>SUM(D18:D25)</f>
        <v>406.07499999999999</v>
      </c>
      <c r="E26" s="154">
        <f>IF(OR(D26=0,B26=0),0,D26/B26)</f>
        <v>0.78371675608908775</v>
      </c>
      <c r="F26" s="152">
        <f>SUM(F18:F25)</f>
        <v>658</v>
      </c>
      <c r="G26" s="153">
        <f>SUM(G18:G25)</f>
        <v>659</v>
      </c>
      <c r="H26" s="153">
        <f>SUM(H18:H25)</f>
        <v>531</v>
      </c>
      <c r="I26" s="155">
        <f>IF(OR(H26=0,F26=0),0,H26/F26)</f>
        <v>0.80699088145896658</v>
      </c>
      <c r="J26" s="123"/>
      <c r="K26" s="123"/>
      <c r="L26" s="145">
        <f t="shared" si="2"/>
        <v>-112.06500000000011</v>
      </c>
      <c r="M26" s="156">
        <f t="shared" si="3"/>
        <v>-127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529</v>
      </c>
      <c r="F31" s="132">
        <v>0</v>
      </c>
      <c r="G31" s="114">
        <v>0</v>
      </c>
      <c r="H31" s="114">
        <v>0</v>
      </c>
      <c r="I31" s="133" t="s">
        <v>529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529</v>
      </c>
      <c r="F32" s="135">
        <v>0</v>
      </c>
      <c r="G32" s="113">
        <v>0</v>
      </c>
      <c r="H32" s="113">
        <v>0</v>
      </c>
      <c r="I32" s="136" t="s">
        <v>529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529</v>
      </c>
      <c r="F33" s="135">
        <v>0</v>
      </c>
      <c r="G33" s="113">
        <v>0</v>
      </c>
      <c r="H33" s="113">
        <v>0</v>
      </c>
      <c r="I33" s="136" t="s">
        <v>529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529</v>
      </c>
      <c r="F34" s="135">
        <v>0</v>
      </c>
      <c r="G34" s="113">
        <v>0</v>
      </c>
      <c r="H34" s="113">
        <v>0</v>
      </c>
      <c r="I34" s="136" t="s">
        <v>529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529</v>
      </c>
      <c r="F35" s="135">
        <v>0</v>
      </c>
      <c r="G35" s="113">
        <v>0</v>
      </c>
      <c r="H35" s="113">
        <v>0</v>
      </c>
      <c r="I35" s="136" t="s">
        <v>529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529</v>
      </c>
      <c r="F36" s="135">
        <v>0</v>
      </c>
      <c r="G36" s="113">
        <v>0</v>
      </c>
      <c r="H36" s="113">
        <v>0</v>
      </c>
      <c r="I36" s="136" t="s">
        <v>529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529</v>
      </c>
      <c r="F37" s="135">
        <v>0</v>
      </c>
      <c r="G37" s="113">
        <v>0</v>
      </c>
      <c r="H37" s="113">
        <v>0</v>
      </c>
      <c r="I37" s="136" t="s">
        <v>529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529</v>
      </c>
      <c r="F38" s="248">
        <v>0</v>
      </c>
      <c r="G38" s="246">
        <v>0</v>
      </c>
      <c r="H38" s="246">
        <v>0</v>
      </c>
      <c r="I38" s="249" t="s">
        <v>529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795</v>
      </c>
      <c r="C33" s="203">
        <v>860</v>
      </c>
      <c r="D33" s="84">
        <f>IF(C33="","",C33-B33)</f>
        <v>65</v>
      </c>
      <c r="E33" s="85">
        <f>IF(C33="","",C33/B33)</f>
        <v>1.0817610062893082</v>
      </c>
      <c r="F33" s="86">
        <v>254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2083</v>
      </c>
      <c r="C34" s="204">
        <v>2241</v>
      </c>
      <c r="D34" s="87">
        <f t="shared" ref="D34:D45" si="0">IF(C34="","",C34-B34)</f>
        <v>158</v>
      </c>
      <c r="E34" s="88">
        <f t="shared" ref="E34:E45" si="1">IF(C34="","",C34/B34)</f>
        <v>1.0758521363418148</v>
      </c>
      <c r="F34" s="89">
        <v>653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3381</v>
      </c>
      <c r="C35" s="204">
        <v>3704</v>
      </c>
      <c r="D35" s="87">
        <f t="shared" si="0"/>
        <v>323</v>
      </c>
      <c r="E35" s="88">
        <f t="shared" si="1"/>
        <v>1.0955338657202012</v>
      </c>
      <c r="F35" s="89">
        <v>1119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5852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5717</v>
      </c>
      <c r="B5" s="859"/>
      <c r="C5" s="860"/>
      <c r="D5" s="861"/>
      <c r="E5" s="862">
        <v>1</v>
      </c>
      <c r="F5" s="863">
        <v>7.82</v>
      </c>
      <c r="G5" s="864">
        <v>56</v>
      </c>
      <c r="H5" s="865"/>
      <c r="I5" s="866"/>
      <c r="J5" s="867"/>
      <c r="K5" s="868">
        <v>3.29</v>
      </c>
      <c r="L5" s="865">
        <v>3</v>
      </c>
      <c r="M5" s="865">
        <v>30</v>
      </c>
      <c r="N5" s="869">
        <v>10</v>
      </c>
      <c r="O5" s="865" t="s">
        <v>5718</v>
      </c>
      <c r="P5" s="870" t="s">
        <v>5719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5720</v>
      </c>
      <c r="B6" s="838">
        <v>1</v>
      </c>
      <c r="C6" s="839">
        <v>0.61</v>
      </c>
      <c r="D6" s="840">
        <v>4</v>
      </c>
      <c r="E6" s="843">
        <v>1</v>
      </c>
      <c r="F6" s="823">
        <v>0.61</v>
      </c>
      <c r="G6" s="824">
        <v>8</v>
      </c>
      <c r="H6" s="819">
        <v>5</v>
      </c>
      <c r="I6" s="820">
        <v>3.03</v>
      </c>
      <c r="J6" s="829">
        <v>7.8</v>
      </c>
      <c r="K6" s="825">
        <v>0.61</v>
      </c>
      <c r="L6" s="822">
        <v>2</v>
      </c>
      <c r="M6" s="822">
        <v>18</v>
      </c>
      <c r="N6" s="826">
        <v>6</v>
      </c>
      <c r="O6" s="822" t="s">
        <v>5718</v>
      </c>
      <c r="P6" s="841" t="s">
        <v>5721</v>
      </c>
      <c r="Q6" s="827">
        <f t="shared" ref="Q6:R69" si="0">H6-B6</f>
        <v>4</v>
      </c>
      <c r="R6" s="827">
        <f t="shared" si="0"/>
        <v>2.42</v>
      </c>
      <c r="S6" s="838">
        <f t="shared" ref="S6:S69" si="1">IF(H6=0,"",H6*N6)</f>
        <v>30</v>
      </c>
      <c r="T6" s="838">
        <f t="shared" ref="T6:T69" si="2">IF(H6=0,"",H6*J6)</f>
        <v>39</v>
      </c>
      <c r="U6" s="838">
        <f t="shared" ref="U6:U69" si="3">IF(H6=0,"",T6-S6)</f>
        <v>9</v>
      </c>
      <c r="V6" s="842">
        <f t="shared" ref="V6:V69" si="4">IF(H6=0,"",T6/S6)</f>
        <v>1.3</v>
      </c>
      <c r="W6" s="828">
        <v>16</v>
      </c>
    </row>
    <row r="7" spans="1:23" ht="14.4" customHeight="1" x14ac:dyDescent="0.3">
      <c r="A7" s="890" t="s">
        <v>5722</v>
      </c>
      <c r="B7" s="874"/>
      <c r="C7" s="875"/>
      <c r="D7" s="844"/>
      <c r="E7" s="876">
        <v>2</v>
      </c>
      <c r="F7" s="877">
        <v>1.47</v>
      </c>
      <c r="G7" s="830">
        <v>7</v>
      </c>
      <c r="H7" s="878"/>
      <c r="I7" s="879"/>
      <c r="J7" s="831"/>
      <c r="K7" s="880">
        <v>0.74</v>
      </c>
      <c r="L7" s="881">
        <v>3</v>
      </c>
      <c r="M7" s="881">
        <v>24</v>
      </c>
      <c r="N7" s="882">
        <v>8</v>
      </c>
      <c r="O7" s="881" t="s">
        <v>5718</v>
      </c>
      <c r="P7" s="883" t="s">
        <v>5721</v>
      </c>
      <c r="Q7" s="884">
        <f t="shared" si="0"/>
        <v>0</v>
      </c>
      <c r="R7" s="884">
        <f t="shared" si="0"/>
        <v>0</v>
      </c>
      <c r="S7" s="874" t="str">
        <f t="shared" si="1"/>
        <v/>
      </c>
      <c r="T7" s="874" t="str">
        <f t="shared" si="2"/>
        <v/>
      </c>
      <c r="U7" s="874" t="str">
        <f t="shared" si="3"/>
        <v/>
      </c>
      <c r="V7" s="885" t="str">
        <f t="shared" si="4"/>
        <v/>
      </c>
      <c r="W7" s="832"/>
    </row>
    <row r="8" spans="1:23" ht="14.4" customHeight="1" x14ac:dyDescent="0.3">
      <c r="A8" s="890" t="s">
        <v>5723</v>
      </c>
      <c r="B8" s="874">
        <v>1</v>
      </c>
      <c r="C8" s="875">
        <v>1.1000000000000001</v>
      </c>
      <c r="D8" s="844">
        <v>11</v>
      </c>
      <c r="E8" s="876"/>
      <c r="F8" s="877"/>
      <c r="G8" s="830"/>
      <c r="H8" s="878"/>
      <c r="I8" s="879"/>
      <c r="J8" s="831"/>
      <c r="K8" s="880">
        <v>1.1000000000000001</v>
      </c>
      <c r="L8" s="881">
        <v>4</v>
      </c>
      <c r="M8" s="881">
        <v>33</v>
      </c>
      <c r="N8" s="882">
        <v>11</v>
      </c>
      <c r="O8" s="881" t="s">
        <v>5718</v>
      </c>
      <c r="P8" s="883" t="s">
        <v>5721</v>
      </c>
      <c r="Q8" s="884">
        <f t="shared" si="0"/>
        <v>-1</v>
      </c>
      <c r="R8" s="884">
        <f t="shared" si="0"/>
        <v>-1.1000000000000001</v>
      </c>
      <c r="S8" s="874" t="str">
        <f t="shared" si="1"/>
        <v/>
      </c>
      <c r="T8" s="874" t="str">
        <f t="shared" si="2"/>
        <v/>
      </c>
      <c r="U8" s="874" t="str">
        <f t="shared" si="3"/>
        <v/>
      </c>
      <c r="V8" s="885" t="str">
        <f t="shared" si="4"/>
        <v/>
      </c>
      <c r="W8" s="832"/>
    </row>
    <row r="9" spans="1:23" ht="14.4" customHeight="1" x14ac:dyDescent="0.3">
      <c r="A9" s="889" t="s">
        <v>5724</v>
      </c>
      <c r="B9" s="838">
        <v>1</v>
      </c>
      <c r="C9" s="839">
        <v>0.36</v>
      </c>
      <c r="D9" s="840">
        <v>3</v>
      </c>
      <c r="E9" s="843"/>
      <c r="F9" s="823"/>
      <c r="G9" s="824"/>
      <c r="H9" s="819"/>
      <c r="I9" s="820"/>
      <c r="J9" s="821"/>
      <c r="K9" s="825">
        <v>0.34</v>
      </c>
      <c r="L9" s="822">
        <v>1</v>
      </c>
      <c r="M9" s="822">
        <v>12</v>
      </c>
      <c r="N9" s="826">
        <v>4</v>
      </c>
      <c r="O9" s="822" t="s">
        <v>5718</v>
      </c>
      <c r="P9" s="841" t="s">
        <v>5725</v>
      </c>
      <c r="Q9" s="827">
        <f t="shared" si="0"/>
        <v>-1</v>
      </c>
      <c r="R9" s="827">
        <f t="shared" si="0"/>
        <v>-0.36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2" t="str">
        <f t="shared" si="4"/>
        <v/>
      </c>
      <c r="W9" s="828"/>
    </row>
    <row r="10" spans="1:23" ht="14.4" customHeight="1" x14ac:dyDescent="0.3">
      <c r="A10" s="890" t="s">
        <v>5726</v>
      </c>
      <c r="B10" s="874"/>
      <c r="C10" s="875"/>
      <c r="D10" s="844"/>
      <c r="E10" s="876"/>
      <c r="F10" s="877"/>
      <c r="G10" s="830"/>
      <c r="H10" s="878">
        <v>1</v>
      </c>
      <c r="I10" s="879">
        <v>0.41</v>
      </c>
      <c r="J10" s="833">
        <v>8</v>
      </c>
      <c r="K10" s="880">
        <v>0.41</v>
      </c>
      <c r="L10" s="881">
        <v>1</v>
      </c>
      <c r="M10" s="881">
        <v>12</v>
      </c>
      <c r="N10" s="882">
        <v>4</v>
      </c>
      <c r="O10" s="881" t="s">
        <v>5718</v>
      </c>
      <c r="P10" s="883" t="s">
        <v>5727</v>
      </c>
      <c r="Q10" s="884">
        <f t="shared" si="0"/>
        <v>1</v>
      </c>
      <c r="R10" s="884">
        <f t="shared" si="0"/>
        <v>0.41</v>
      </c>
      <c r="S10" s="874">
        <f t="shared" si="1"/>
        <v>4</v>
      </c>
      <c r="T10" s="874">
        <f t="shared" si="2"/>
        <v>8</v>
      </c>
      <c r="U10" s="874">
        <f t="shared" si="3"/>
        <v>4</v>
      </c>
      <c r="V10" s="885">
        <f t="shared" si="4"/>
        <v>2</v>
      </c>
      <c r="W10" s="832">
        <v>4</v>
      </c>
    </row>
    <row r="11" spans="1:23" ht="14.4" customHeight="1" x14ac:dyDescent="0.3">
      <c r="A11" s="889" t="s">
        <v>5728</v>
      </c>
      <c r="B11" s="838"/>
      <c r="C11" s="839"/>
      <c r="D11" s="840"/>
      <c r="E11" s="843">
        <v>1</v>
      </c>
      <c r="F11" s="823">
        <v>0.45</v>
      </c>
      <c r="G11" s="824">
        <v>5</v>
      </c>
      <c r="H11" s="819">
        <v>4</v>
      </c>
      <c r="I11" s="820">
        <v>1.81</v>
      </c>
      <c r="J11" s="821">
        <v>4</v>
      </c>
      <c r="K11" s="825">
        <v>0.45</v>
      </c>
      <c r="L11" s="822">
        <v>2</v>
      </c>
      <c r="M11" s="822">
        <v>15</v>
      </c>
      <c r="N11" s="826">
        <v>5</v>
      </c>
      <c r="O11" s="822" t="s">
        <v>5718</v>
      </c>
      <c r="P11" s="841" t="s">
        <v>5729</v>
      </c>
      <c r="Q11" s="827">
        <f t="shared" si="0"/>
        <v>4</v>
      </c>
      <c r="R11" s="827">
        <f t="shared" si="0"/>
        <v>1.81</v>
      </c>
      <c r="S11" s="838">
        <f t="shared" si="1"/>
        <v>20</v>
      </c>
      <c r="T11" s="838">
        <f t="shared" si="2"/>
        <v>16</v>
      </c>
      <c r="U11" s="838">
        <f t="shared" si="3"/>
        <v>-4</v>
      </c>
      <c r="V11" s="842">
        <f t="shared" si="4"/>
        <v>0.8</v>
      </c>
      <c r="W11" s="828">
        <v>2</v>
      </c>
    </row>
    <row r="12" spans="1:23" ht="14.4" customHeight="1" x14ac:dyDescent="0.3">
      <c r="A12" s="890" t="s">
        <v>5730</v>
      </c>
      <c r="B12" s="874"/>
      <c r="C12" s="875"/>
      <c r="D12" s="844"/>
      <c r="E12" s="876"/>
      <c r="F12" s="877"/>
      <c r="G12" s="830"/>
      <c r="H12" s="878">
        <v>4</v>
      </c>
      <c r="I12" s="879">
        <v>2.15</v>
      </c>
      <c r="J12" s="831">
        <v>5</v>
      </c>
      <c r="K12" s="880">
        <v>0.51</v>
      </c>
      <c r="L12" s="881">
        <v>2</v>
      </c>
      <c r="M12" s="881">
        <v>18</v>
      </c>
      <c r="N12" s="882">
        <v>6</v>
      </c>
      <c r="O12" s="881" t="s">
        <v>5718</v>
      </c>
      <c r="P12" s="883" t="s">
        <v>5731</v>
      </c>
      <c r="Q12" s="884">
        <f t="shared" si="0"/>
        <v>4</v>
      </c>
      <c r="R12" s="884">
        <f t="shared" si="0"/>
        <v>2.15</v>
      </c>
      <c r="S12" s="874">
        <f t="shared" si="1"/>
        <v>24</v>
      </c>
      <c r="T12" s="874">
        <f t="shared" si="2"/>
        <v>20</v>
      </c>
      <c r="U12" s="874">
        <f t="shared" si="3"/>
        <v>-4</v>
      </c>
      <c r="V12" s="885">
        <f t="shared" si="4"/>
        <v>0.83333333333333337</v>
      </c>
      <c r="W12" s="832">
        <v>3</v>
      </c>
    </row>
    <row r="13" spans="1:23" ht="14.4" customHeight="1" x14ac:dyDescent="0.3">
      <c r="A13" s="890" t="s">
        <v>5732</v>
      </c>
      <c r="B13" s="874"/>
      <c r="C13" s="875"/>
      <c r="D13" s="844"/>
      <c r="E13" s="876">
        <v>2</v>
      </c>
      <c r="F13" s="877">
        <v>1.2</v>
      </c>
      <c r="G13" s="830">
        <v>2</v>
      </c>
      <c r="H13" s="878">
        <v>4</v>
      </c>
      <c r="I13" s="879">
        <v>3.17</v>
      </c>
      <c r="J13" s="831">
        <v>3.3</v>
      </c>
      <c r="K13" s="880">
        <v>0.86</v>
      </c>
      <c r="L13" s="881">
        <v>3</v>
      </c>
      <c r="M13" s="881">
        <v>27</v>
      </c>
      <c r="N13" s="882">
        <v>9</v>
      </c>
      <c r="O13" s="881" t="s">
        <v>5718</v>
      </c>
      <c r="P13" s="883" t="s">
        <v>5733</v>
      </c>
      <c r="Q13" s="884">
        <f t="shared" si="0"/>
        <v>4</v>
      </c>
      <c r="R13" s="884">
        <f t="shared" si="0"/>
        <v>3.17</v>
      </c>
      <c r="S13" s="874">
        <f t="shared" si="1"/>
        <v>36</v>
      </c>
      <c r="T13" s="874">
        <f t="shared" si="2"/>
        <v>13.2</v>
      </c>
      <c r="U13" s="874">
        <f t="shared" si="3"/>
        <v>-22.8</v>
      </c>
      <c r="V13" s="885">
        <f t="shared" si="4"/>
        <v>0.36666666666666664</v>
      </c>
      <c r="W13" s="832"/>
    </row>
    <row r="14" spans="1:23" ht="14.4" customHeight="1" x14ac:dyDescent="0.3">
      <c r="A14" s="889" t="s">
        <v>5734</v>
      </c>
      <c r="B14" s="838"/>
      <c r="C14" s="839"/>
      <c r="D14" s="840"/>
      <c r="E14" s="819">
        <v>1</v>
      </c>
      <c r="F14" s="820">
        <v>1</v>
      </c>
      <c r="G14" s="821">
        <v>3</v>
      </c>
      <c r="H14" s="822"/>
      <c r="I14" s="823"/>
      <c r="J14" s="824"/>
      <c r="K14" s="825">
        <v>1</v>
      </c>
      <c r="L14" s="822">
        <v>3</v>
      </c>
      <c r="M14" s="822">
        <v>30</v>
      </c>
      <c r="N14" s="826">
        <v>10</v>
      </c>
      <c r="O14" s="822" t="s">
        <v>5718</v>
      </c>
      <c r="P14" s="841" t="s">
        <v>5735</v>
      </c>
      <c r="Q14" s="827">
        <f t="shared" si="0"/>
        <v>0</v>
      </c>
      <c r="R14" s="827">
        <f t="shared" si="0"/>
        <v>0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2" t="str">
        <f t="shared" si="4"/>
        <v/>
      </c>
      <c r="W14" s="828"/>
    </row>
    <row r="15" spans="1:23" ht="14.4" customHeight="1" x14ac:dyDescent="0.3">
      <c r="A15" s="889" t="s">
        <v>5736</v>
      </c>
      <c r="B15" s="834">
        <v>1</v>
      </c>
      <c r="C15" s="835">
        <v>0.49</v>
      </c>
      <c r="D15" s="836">
        <v>6</v>
      </c>
      <c r="E15" s="843">
        <v>1</v>
      </c>
      <c r="F15" s="823">
        <v>0.49</v>
      </c>
      <c r="G15" s="824">
        <v>3</v>
      </c>
      <c r="H15" s="822">
        <v>1</v>
      </c>
      <c r="I15" s="823">
        <v>0.85</v>
      </c>
      <c r="J15" s="829">
        <v>23</v>
      </c>
      <c r="K15" s="825">
        <v>0.49</v>
      </c>
      <c r="L15" s="822">
        <v>2</v>
      </c>
      <c r="M15" s="822">
        <v>18</v>
      </c>
      <c r="N15" s="826">
        <v>6</v>
      </c>
      <c r="O15" s="822" t="s">
        <v>5718</v>
      </c>
      <c r="P15" s="841" t="s">
        <v>5737</v>
      </c>
      <c r="Q15" s="827">
        <f t="shared" si="0"/>
        <v>0</v>
      </c>
      <c r="R15" s="827">
        <f t="shared" si="0"/>
        <v>0.36</v>
      </c>
      <c r="S15" s="838">
        <f t="shared" si="1"/>
        <v>6</v>
      </c>
      <c r="T15" s="838">
        <f t="shared" si="2"/>
        <v>23</v>
      </c>
      <c r="U15" s="838">
        <f t="shared" si="3"/>
        <v>17</v>
      </c>
      <c r="V15" s="842">
        <f t="shared" si="4"/>
        <v>3.8333333333333335</v>
      </c>
      <c r="W15" s="828">
        <v>17</v>
      </c>
    </row>
    <row r="16" spans="1:23" ht="14.4" customHeight="1" x14ac:dyDescent="0.3">
      <c r="A16" s="890" t="s">
        <v>5738</v>
      </c>
      <c r="B16" s="886">
        <v>4</v>
      </c>
      <c r="C16" s="887">
        <v>2.96</v>
      </c>
      <c r="D16" s="837">
        <v>4.3</v>
      </c>
      <c r="E16" s="876">
        <v>2</v>
      </c>
      <c r="F16" s="877">
        <v>1.28</v>
      </c>
      <c r="G16" s="830">
        <v>15.5</v>
      </c>
      <c r="H16" s="881"/>
      <c r="I16" s="877"/>
      <c r="J16" s="830"/>
      <c r="K16" s="880">
        <v>0.62</v>
      </c>
      <c r="L16" s="881">
        <v>2</v>
      </c>
      <c r="M16" s="881">
        <v>21</v>
      </c>
      <c r="N16" s="882">
        <v>7</v>
      </c>
      <c r="O16" s="881" t="s">
        <v>5718</v>
      </c>
      <c r="P16" s="883" t="s">
        <v>5739</v>
      </c>
      <c r="Q16" s="884">
        <f t="shared" si="0"/>
        <v>-4</v>
      </c>
      <c r="R16" s="884">
        <f t="shared" si="0"/>
        <v>-2.96</v>
      </c>
      <c r="S16" s="874" t="str">
        <f t="shared" si="1"/>
        <v/>
      </c>
      <c r="T16" s="874" t="str">
        <f t="shared" si="2"/>
        <v/>
      </c>
      <c r="U16" s="874" t="str">
        <f t="shared" si="3"/>
        <v/>
      </c>
      <c r="V16" s="885" t="str">
        <f t="shared" si="4"/>
        <v/>
      </c>
      <c r="W16" s="832"/>
    </row>
    <row r="17" spans="1:23" ht="14.4" customHeight="1" x14ac:dyDescent="0.3">
      <c r="A17" s="890" t="s">
        <v>5740</v>
      </c>
      <c r="B17" s="886">
        <v>2</v>
      </c>
      <c r="C17" s="887">
        <v>2.4300000000000002</v>
      </c>
      <c r="D17" s="837">
        <v>28</v>
      </c>
      <c r="E17" s="876"/>
      <c r="F17" s="877"/>
      <c r="G17" s="830"/>
      <c r="H17" s="881"/>
      <c r="I17" s="877"/>
      <c r="J17" s="830"/>
      <c r="K17" s="880">
        <v>0.84</v>
      </c>
      <c r="L17" s="881">
        <v>3</v>
      </c>
      <c r="M17" s="881">
        <v>30</v>
      </c>
      <c r="N17" s="882">
        <v>10</v>
      </c>
      <c r="O17" s="881" t="s">
        <v>5718</v>
      </c>
      <c r="P17" s="883" t="s">
        <v>5741</v>
      </c>
      <c r="Q17" s="884">
        <f t="shared" si="0"/>
        <v>-2</v>
      </c>
      <c r="R17" s="884">
        <f t="shared" si="0"/>
        <v>-2.4300000000000002</v>
      </c>
      <c r="S17" s="874" t="str">
        <f t="shared" si="1"/>
        <v/>
      </c>
      <c r="T17" s="874" t="str">
        <f t="shared" si="2"/>
        <v/>
      </c>
      <c r="U17" s="874" t="str">
        <f t="shared" si="3"/>
        <v/>
      </c>
      <c r="V17" s="885" t="str">
        <f t="shared" si="4"/>
        <v/>
      </c>
      <c r="W17" s="832"/>
    </row>
    <row r="18" spans="1:23" ht="14.4" customHeight="1" x14ac:dyDescent="0.3">
      <c r="A18" s="889" t="s">
        <v>5742</v>
      </c>
      <c r="B18" s="834">
        <v>1</v>
      </c>
      <c r="C18" s="835">
        <v>0.87</v>
      </c>
      <c r="D18" s="836">
        <v>3</v>
      </c>
      <c r="E18" s="843"/>
      <c r="F18" s="823"/>
      <c r="G18" s="824"/>
      <c r="H18" s="822"/>
      <c r="I18" s="823"/>
      <c r="J18" s="824"/>
      <c r="K18" s="825">
        <v>0.87</v>
      </c>
      <c r="L18" s="822">
        <v>3</v>
      </c>
      <c r="M18" s="822">
        <v>27</v>
      </c>
      <c r="N18" s="826">
        <v>9</v>
      </c>
      <c r="O18" s="822" t="s">
        <v>5718</v>
      </c>
      <c r="P18" s="841" t="s">
        <v>5743</v>
      </c>
      <c r="Q18" s="827">
        <f t="shared" si="0"/>
        <v>-1</v>
      </c>
      <c r="R18" s="827">
        <f t="shared" si="0"/>
        <v>-0.87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89" t="s">
        <v>5744</v>
      </c>
      <c r="B19" s="838"/>
      <c r="C19" s="839"/>
      <c r="D19" s="840"/>
      <c r="E19" s="819">
        <v>1</v>
      </c>
      <c r="F19" s="820">
        <v>0.43</v>
      </c>
      <c r="G19" s="821">
        <v>7</v>
      </c>
      <c r="H19" s="822"/>
      <c r="I19" s="823"/>
      <c r="J19" s="824"/>
      <c r="K19" s="825">
        <v>0.43</v>
      </c>
      <c r="L19" s="822">
        <v>2</v>
      </c>
      <c r="M19" s="822">
        <v>21</v>
      </c>
      <c r="N19" s="826">
        <v>7</v>
      </c>
      <c r="O19" s="822" t="s">
        <v>5718</v>
      </c>
      <c r="P19" s="841" t="s">
        <v>5745</v>
      </c>
      <c r="Q19" s="827">
        <f t="shared" si="0"/>
        <v>0</v>
      </c>
      <c r="R19" s="827">
        <f t="shared" si="0"/>
        <v>0</v>
      </c>
      <c r="S19" s="838" t="str">
        <f t="shared" si="1"/>
        <v/>
      </c>
      <c r="T19" s="838" t="str">
        <f t="shared" si="2"/>
        <v/>
      </c>
      <c r="U19" s="838" t="str">
        <f t="shared" si="3"/>
        <v/>
      </c>
      <c r="V19" s="842" t="str">
        <f t="shared" si="4"/>
        <v/>
      </c>
      <c r="W19" s="828"/>
    </row>
    <row r="20" spans="1:23" ht="14.4" customHeight="1" x14ac:dyDescent="0.3">
      <c r="A20" s="889" t="s">
        <v>5746</v>
      </c>
      <c r="B20" s="834">
        <v>1</v>
      </c>
      <c r="C20" s="835">
        <v>3.29</v>
      </c>
      <c r="D20" s="836">
        <v>10</v>
      </c>
      <c r="E20" s="843"/>
      <c r="F20" s="823"/>
      <c r="G20" s="824"/>
      <c r="H20" s="822"/>
      <c r="I20" s="823"/>
      <c r="J20" s="824"/>
      <c r="K20" s="825">
        <v>3.29</v>
      </c>
      <c r="L20" s="822">
        <v>4</v>
      </c>
      <c r="M20" s="822">
        <v>36</v>
      </c>
      <c r="N20" s="826">
        <v>12</v>
      </c>
      <c r="O20" s="822" t="s">
        <v>5718</v>
      </c>
      <c r="P20" s="841" t="s">
        <v>5747</v>
      </c>
      <c r="Q20" s="827">
        <f t="shared" si="0"/>
        <v>-1</v>
      </c>
      <c r="R20" s="827">
        <f t="shared" si="0"/>
        <v>-3.29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2" t="str">
        <f t="shared" si="4"/>
        <v/>
      </c>
      <c r="W20" s="828"/>
    </row>
    <row r="21" spans="1:23" ht="14.4" customHeight="1" x14ac:dyDescent="0.3">
      <c r="A21" s="889" t="s">
        <v>5748</v>
      </c>
      <c r="B21" s="838"/>
      <c r="C21" s="839"/>
      <c r="D21" s="840"/>
      <c r="E21" s="819">
        <v>1</v>
      </c>
      <c r="F21" s="820">
        <v>2.0099999999999998</v>
      </c>
      <c r="G21" s="821">
        <v>30</v>
      </c>
      <c r="H21" s="822">
        <v>1</v>
      </c>
      <c r="I21" s="823">
        <v>2.4</v>
      </c>
      <c r="J21" s="829">
        <v>17</v>
      </c>
      <c r="K21" s="825">
        <v>1.72</v>
      </c>
      <c r="L21" s="822">
        <v>3</v>
      </c>
      <c r="M21" s="822">
        <v>27</v>
      </c>
      <c r="N21" s="826">
        <v>9</v>
      </c>
      <c r="O21" s="822" t="s">
        <v>5718</v>
      </c>
      <c r="P21" s="841" t="s">
        <v>5749</v>
      </c>
      <c r="Q21" s="827">
        <f t="shared" si="0"/>
        <v>1</v>
      </c>
      <c r="R21" s="827">
        <f t="shared" si="0"/>
        <v>2.4</v>
      </c>
      <c r="S21" s="838">
        <f t="shared" si="1"/>
        <v>9</v>
      </c>
      <c r="T21" s="838">
        <f t="shared" si="2"/>
        <v>17</v>
      </c>
      <c r="U21" s="838">
        <f t="shared" si="3"/>
        <v>8</v>
      </c>
      <c r="V21" s="842">
        <f t="shared" si="4"/>
        <v>1.8888888888888888</v>
      </c>
      <c r="W21" s="828">
        <v>8</v>
      </c>
    </row>
    <row r="22" spans="1:23" ht="14.4" customHeight="1" x14ac:dyDescent="0.3">
      <c r="A22" s="890" t="s">
        <v>5750</v>
      </c>
      <c r="B22" s="874"/>
      <c r="C22" s="875"/>
      <c r="D22" s="844"/>
      <c r="E22" s="878">
        <v>1</v>
      </c>
      <c r="F22" s="879">
        <v>3.2</v>
      </c>
      <c r="G22" s="831">
        <v>9</v>
      </c>
      <c r="H22" s="881"/>
      <c r="I22" s="877"/>
      <c r="J22" s="830"/>
      <c r="K22" s="880">
        <v>3.18</v>
      </c>
      <c r="L22" s="881">
        <v>4</v>
      </c>
      <c r="M22" s="881">
        <v>39</v>
      </c>
      <c r="N22" s="882">
        <v>13</v>
      </c>
      <c r="O22" s="881" t="s">
        <v>5718</v>
      </c>
      <c r="P22" s="883" t="s">
        <v>5749</v>
      </c>
      <c r="Q22" s="884">
        <f t="shared" si="0"/>
        <v>0</v>
      </c>
      <c r="R22" s="884">
        <f t="shared" si="0"/>
        <v>0</v>
      </c>
      <c r="S22" s="874" t="str">
        <f t="shared" si="1"/>
        <v/>
      </c>
      <c r="T22" s="874" t="str">
        <f t="shared" si="2"/>
        <v/>
      </c>
      <c r="U22" s="874" t="str">
        <f t="shared" si="3"/>
        <v/>
      </c>
      <c r="V22" s="885" t="str">
        <f t="shared" si="4"/>
        <v/>
      </c>
      <c r="W22" s="832"/>
    </row>
    <row r="23" spans="1:23" ht="14.4" customHeight="1" x14ac:dyDescent="0.3">
      <c r="A23" s="889" t="s">
        <v>5751</v>
      </c>
      <c r="B23" s="838">
        <v>16</v>
      </c>
      <c r="C23" s="839">
        <v>6.78</v>
      </c>
      <c r="D23" s="840">
        <v>3.6</v>
      </c>
      <c r="E23" s="843">
        <v>12</v>
      </c>
      <c r="F23" s="823">
        <v>5.05</v>
      </c>
      <c r="G23" s="824">
        <v>4.0999999999999996</v>
      </c>
      <c r="H23" s="819">
        <v>14</v>
      </c>
      <c r="I23" s="820">
        <v>6.96</v>
      </c>
      <c r="J23" s="829">
        <v>5.9</v>
      </c>
      <c r="K23" s="825">
        <v>0.42</v>
      </c>
      <c r="L23" s="822">
        <v>2</v>
      </c>
      <c r="M23" s="822">
        <v>15</v>
      </c>
      <c r="N23" s="826">
        <v>5</v>
      </c>
      <c r="O23" s="822" t="s">
        <v>5718</v>
      </c>
      <c r="P23" s="841" t="s">
        <v>5752</v>
      </c>
      <c r="Q23" s="827">
        <f t="shared" si="0"/>
        <v>-2</v>
      </c>
      <c r="R23" s="827">
        <f t="shared" si="0"/>
        <v>0.17999999999999972</v>
      </c>
      <c r="S23" s="838">
        <f t="shared" si="1"/>
        <v>70</v>
      </c>
      <c r="T23" s="838">
        <f t="shared" si="2"/>
        <v>82.600000000000009</v>
      </c>
      <c r="U23" s="838">
        <f t="shared" si="3"/>
        <v>12.600000000000009</v>
      </c>
      <c r="V23" s="842">
        <f t="shared" si="4"/>
        <v>1.1800000000000002</v>
      </c>
      <c r="W23" s="828">
        <v>32</v>
      </c>
    </row>
    <row r="24" spans="1:23" ht="14.4" customHeight="1" x14ac:dyDescent="0.3">
      <c r="A24" s="890" t="s">
        <v>5753</v>
      </c>
      <c r="B24" s="874">
        <v>8</v>
      </c>
      <c r="C24" s="875">
        <v>4.88</v>
      </c>
      <c r="D24" s="844">
        <v>7.4</v>
      </c>
      <c r="E24" s="876">
        <v>22</v>
      </c>
      <c r="F24" s="877">
        <v>13.15</v>
      </c>
      <c r="G24" s="830">
        <v>5.8</v>
      </c>
      <c r="H24" s="878">
        <v>26</v>
      </c>
      <c r="I24" s="879">
        <v>14.14</v>
      </c>
      <c r="J24" s="831">
        <v>6</v>
      </c>
      <c r="K24" s="880">
        <v>0.55000000000000004</v>
      </c>
      <c r="L24" s="881">
        <v>2</v>
      </c>
      <c r="M24" s="881">
        <v>18</v>
      </c>
      <c r="N24" s="882">
        <v>6</v>
      </c>
      <c r="O24" s="881" t="s">
        <v>5718</v>
      </c>
      <c r="P24" s="883" t="s">
        <v>5754</v>
      </c>
      <c r="Q24" s="884">
        <f t="shared" si="0"/>
        <v>18</v>
      </c>
      <c r="R24" s="884">
        <f t="shared" si="0"/>
        <v>9.2600000000000016</v>
      </c>
      <c r="S24" s="874">
        <f t="shared" si="1"/>
        <v>156</v>
      </c>
      <c r="T24" s="874">
        <f t="shared" si="2"/>
        <v>156</v>
      </c>
      <c r="U24" s="874">
        <f t="shared" si="3"/>
        <v>0</v>
      </c>
      <c r="V24" s="885">
        <f t="shared" si="4"/>
        <v>1</v>
      </c>
      <c r="W24" s="832">
        <v>43</v>
      </c>
    </row>
    <row r="25" spans="1:23" ht="14.4" customHeight="1" x14ac:dyDescent="0.3">
      <c r="A25" s="890" t="s">
        <v>5755</v>
      </c>
      <c r="B25" s="874">
        <v>19</v>
      </c>
      <c r="C25" s="875">
        <v>12.12</v>
      </c>
      <c r="D25" s="844">
        <v>4.5</v>
      </c>
      <c r="E25" s="876">
        <v>17</v>
      </c>
      <c r="F25" s="877">
        <v>13.4</v>
      </c>
      <c r="G25" s="830">
        <v>7.8</v>
      </c>
      <c r="H25" s="878">
        <v>11</v>
      </c>
      <c r="I25" s="879">
        <v>9.61</v>
      </c>
      <c r="J25" s="833">
        <v>11.2</v>
      </c>
      <c r="K25" s="880">
        <v>0.76</v>
      </c>
      <c r="L25" s="881">
        <v>3</v>
      </c>
      <c r="M25" s="881">
        <v>27</v>
      </c>
      <c r="N25" s="882">
        <v>9</v>
      </c>
      <c r="O25" s="881" t="s">
        <v>5718</v>
      </c>
      <c r="P25" s="883" t="s">
        <v>5756</v>
      </c>
      <c r="Q25" s="884">
        <f t="shared" si="0"/>
        <v>-8</v>
      </c>
      <c r="R25" s="884">
        <f t="shared" si="0"/>
        <v>-2.5099999999999998</v>
      </c>
      <c r="S25" s="874">
        <f t="shared" si="1"/>
        <v>99</v>
      </c>
      <c r="T25" s="874">
        <f t="shared" si="2"/>
        <v>123.19999999999999</v>
      </c>
      <c r="U25" s="874">
        <f t="shared" si="3"/>
        <v>24.199999999999989</v>
      </c>
      <c r="V25" s="885">
        <f t="shared" si="4"/>
        <v>1.2444444444444442</v>
      </c>
      <c r="W25" s="832">
        <v>46</v>
      </c>
    </row>
    <row r="26" spans="1:23" ht="14.4" customHeight="1" x14ac:dyDescent="0.3">
      <c r="A26" s="889" t="s">
        <v>5757</v>
      </c>
      <c r="B26" s="838"/>
      <c r="C26" s="839"/>
      <c r="D26" s="840"/>
      <c r="E26" s="843"/>
      <c r="F26" s="823"/>
      <c r="G26" s="824"/>
      <c r="H26" s="819">
        <v>3</v>
      </c>
      <c r="I26" s="820">
        <v>4.8</v>
      </c>
      <c r="J26" s="821">
        <v>3.3</v>
      </c>
      <c r="K26" s="825">
        <v>1.6</v>
      </c>
      <c r="L26" s="822">
        <v>3</v>
      </c>
      <c r="M26" s="822">
        <v>24</v>
      </c>
      <c r="N26" s="826">
        <v>8</v>
      </c>
      <c r="O26" s="822" t="s">
        <v>5718</v>
      </c>
      <c r="P26" s="841" t="s">
        <v>5758</v>
      </c>
      <c r="Q26" s="827">
        <f t="shared" si="0"/>
        <v>3</v>
      </c>
      <c r="R26" s="827">
        <f t="shared" si="0"/>
        <v>4.8</v>
      </c>
      <c r="S26" s="838">
        <f t="shared" si="1"/>
        <v>24</v>
      </c>
      <c r="T26" s="838">
        <f t="shared" si="2"/>
        <v>9.8999999999999986</v>
      </c>
      <c r="U26" s="838">
        <f t="shared" si="3"/>
        <v>-14.100000000000001</v>
      </c>
      <c r="V26" s="842">
        <f t="shared" si="4"/>
        <v>0.41249999999999992</v>
      </c>
      <c r="W26" s="828"/>
    </row>
    <row r="27" spans="1:23" ht="14.4" customHeight="1" x14ac:dyDescent="0.3">
      <c r="A27" s="890" t="s">
        <v>5759</v>
      </c>
      <c r="B27" s="874">
        <v>3</v>
      </c>
      <c r="C27" s="875">
        <v>6.23</v>
      </c>
      <c r="D27" s="844">
        <v>16.7</v>
      </c>
      <c r="E27" s="876">
        <v>1</v>
      </c>
      <c r="F27" s="877">
        <v>2.08</v>
      </c>
      <c r="G27" s="830">
        <v>5</v>
      </c>
      <c r="H27" s="878">
        <v>3</v>
      </c>
      <c r="I27" s="879">
        <v>6.23</v>
      </c>
      <c r="J27" s="833">
        <v>14</v>
      </c>
      <c r="K27" s="880">
        <v>2.08</v>
      </c>
      <c r="L27" s="881">
        <v>4</v>
      </c>
      <c r="M27" s="881">
        <v>39</v>
      </c>
      <c r="N27" s="882">
        <v>13</v>
      </c>
      <c r="O27" s="881" t="s">
        <v>5718</v>
      </c>
      <c r="P27" s="883" t="s">
        <v>5758</v>
      </c>
      <c r="Q27" s="884">
        <f t="shared" si="0"/>
        <v>0</v>
      </c>
      <c r="R27" s="884">
        <f t="shared" si="0"/>
        <v>0</v>
      </c>
      <c r="S27" s="874">
        <f t="shared" si="1"/>
        <v>39</v>
      </c>
      <c r="T27" s="874">
        <f t="shared" si="2"/>
        <v>42</v>
      </c>
      <c r="U27" s="874">
        <f t="shared" si="3"/>
        <v>3</v>
      </c>
      <c r="V27" s="885">
        <f t="shared" si="4"/>
        <v>1.0769230769230769</v>
      </c>
      <c r="W27" s="832">
        <v>8</v>
      </c>
    </row>
    <row r="28" spans="1:23" ht="14.4" customHeight="1" x14ac:dyDescent="0.3">
      <c r="A28" s="890" t="s">
        <v>5760</v>
      </c>
      <c r="B28" s="874">
        <v>2</v>
      </c>
      <c r="C28" s="875">
        <v>7.08</v>
      </c>
      <c r="D28" s="844">
        <v>5.5</v>
      </c>
      <c r="E28" s="876"/>
      <c r="F28" s="877"/>
      <c r="G28" s="830"/>
      <c r="H28" s="878"/>
      <c r="I28" s="879"/>
      <c r="J28" s="831"/>
      <c r="K28" s="880">
        <v>3.77</v>
      </c>
      <c r="L28" s="881">
        <v>6</v>
      </c>
      <c r="M28" s="881">
        <v>54</v>
      </c>
      <c r="N28" s="882">
        <v>18</v>
      </c>
      <c r="O28" s="881" t="s">
        <v>5718</v>
      </c>
      <c r="P28" s="883" t="s">
        <v>5758</v>
      </c>
      <c r="Q28" s="884">
        <f t="shared" si="0"/>
        <v>-2</v>
      </c>
      <c r="R28" s="884">
        <f t="shared" si="0"/>
        <v>-7.08</v>
      </c>
      <c r="S28" s="874" t="str">
        <f t="shared" si="1"/>
        <v/>
      </c>
      <c r="T28" s="874" t="str">
        <f t="shared" si="2"/>
        <v/>
      </c>
      <c r="U28" s="874" t="str">
        <f t="shared" si="3"/>
        <v/>
      </c>
      <c r="V28" s="885" t="str">
        <f t="shared" si="4"/>
        <v/>
      </c>
      <c r="W28" s="832"/>
    </row>
    <row r="29" spans="1:23" ht="14.4" customHeight="1" x14ac:dyDescent="0.3">
      <c r="A29" s="889" t="s">
        <v>5761</v>
      </c>
      <c r="B29" s="834">
        <v>5</v>
      </c>
      <c r="C29" s="835">
        <v>2.36</v>
      </c>
      <c r="D29" s="836">
        <v>4.2</v>
      </c>
      <c r="E29" s="843">
        <v>5</v>
      </c>
      <c r="F29" s="823">
        <v>2.36</v>
      </c>
      <c r="G29" s="824">
        <v>6</v>
      </c>
      <c r="H29" s="822">
        <v>9</v>
      </c>
      <c r="I29" s="823">
        <v>4.55</v>
      </c>
      <c r="J29" s="829">
        <v>6.1</v>
      </c>
      <c r="K29" s="825">
        <v>0.47</v>
      </c>
      <c r="L29" s="822">
        <v>2</v>
      </c>
      <c r="M29" s="822">
        <v>18</v>
      </c>
      <c r="N29" s="826">
        <v>6</v>
      </c>
      <c r="O29" s="822" t="s">
        <v>5718</v>
      </c>
      <c r="P29" s="841" t="s">
        <v>5762</v>
      </c>
      <c r="Q29" s="827">
        <f t="shared" si="0"/>
        <v>4</v>
      </c>
      <c r="R29" s="827">
        <f t="shared" si="0"/>
        <v>2.19</v>
      </c>
      <c r="S29" s="838">
        <f t="shared" si="1"/>
        <v>54</v>
      </c>
      <c r="T29" s="838">
        <f t="shared" si="2"/>
        <v>54.9</v>
      </c>
      <c r="U29" s="838">
        <f t="shared" si="3"/>
        <v>0.89999999999999858</v>
      </c>
      <c r="V29" s="842">
        <f t="shared" si="4"/>
        <v>1.0166666666666666</v>
      </c>
      <c r="W29" s="828">
        <v>17</v>
      </c>
    </row>
    <row r="30" spans="1:23" ht="14.4" customHeight="1" x14ac:dyDescent="0.3">
      <c r="A30" s="890" t="s">
        <v>5763</v>
      </c>
      <c r="B30" s="886">
        <v>21</v>
      </c>
      <c r="C30" s="887">
        <v>13.17</v>
      </c>
      <c r="D30" s="837">
        <v>5.3</v>
      </c>
      <c r="E30" s="876">
        <v>3</v>
      </c>
      <c r="F30" s="877">
        <v>1.91</v>
      </c>
      <c r="G30" s="830">
        <v>6.7</v>
      </c>
      <c r="H30" s="881">
        <v>6</v>
      </c>
      <c r="I30" s="877">
        <v>3.79</v>
      </c>
      <c r="J30" s="830">
        <v>6.5</v>
      </c>
      <c r="K30" s="880">
        <v>0.61</v>
      </c>
      <c r="L30" s="881">
        <v>2</v>
      </c>
      <c r="M30" s="881">
        <v>21</v>
      </c>
      <c r="N30" s="882">
        <v>7</v>
      </c>
      <c r="O30" s="881" t="s">
        <v>5718</v>
      </c>
      <c r="P30" s="883" t="s">
        <v>5762</v>
      </c>
      <c r="Q30" s="884">
        <f t="shared" si="0"/>
        <v>-15</v>
      </c>
      <c r="R30" s="884">
        <f t="shared" si="0"/>
        <v>-9.379999999999999</v>
      </c>
      <c r="S30" s="874">
        <f t="shared" si="1"/>
        <v>42</v>
      </c>
      <c r="T30" s="874">
        <f t="shared" si="2"/>
        <v>39</v>
      </c>
      <c r="U30" s="874">
        <f t="shared" si="3"/>
        <v>-3</v>
      </c>
      <c r="V30" s="885">
        <f t="shared" si="4"/>
        <v>0.9285714285714286</v>
      </c>
      <c r="W30" s="832">
        <v>14</v>
      </c>
    </row>
    <row r="31" spans="1:23" ht="14.4" customHeight="1" x14ac:dyDescent="0.3">
      <c r="A31" s="890" t="s">
        <v>5764</v>
      </c>
      <c r="B31" s="886">
        <v>3</v>
      </c>
      <c r="C31" s="887">
        <v>2.48</v>
      </c>
      <c r="D31" s="837">
        <v>8.6999999999999993</v>
      </c>
      <c r="E31" s="876">
        <v>9</v>
      </c>
      <c r="F31" s="877">
        <v>6.66</v>
      </c>
      <c r="G31" s="830">
        <v>5.0999999999999996</v>
      </c>
      <c r="H31" s="881">
        <v>4</v>
      </c>
      <c r="I31" s="877">
        <v>2.8</v>
      </c>
      <c r="J31" s="830">
        <v>5.8</v>
      </c>
      <c r="K31" s="880">
        <v>0.82</v>
      </c>
      <c r="L31" s="881">
        <v>3</v>
      </c>
      <c r="M31" s="881">
        <v>27</v>
      </c>
      <c r="N31" s="882">
        <v>9</v>
      </c>
      <c r="O31" s="881" t="s">
        <v>5718</v>
      </c>
      <c r="P31" s="883" t="s">
        <v>5762</v>
      </c>
      <c r="Q31" s="884">
        <f t="shared" si="0"/>
        <v>1</v>
      </c>
      <c r="R31" s="884">
        <f t="shared" si="0"/>
        <v>0.31999999999999984</v>
      </c>
      <c r="S31" s="874">
        <f t="shared" si="1"/>
        <v>36</v>
      </c>
      <c r="T31" s="874">
        <f t="shared" si="2"/>
        <v>23.2</v>
      </c>
      <c r="U31" s="874">
        <f t="shared" si="3"/>
        <v>-12.8</v>
      </c>
      <c r="V31" s="885">
        <f t="shared" si="4"/>
        <v>0.64444444444444438</v>
      </c>
      <c r="W31" s="832">
        <v>6</v>
      </c>
    </row>
    <row r="32" spans="1:23" ht="14.4" customHeight="1" x14ac:dyDescent="0.3">
      <c r="A32" s="889" t="s">
        <v>5765</v>
      </c>
      <c r="B32" s="838"/>
      <c r="C32" s="839"/>
      <c r="D32" s="840"/>
      <c r="E32" s="843"/>
      <c r="F32" s="823"/>
      <c r="G32" s="824"/>
      <c r="H32" s="819">
        <v>1</v>
      </c>
      <c r="I32" s="820">
        <v>6.53</v>
      </c>
      <c r="J32" s="829">
        <v>35</v>
      </c>
      <c r="K32" s="825">
        <v>4.99</v>
      </c>
      <c r="L32" s="822">
        <v>3</v>
      </c>
      <c r="M32" s="822">
        <v>27</v>
      </c>
      <c r="N32" s="826">
        <v>9</v>
      </c>
      <c r="O32" s="822" t="s">
        <v>5718</v>
      </c>
      <c r="P32" s="841" t="s">
        <v>5766</v>
      </c>
      <c r="Q32" s="827">
        <f t="shared" si="0"/>
        <v>1</v>
      </c>
      <c r="R32" s="827">
        <f t="shared" si="0"/>
        <v>6.53</v>
      </c>
      <c r="S32" s="838">
        <f t="shared" si="1"/>
        <v>9</v>
      </c>
      <c r="T32" s="838">
        <f t="shared" si="2"/>
        <v>35</v>
      </c>
      <c r="U32" s="838">
        <f t="shared" si="3"/>
        <v>26</v>
      </c>
      <c r="V32" s="842">
        <f t="shared" si="4"/>
        <v>3.8888888888888888</v>
      </c>
      <c r="W32" s="828">
        <v>26</v>
      </c>
    </row>
    <row r="33" spans="1:23" ht="14.4" customHeight="1" x14ac:dyDescent="0.3">
      <c r="A33" s="889" t="s">
        <v>5767</v>
      </c>
      <c r="B33" s="834">
        <v>3</v>
      </c>
      <c r="C33" s="835">
        <v>2.25</v>
      </c>
      <c r="D33" s="836">
        <v>5</v>
      </c>
      <c r="E33" s="843">
        <v>1</v>
      </c>
      <c r="F33" s="823">
        <v>0.56999999999999995</v>
      </c>
      <c r="G33" s="824">
        <v>4</v>
      </c>
      <c r="H33" s="822">
        <v>1</v>
      </c>
      <c r="I33" s="823">
        <v>0.56999999999999995</v>
      </c>
      <c r="J33" s="824">
        <v>5</v>
      </c>
      <c r="K33" s="825">
        <v>0.56999999999999995</v>
      </c>
      <c r="L33" s="822">
        <v>2</v>
      </c>
      <c r="M33" s="822">
        <v>21</v>
      </c>
      <c r="N33" s="826">
        <v>7</v>
      </c>
      <c r="O33" s="822" t="s">
        <v>5718</v>
      </c>
      <c r="P33" s="841" t="s">
        <v>5768</v>
      </c>
      <c r="Q33" s="827">
        <f t="shared" si="0"/>
        <v>-2</v>
      </c>
      <c r="R33" s="827">
        <f t="shared" si="0"/>
        <v>-1.6800000000000002</v>
      </c>
      <c r="S33" s="838">
        <f t="shared" si="1"/>
        <v>7</v>
      </c>
      <c r="T33" s="838">
        <f t="shared" si="2"/>
        <v>5</v>
      </c>
      <c r="U33" s="838">
        <f t="shared" si="3"/>
        <v>-2</v>
      </c>
      <c r="V33" s="842">
        <f t="shared" si="4"/>
        <v>0.7142857142857143</v>
      </c>
      <c r="W33" s="828"/>
    </row>
    <row r="34" spans="1:23" ht="14.4" customHeight="1" x14ac:dyDescent="0.3">
      <c r="A34" s="890" t="s">
        <v>5769</v>
      </c>
      <c r="B34" s="886">
        <v>5</v>
      </c>
      <c r="C34" s="887">
        <v>3.11</v>
      </c>
      <c r="D34" s="837">
        <v>7.4</v>
      </c>
      <c r="E34" s="876"/>
      <c r="F34" s="877"/>
      <c r="G34" s="830"/>
      <c r="H34" s="881">
        <v>2</v>
      </c>
      <c r="I34" s="877">
        <v>1.1299999999999999</v>
      </c>
      <c r="J34" s="830">
        <v>2.5</v>
      </c>
      <c r="K34" s="880">
        <v>0.67</v>
      </c>
      <c r="L34" s="881">
        <v>3</v>
      </c>
      <c r="M34" s="881">
        <v>24</v>
      </c>
      <c r="N34" s="882">
        <v>8</v>
      </c>
      <c r="O34" s="881" t="s">
        <v>5718</v>
      </c>
      <c r="P34" s="883" t="s">
        <v>5768</v>
      </c>
      <c r="Q34" s="884">
        <f t="shared" si="0"/>
        <v>-3</v>
      </c>
      <c r="R34" s="884">
        <f t="shared" si="0"/>
        <v>-1.98</v>
      </c>
      <c r="S34" s="874">
        <f t="shared" si="1"/>
        <v>16</v>
      </c>
      <c r="T34" s="874">
        <f t="shared" si="2"/>
        <v>5</v>
      </c>
      <c r="U34" s="874">
        <f t="shared" si="3"/>
        <v>-11</v>
      </c>
      <c r="V34" s="885">
        <f t="shared" si="4"/>
        <v>0.3125</v>
      </c>
      <c r="W34" s="832"/>
    </row>
    <row r="35" spans="1:23" ht="14.4" customHeight="1" x14ac:dyDescent="0.3">
      <c r="A35" s="890" t="s">
        <v>5770</v>
      </c>
      <c r="B35" s="886">
        <v>6</v>
      </c>
      <c r="C35" s="887">
        <v>5.54</v>
      </c>
      <c r="D35" s="837">
        <v>7.7</v>
      </c>
      <c r="E35" s="876">
        <v>2</v>
      </c>
      <c r="F35" s="877">
        <v>2.04</v>
      </c>
      <c r="G35" s="830">
        <v>9.5</v>
      </c>
      <c r="H35" s="881">
        <v>1</v>
      </c>
      <c r="I35" s="877">
        <v>1.02</v>
      </c>
      <c r="J35" s="830">
        <v>4</v>
      </c>
      <c r="K35" s="880">
        <v>1.02</v>
      </c>
      <c r="L35" s="881">
        <v>3</v>
      </c>
      <c r="M35" s="881">
        <v>30</v>
      </c>
      <c r="N35" s="882">
        <v>10</v>
      </c>
      <c r="O35" s="881" t="s">
        <v>5718</v>
      </c>
      <c r="P35" s="883" t="s">
        <v>5768</v>
      </c>
      <c r="Q35" s="884">
        <f t="shared" si="0"/>
        <v>-5</v>
      </c>
      <c r="R35" s="884">
        <f t="shared" si="0"/>
        <v>-4.5199999999999996</v>
      </c>
      <c r="S35" s="874">
        <f t="shared" si="1"/>
        <v>10</v>
      </c>
      <c r="T35" s="874">
        <f t="shared" si="2"/>
        <v>4</v>
      </c>
      <c r="U35" s="874">
        <f t="shared" si="3"/>
        <v>-6</v>
      </c>
      <c r="V35" s="885">
        <f t="shared" si="4"/>
        <v>0.4</v>
      </c>
      <c r="W35" s="832"/>
    </row>
    <row r="36" spans="1:23" ht="14.4" customHeight="1" x14ac:dyDescent="0.3">
      <c r="A36" s="889" t="s">
        <v>5771</v>
      </c>
      <c r="B36" s="838">
        <v>1</v>
      </c>
      <c r="C36" s="839">
        <v>0.54</v>
      </c>
      <c r="D36" s="840">
        <v>4</v>
      </c>
      <c r="E36" s="819">
        <v>1</v>
      </c>
      <c r="F36" s="820">
        <v>0.55000000000000004</v>
      </c>
      <c r="G36" s="821">
        <v>5</v>
      </c>
      <c r="H36" s="822"/>
      <c r="I36" s="823"/>
      <c r="J36" s="824"/>
      <c r="K36" s="825">
        <v>0.54</v>
      </c>
      <c r="L36" s="822">
        <v>3</v>
      </c>
      <c r="M36" s="822">
        <v>27</v>
      </c>
      <c r="N36" s="826">
        <v>9</v>
      </c>
      <c r="O36" s="822" t="s">
        <v>5718</v>
      </c>
      <c r="P36" s="841" t="s">
        <v>5772</v>
      </c>
      <c r="Q36" s="827">
        <f t="shared" si="0"/>
        <v>-1</v>
      </c>
      <c r="R36" s="827">
        <f t="shared" si="0"/>
        <v>-0.54</v>
      </c>
      <c r="S36" s="838" t="str">
        <f t="shared" si="1"/>
        <v/>
      </c>
      <c r="T36" s="838" t="str">
        <f t="shared" si="2"/>
        <v/>
      </c>
      <c r="U36" s="838" t="str">
        <f t="shared" si="3"/>
        <v/>
      </c>
      <c r="V36" s="842" t="str">
        <f t="shared" si="4"/>
        <v/>
      </c>
      <c r="W36" s="828"/>
    </row>
    <row r="37" spans="1:23" ht="14.4" customHeight="1" x14ac:dyDescent="0.3">
      <c r="A37" s="890" t="s">
        <v>5773</v>
      </c>
      <c r="B37" s="874">
        <v>1</v>
      </c>
      <c r="C37" s="875">
        <v>0.6</v>
      </c>
      <c r="D37" s="844">
        <v>3</v>
      </c>
      <c r="E37" s="878">
        <v>5</v>
      </c>
      <c r="F37" s="879">
        <v>2.98</v>
      </c>
      <c r="G37" s="831">
        <v>7.4</v>
      </c>
      <c r="H37" s="881"/>
      <c r="I37" s="877"/>
      <c r="J37" s="830"/>
      <c r="K37" s="880">
        <v>0.6</v>
      </c>
      <c r="L37" s="881">
        <v>3</v>
      </c>
      <c r="M37" s="881">
        <v>30</v>
      </c>
      <c r="N37" s="882">
        <v>10</v>
      </c>
      <c r="O37" s="881" t="s">
        <v>5718</v>
      </c>
      <c r="P37" s="883" t="s">
        <v>5774</v>
      </c>
      <c r="Q37" s="884">
        <f t="shared" si="0"/>
        <v>-1</v>
      </c>
      <c r="R37" s="884">
        <f t="shared" si="0"/>
        <v>-0.6</v>
      </c>
      <c r="S37" s="874" t="str">
        <f t="shared" si="1"/>
        <v/>
      </c>
      <c r="T37" s="874" t="str">
        <f t="shared" si="2"/>
        <v/>
      </c>
      <c r="U37" s="874" t="str">
        <f t="shared" si="3"/>
        <v/>
      </c>
      <c r="V37" s="885" t="str">
        <f t="shared" si="4"/>
        <v/>
      </c>
      <c r="W37" s="832"/>
    </row>
    <row r="38" spans="1:23" ht="14.4" customHeight="1" x14ac:dyDescent="0.3">
      <c r="A38" s="890" t="s">
        <v>5775</v>
      </c>
      <c r="B38" s="874">
        <v>1</v>
      </c>
      <c r="C38" s="875">
        <v>0.88</v>
      </c>
      <c r="D38" s="844">
        <v>4</v>
      </c>
      <c r="E38" s="878"/>
      <c r="F38" s="879"/>
      <c r="G38" s="831"/>
      <c r="H38" s="881"/>
      <c r="I38" s="877"/>
      <c r="J38" s="830"/>
      <c r="K38" s="880">
        <v>0.86</v>
      </c>
      <c r="L38" s="881">
        <v>4</v>
      </c>
      <c r="M38" s="881">
        <v>36</v>
      </c>
      <c r="N38" s="882">
        <v>12</v>
      </c>
      <c r="O38" s="881" t="s">
        <v>5718</v>
      </c>
      <c r="P38" s="883" t="s">
        <v>5776</v>
      </c>
      <c r="Q38" s="884">
        <f t="shared" si="0"/>
        <v>-1</v>
      </c>
      <c r="R38" s="884">
        <f t="shared" si="0"/>
        <v>-0.88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85" t="str">
        <f t="shared" si="4"/>
        <v/>
      </c>
      <c r="W38" s="832"/>
    </row>
    <row r="39" spans="1:23" ht="14.4" customHeight="1" x14ac:dyDescent="0.3">
      <c r="A39" s="889" t="s">
        <v>5777</v>
      </c>
      <c r="B39" s="838">
        <v>2</v>
      </c>
      <c r="C39" s="839">
        <v>0.66</v>
      </c>
      <c r="D39" s="840">
        <v>1.5</v>
      </c>
      <c r="E39" s="843">
        <v>4</v>
      </c>
      <c r="F39" s="823">
        <v>1.37</v>
      </c>
      <c r="G39" s="824">
        <v>4</v>
      </c>
      <c r="H39" s="819">
        <v>1</v>
      </c>
      <c r="I39" s="820">
        <v>0.61</v>
      </c>
      <c r="J39" s="829">
        <v>18</v>
      </c>
      <c r="K39" s="825">
        <v>0.33</v>
      </c>
      <c r="L39" s="822">
        <v>1</v>
      </c>
      <c r="M39" s="822">
        <v>12</v>
      </c>
      <c r="N39" s="826">
        <v>4</v>
      </c>
      <c r="O39" s="822" t="s">
        <v>5718</v>
      </c>
      <c r="P39" s="841" t="s">
        <v>5778</v>
      </c>
      <c r="Q39" s="827">
        <f t="shared" si="0"/>
        <v>-1</v>
      </c>
      <c r="R39" s="827">
        <f t="shared" si="0"/>
        <v>-5.0000000000000044E-2</v>
      </c>
      <c r="S39" s="838">
        <f t="shared" si="1"/>
        <v>4</v>
      </c>
      <c r="T39" s="838">
        <f t="shared" si="2"/>
        <v>18</v>
      </c>
      <c r="U39" s="838">
        <f t="shared" si="3"/>
        <v>14</v>
      </c>
      <c r="V39" s="842">
        <f t="shared" si="4"/>
        <v>4.5</v>
      </c>
      <c r="W39" s="828">
        <v>14</v>
      </c>
    </row>
    <row r="40" spans="1:23" ht="14.4" customHeight="1" x14ac:dyDescent="0.3">
      <c r="A40" s="890" t="s">
        <v>5779</v>
      </c>
      <c r="B40" s="874">
        <v>4</v>
      </c>
      <c r="C40" s="875">
        <v>1.94</v>
      </c>
      <c r="D40" s="844">
        <v>4</v>
      </c>
      <c r="E40" s="876">
        <v>5</v>
      </c>
      <c r="F40" s="877">
        <v>2.4900000000000002</v>
      </c>
      <c r="G40" s="830">
        <v>3.4</v>
      </c>
      <c r="H40" s="878">
        <v>10</v>
      </c>
      <c r="I40" s="879">
        <v>6.66</v>
      </c>
      <c r="J40" s="833">
        <v>8.6999999999999993</v>
      </c>
      <c r="K40" s="880">
        <v>0.48</v>
      </c>
      <c r="L40" s="881">
        <v>2</v>
      </c>
      <c r="M40" s="881">
        <v>18</v>
      </c>
      <c r="N40" s="882">
        <v>6</v>
      </c>
      <c r="O40" s="881" t="s">
        <v>5718</v>
      </c>
      <c r="P40" s="883" t="s">
        <v>5780</v>
      </c>
      <c r="Q40" s="884">
        <f t="shared" si="0"/>
        <v>6</v>
      </c>
      <c r="R40" s="884">
        <f t="shared" si="0"/>
        <v>4.7200000000000006</v>
      </c>
      <c r="S40" s="874">
        <f t="shared" si="1"/>
        <v>60</v>
      </c>
      <c r="T40" s="874">
        <f t="shared" si="2"/>
        <v>87</v>
      </c>
      <c r="U40" s="874">
        <f t="shared" si="3"/>
        <v>27</v>
      </c>
      <c r="V40" s="885">
        <f t="shared" si="4"/>
        <v>1.45</v>
      </c>
      <c r="W40" s="832">
        <v>44</v>
      </c>
    </row>
    <row r="41" spans="1:23" ht="14.4" customHeight="1" x14ac:dyDescent="0.3">
      <c r="A41" s="890" t="s">
        <v>5781</v>
      </c>
      <c r="B41" s="874">
        <v>2</v>
      </c>
      <c r="C41" s="875">
        <v>1.2</v>
      </c>
      <c r="D41" s="844">
        <v>8</v>
      </c>
      <c r="E41" s="876">
        <v>3</v>
      </c>
      <c r="F41" s="877">
        <v>1.84</v>
      </c>
      <c r="G41" s="830">
        <v>9.3000000000000007</v>
      </c>
      <c r="H41" s="878">
        <v>5</v>
      </c>
      <c r="I41" s="879">
        <v>3.19</v>
      </c>
      <c r="J41" s="831">
        <v>2.2000000000000002</v>
      </c>
      <c r="K41" s="880">
        <v>0.6</v>
      </c>
      <c r="L41" s="881">
        <v>2</v>
      </c>
      <c r="M41" s="881">
        <v>21</v>
      </c>
      <c r="N41" s="882">
        <v>7</v>
      </c>
      <c r="O41" s="881" t="s">
        <v>5718</v>
      </c>
      <c r="P41" s="883" t="s">
        <v>5782</v>
      </c>
      <c r="Q41" s="884">
        <f t="shared" si="0"/>
        <v>3</v>
      </c>
      <c r="R41" s="884">
        <f t="shared" si="0"/>
        <v>1.99</v>
      </c>
      <c r="S41" s="874">
        <f t="shared" si="1"/>
        <v>35</v>
      </c>
      <c r="T41" s="874">
        <f t="shared" si="2"/>
        <v>11</v>
      </c>
      <c r="U41" s="874">
        <f t="shared" si="3"/>
        <v>-24</v>
      </c>
      <c r="V41" s="885">
        <f t="shared" si="4"/>
        <v>0.31428571428571428</v>
      </c>
      <c r="W41" s="832"/>
    </row>
    <row r="42" spans="1:23" ht="14.4" customHeight="1" x14ac:dyDescent="0.3">
      <c r="A42" s="889" t="s">
        <v>5783</v>
      </c>
      <c r="B42" s="838"/>
      <c r="C42" s="839"/>
      <c r="D42" s="840"/>
      <c r="E42" s="843"/>
      <c r="F42" s="823"/>
      <c r="G42" s="824"/>
      <c r="H42" s="819">
        <v>1</v>
      </c>
      <c r="I42" s="820">
        <v>0.42</v>
      </c>
      <c r="J42" s="829">
        <v>17</v>
      </c>
      <c r="K42" s="825">
        <v>0.34</v>
      </c>
      <c r="L42" s="822">
        <v>2</v>
      </c>
      <c r="M42" s="822">
        <v>15</v>
      </c>
      <c r="N42" s="826">
        <v>5</v>
      </c>
      <c r="O42" s="822" t="s">
        <v>5718</v>
      </c>
      <c r="P42" s="841" t="s">
        <v>5784</v>
      </c>
      <c r="Q42" s="827">
        <f t="shared" si="0"/>
        <v>1</v>
      </c>
      <c r="R42" s="827">
        <f t="shared" si="0"/>
        <v>0.42</v>
      </c>
      <c r="S42" s="838">
        <f t="shared" si="1"/>
        <v>5</v>
      </c>
      <c r="T42" s="838">
        <f t="shared" si="2"/>
        <v>17</v>
      </c>
      <c r="U42" s="838">
        <f t="shared" si="3"/>
        <v>12</v>
      </c>
      <c r="V42" s="842">
        <f t="shared" si="4"/>
        <v>3.4</v>
      </c>
      <c r="W42" s="828">
        <v>12</v>
      </c>
    </row>
    <row r="43" spans="1:23" ht="14.4" customHeight="1" x14ac:dyDescent="0.3">
      <c r="A43" s="890" t="s">
        <v>5785</v>
      </c>
      <c r="B43" s="874"/>
      <c r="C43" s="875"/>
      <c r="D43" s="844"/>
      <c r="E43" s="876">
        <v>1</v>
      </c>
      <c r="F43" s="877">
        <v>0.48</v>
      </c>
      <c r="G43" s="830">
        <v>9</v>
      </c>
      <c r="H43" s="878"/>
      <c r="I43" s="879"/>
      <c r="J43" s="831"/>
      <c r="K43" s="880">
        <v>0.48</v>
      </c>
      <c r="L43" s="881">
        <v>3</v>
      </c>
      <c r="M43" s="881">
        <v>24</v>
      </c>
      <c r="N43" s="882">
        <v>8</v>
      </c>
      <c r="O43" s="881" t="s">
        <v>5718</v>
      </c>
      <c r="P43" s="883" t="s">
        <v>5786</v>
      </c>
      <c r="Q43" s="884">
        <f t="shared" si="0"/>
        <v>0</v>
      </c>
      <c r="R43" s="884">
        <f t="shared" si="0"/>
        <v>0</v>
      </c>
      <c r="S43" s="874" t="str">
        <f t="shared" si="1"/>
        <v/>
      </c>
      <c r="T43" s="874" t="str">
        <f t="shared" si="2"/>
        <v/>
      </c>
      <c r="U43" s="874" t="str">
        <f t="shared" si="3"/>
        <v/>
      </c>
      <c r="V43" s="885" t="str">
        <f t="shared" si="4"/>
        <v/>
      </c>
      <c r="W43" s="832"/>
    </row>
    <row r="44" spans="1:23" ht="14.4" customHeight="1" x14ac:dyDescent="0.3">
      <c r="A44" s="889" t="s">
        <v>5787</v>
      </c>
      <c r="B44" s="834">
        <v>1</v>
      </c>
      <c r="C44" s="835">
        <v>0.32</v>
      </c>
      <c r="D44" s="836">
        <v>3</v>
      </c>
      <c r="E44" s="843"/>
      <c r="F44" s="823"/>
      <c r="G44" s="824"/>
      <c r="H44" s="822"/>
      <c r="I44" s="823"/>
      <c r="J44" s="824"/>
      <c r="K44" s="825">
        <v>0.32</v>
      </c>
      <c r="L44" s="822">
        <v>2</v>
      </c>
      <c r="M44" s="822">
        <v>18</v>
      </c>
      <c r="N44" s="826">
        <v>6</v>
      </c>
      <c r="O44" s="822" t="s">
        <v>5718</v>
      </c>
      <c r="P44" s="841" t="s">
        <v>5788</v>
      </c>
      <c r="Q44" s="827">
        <f t="shared" si="0"/>
        <v>-1</v>
      </c>
      <c r="R44" s="827">
        <f t="shared" si="0"/>
        <v>-0.32</v>
      </c>
      <c r="S44" s="838" t="str">
        <f t="shared" si="1"/>
        <v/>
      </c>
      <c r="T44" s="838" t="str">
        <f t="shared" si="2"/>
        <v/>
      </c>
      <c r="U44" s="838" t="str">
        <f t="shared" si="3"/>
        <v/>
      </c>
      <c r="V44" s="842" t="str">
        <f t="shared" si="4"/>
        <v/>
      </c>
      <c r="W44" s="828"/>
    </row>
    <row r="45" spans="1:23" ht="14.4" customHeight="1" x14ac:dyDescent="0.3">
      <c r="A45" s="890" t="s">
        <v>5789</v>
      </c>
      <c r="B45" s="886">
        <v>1</v>
      </c>
      <c r="C45" s="887">
        <v>0.48</v>
      </c>
      <c r="D45" s="837">
        <v>4</v>
      </c>
      <c r="E45" s="876"/>
      <c r="F45" s="877"/>
      <c r="G45" s="830"/>
      <c r="H45" s="881">
        <v>1</v>
      </c>
      <c r="I45" s="877">
        <v>0.48</v>
      </c>
      <c r="J45" s="830">
        <v>6</v>
      </c>
      <c r="K45" s="880">
        <v>0.48</v>
      </c>
      <c r="L45" s="881">
        <v>2</v>
      </c>
      <c r="M45" s="881">
        <v>21</v>
      </c>
      <c r="N45" s="882">
        <v>7</v>
      </c>
      <c r="O45" s="881" t="s">
        <v>5718</v>
      </c>
      <c r="P45" s="883" t="s">
        <v>5790</v>
      </c>
      <c r="Q45" s="884">
        <f t="shared" si="0"/>
        <v>0</v>
      </c>
      <c r="R45" s="884">
        <f t="shared" si="0"/>
        <v>0</v>
      </c>
      <c r="S45" s="874">
        <f t="shared" si="1"/>
        <v>7</v>
      </c>
      <c r="T45" s="874">
        <f t="shared" si="2"/>
        <v>6</v>
      </c>
      <c r="U45" s="874">
        <f t="shared" si="3"/>
        <v>-1</v>
      </c>
      <c r="V45" s="885">
        <f t="shared" si="4"/>
        <v>0.8571428571428571</v>
      </c>
      <c r="W45" s="832"/>
    </row>
    <row r="46" spans="1:23" ht="14.4" customHeight="1" x14ac:dyDescent="0.3">
      <c r="A46" s="889" t="s">
        <v>5791</v>
      </c>
      <c r="B46" s="834">
        <v>1</v>
      </c>
      <c r="C46" s="835">
        <v>4.59</v>
      </c>
      <c r="D46" s="836">
        <v>6</v>
      </c>
      <c r="E46" s="843"/>
      <c r="F46" s="823"/>
      <c r="G46" s="824"/>
      <c r="H46" s="822"/>
      <c r="I46" s="823"/>
      <c r="J46" s="824"/>
      <c r="K46" s="825">
        <v>4.59</v>
      </c>
      <c r="L46" s="822">
        <v>5</v>
      </c>
      <c r="M46" s="822">
        <v>45</v>
      </c>
      <c r="N46" s="826">
        <v>15</v>
      </c>
      <c r="O46" s="822" t="s">
        <v>5718</v>
      </c>
      <c r="P46" s="841" t="s">
        <v>5792</v>
      </c>
      <c r="Q46" s="827">
        <f t="shared" si="0"/>
        <v>-1</v>
      </c>
      <c r="R46" s="827">
        <f t="shared" si="0"/>
        <v>-4.59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2" t="str">
        <f t="shared" si="4"/>
        <v/>
      </c>
      <c r="W46" s="828"/>
    </row>
    <row r="47" spans="1:23" ht="14.4" customHeight="1" x14ac:dyDescent="0.3">
      <c r="A47" s="889" t="s">
        <v>5793</v>
      </c>
      <c r="B47" s="838"/>
      <c r="C47" s="839"/>
      <c r="D47" s="840"/>
      <c r="E47" s="843"/>
      <c r="F47" s="823"/>
      <c r="G47" s="824"/>
      <c r="H47" s="819">
        <v>1</v>
      </c>
      <c r="I47" s="820">
        <v>1.91</v>
      </c>
      <c r="J47" s="821">
        <v>5</v>
      </c>
      <c r="K47" s="825">
        <v>1.91</v>
      </c>
      <c r="L47" s="822">
        <v>3</v>
      </c>
      <c r="M47" s="822">
        <v>30</v>
      </c>
      <c r="N47" s="826">
        <v>10</v>
      </c>
      <c r="O47" s="822" t="s">
        <v>5718</v>
      </c>
      <c r="P47" s="841" t="s">
        <v>5794</v>
      </c>
      <c r="Q47" s="827">
        <f t="shared" si="0"/>
        <v>1</v>
      </c>
      <c r="R47" s="827">
        <f t="shared" si="0"/>
        <v>1.91</v>
      </c>
      <c r="S47" s="838">
        <f t="shared" si="1"/>
        <v>10</v>
      </c>
      <c r="T47" s="838">
        <f t="shared" si="2"/>
        <v>5</v>
      </c>
      <c r="U47" s="838">
        <f t="shared" si="3"/>
        <v>-5</v>
      </c>
      <c r="V47" s="842">
        <f t="shared" si="4"/>
        <v>0.5</v>
      </c>
      <c r="W47" s="828"/>
    </row>
    <row r="48" spans="1:23" ht="14.4" customHeight="1" x14ac:dyDescent="0.3">
      <c r="A48" s="889" t="s">
        <v>5795</v>
      </c>
      <c r="B48" s="838"/>
      <c r="C48" s="839"/>
      <c r="D48" s="840"/>
      <c r="E48" s="819">
        <v>1</v>
      </c>
      <c r="F48" s="820">
        <v>1.88</v>
      </c>
      <c r="G48" s="821">
        <v>6</v>
      </c>
      <c r="H48" s="822"/>
      <c r="I48" s="823"/>
      <c r="J48" s="824"/>
      <c r="K48" s="825">
        <v>1.88</v>
      </c>
      <c r="L48" s="822">
        <v>4</v>
      </c>
      <c r="M48" s="822">
        <v>33</v>
      </c>
      <c r="N48" s="826">
        <v>11</v>
      </c>
      <c r="O48" s="822" t="s">
        <v>5718</v>
      </c>
      <c r="P48" s="841" t="s">
        <v>5796</v>
      </c>
      <c r="Q48" s="827">
        <f t="shared" si="0"/>
        <v>0</v>
      </c>
      <c r="R48" s="827">
        <f t="shared" si="0"/>
        <v>0</v>
      </c>
      <c r="S48" s="838" t="str">
        <f t="shared" si="1"/>
        <v/>
      </c>
      <c r="T48" s="838" t="str">
        <f t="shared" si="2"/>
        <v/>
      </c>
      <c r="U48" s="838" t="str">
        <f t="shared" si="3"/>
        <v/>
      </c>
      <c r="V48" s="842" t="str">
        <f t="shared" si="4"/>
        <v/>
      </c>
      <c r="W48" s="828"/>
    </row>
    <row r="49" spans="1:23" ht="14.4" customHeight="1" x14ac:dyDescent="0.3">
      <c r="A49" s="889" t="s">
        <v>5797</v>
      </c>
      <c r="B49" s="838">
        <v>2</v>
      </c>
      <c r="C49" s="839">
        <v>0.92</v>
      </c>
      <c r="D49" s="840">
        <v>3.5</v>
      </c>
      <c r="E49" s="819">
        <v>2</v>
      </c>
      <c r="F49" s="820">
        <v>0.92</v>
      </c>
      <c r="G49" s="821">
        <v>3.5</v>
      </c>
      <c r="H49" s="822">
        <v>2</v>
      </c>
      <c r="I49" s="823">
        <v>1.02</v>
      </c>
      <c r="J49" s="824">
        <v>4.5</v>
      </c>
      <c r="K49" s="825">
        <v>0.46</v>
      </c>
      <c r="L49" s="822">
        <v>2</v>
      </c>
      <c r="M49" s="822">
        <v>18</v>
      </c>
      <c r="N49" s="826">
        <v>6</v>
      </c>
      <c r="O49" s="822" t="s">
        <v>5718</v>
      </c>
      <c r="P49" s="841" t="s">
        <v>5798</v>
      </c>
      <c r="Q49" s="827">
        <f t="shared" si="0"/>
        <v>0</v>
      </c>
      <c r="R49" s="827">
        <f t="shared" si="0"/>
        <v>9.9999999999999978E-2</v>
      </c>
      <c r="S49" s="838">
        <f t="shared" si="1"/>
        <v>12</v>
      </c>
      <c r="T49" s="838">
        <f t="shared" si="2"/>
        <v>9</v>
      </c>
      <c r="U49" s="838">
        <f t="shared" si="3"/>
        <v>-3</v>
      </c>
      <c r="V49" s="842">
        <f t="shared" si="4"/>
        <v>0.75</v>
      </c>
      <c r="W49" s="828"/>
    </row>
    <row r="50" spans="1:23" ht="14.4" customHeight="1" x14ac:dyDescent="0.3">
      <c r="A50" s="890" t="s">
        <v>5799</v>
      </c>
      <c r="B50" s="874">
        <v>4</v>
      </c>
      <c r="C50" s="875">
        <v>2.4</v>
      </c>
      <c r="D50" s="844">
        <v>6.5</v>
      </c>
      <c r="E50" s="878">
        <v>13</v>
      </c>
      <c r="F50" s="879">
        <v>8.24</v>
      </c>
      <c r="G50" s="831">
        <v>7.4</v>
      </c>
      <c r="H50" s="881">
        <v>11</v>
      </c>
      <c r="I50" s="877">
        <v>7.43</v>
      </c>
      <c r="J50" s="833">
        <v>10.8</v>
      </c>
      <c r="K50" s="880">
        <v>0.65</v>
      </c>
      <c r="L50" s="881">
        <v>3</v>
      </c>
      <c r="M50" s="881">
        <v>24</v>
      </c>
      <c r="N50" s="882">
        <v>8</v>
      </c>
      <c r="O50" s="881" t="s">
        <v>5718</v>
      </c>
      <c r="P50" s="883" t="s">
        <v>5798</v>
      </c>
      <c r="Q50" s="884">
        <f t="shared" si="0"/>
        <v>7</v>
      </c>
      <c r="R50" s="884">
        <f t="shared" si="0"/>
        <v>5.0299999999999994</v>
      </c>
      <c r="S50" s="874">
        <f t="shared" si="1"/>
        <v>88</v>
      </c>
      <c r="T50" s="874">
        <f t="shared" si="2"/>
        <v>118.80000000000001</v>
      </c>
      <c r="U50" s="874">
        <f t="shared" si="3"/>
        <v>30.800000000000011</v>
      </c>
      <c r="V50" s="885">
        <f t="shared" si="4"/>
        <v>1.35</v>
      </c>
      <c r="W50" s="832">
        <v>57</v>
      </c>
    </row>
    <row r="51" spans="1:23" ht="14.4" customHeight="1" x14ac:dyDescent="0.3">
      <c r="A51" s="890" t="s">
        <v>5800</v>
      </c>
      <c r="B51" s="874">
        <v>5</v>
      </c>
      <c r="C51" s="875">
        <v>4.22</v>
      </c>
      <c r="D51" s="844">
        <v>3.4</v>
      </c>
      <c r="E51" s="878">
        <v>11</v>
      </c>
      <c r="F51" s="879">
        <v>10.25</v>
      </c>
      <c r="G51" s="831">
        <v>7.2</v>
      </c>
      <c r="H51" s="881">
        <v>3</v>
      </c>
      <c r="I51" s="877">
        <v>2.7</v>
      </c>
      <c r="J51" s="833">
        <v>12.7</v>
      </c>
      <c r="K51" s="880">
        <v>1</v>
      </c>
      <c r="L51" s="881">
        <v>3</v>
      </c>
      <c r="M51" s="881">
        <v>30</v>
      </c>
      <c r="N51" s="882">
        <v>10</v>
      </c>
      <c r="O51" s="881" t="s">
        <v>5718</v>
      </c>
      <c r="P51" s="883" t="s">
        <v>5798</v>
      </c>
      <c r="Q51" s="884">
        <f t="shared" si="0"/>
        <v>-2</v>
      </c>
      <c r="R51" s="884">
        <f t="shared" si="0"/>
        <v>-1.5199999999999996</v>
      </c>
      <c r="S51" s="874">
        <f t="shared" si="1"/>
        <v>30</v>
      </c>
      <c r="T51" s="874">
        <f t="shared" si="2"/>
        <v>38.099999999999994</v>
      </c>
      <c r="U51" s="874">
        <f t="shared" si="3"/>
        <v>8.0999999999999943</v>
      </c>
      <c r="V51" s="885">
        <f t="shared" si="4"/>
        <v>1.2699999999999998</v>
      </c>
      <c r="W51" s="832">
        <v>16</v>
      </c>
    </row>
    <row r="52" spans="1:23" ht="14.4" customHeight="1" x14ac:dyDescent="0.3">
      <c r="A52" s="889" t="s">
        <v>5801</v>
      </c>
      <c r="B52" s="838">
        <v>4</v>
      </c>
      <c r="C52" s="839">
        <v>1.26</v>
      </c>
      <c r="D52" s="840">
        <v>2.8</v>
      </c>
      <c r="E52" s="843">
        <v>2</v>
      </c>
      <c r="F52" s="823">
        <v>0.98</v>
      </c>
      <c r="G52" s="824">
        <v>1.5</v>
      </c>
      <c r="H52" s="819">
        <v>3</v>
      </c>
      <c r="I52" s="820">
        <v>1.3</v>
      </c>
      <c r="J52" s="829">
        <v>5.3</v>
      </c>
      <c r="K52" s="825">
        <v>0.32</v>
      </c>
      <c r="L52" s="822">
        <v>1</v>
      </c>
      <c r="M52" s="822">
        <v>9</v>
      </c>
      <c r="N52" s="826">
        <v>3</v>
      </c>
      <c r="O52" s="822" t="s">
        <v>5718</v>
      </c>
      <c r="P52" s="841" t="s">
        <v>5802</v>
      </c>
      <c r="Q52" s="827">
        <f t="shared" si="0"/>
        <v>-1</v>
      </c>
      <c r="R52" s="827">
        <f t="shared" si="0"/>
        <v>4.0000000000000036E-2</v>
      </c>
      <c r="S52" s="838">
        <f t="shared" si="1"/>
        <v>9</v>
      </c>
      <c r="T52" s="838">
        <f t="shared" si="2"/>
        <v>15.899999999999999</v>
      </c>
      <c r="U52" s="838">
        <f t="shared" si="3"/>
        <v>6.8999999999999986</v>
      </c>
      <c r="V52" s="842">
        <f t="shared" si="4"/>
        <v>1.7666666666666666</v>
      </c>
      <c r="W52" s="828">
        <v>7</v>
      </c>
    </row>
    <row r="53" spans="1:23" ht="14.4" customHeight="1" x14ac:dyDescent="0.3">
      <c r="A53" s="890" t="s">
        <v>5803</v>
      </c>
      <c r="B53" s="874">
        <v>1</v>
      </c>
      <c r="C53" s="875">
        <v>0.53</v>
      </c>
      <c r="D53" s="844">
        <v>10</v>
      </c>
      <c r="E53" s="876">
        <v>1</v>
      </c>
      <c r="F53" s="877">
        <v>0.53</v>
      </c>
      <c r="G53" s="830">
        <v>18</v>
      </c>
      <c r="H53" s="878">
        <v>4</v>
      </c>
      <c r="I53" s="879">
        <v>2.11</v>
      </c>
      <c r="J53" s="833">
        <v>8</v>
      </c>
      <c r="K53" s="880">
        <v>0.53</v>
      </c>
      <c r="L53" s="881">
        <v>2</v>
      </c>
      <c r="M53" s="881">
        <v>18</v>
      </c>
      <c r="N53" s="882">
        <v>6</v>
      </c>
      <c r="O53" s="881" t="s">
        <v>5718</v>
      </c>
      <c r="P53" s="883" t="s">
        <v>5804</v>
      </c>
      <c r="Q53" s="884">
        <f t="shared" si="0"/>
        <v>3</v>
      </c>
      <c r="R53" s="884">
        <f t="shared" si="0"/>
        <v>1.5799999999999998</v>
      </c>
      <c r="S53" s="874">
        <f t="shared" si="1"/>
        <v>24</v>
      </c>
      <c r="T53" s="874">
        <f t="shared" si="2"/>
        <v>32</v>
      </c>
      <c r="U53" s="874">
        <f t="shared" si="3"/>
        <v>8</v>
      </c>
      <c r="V53" s="885">
        <f t="shared" si="4"/>
        <v>1.3333333333333333</v>
      </c>
      <c r="W53" s="832">
        <v>9</v>
      </c>
    </row>
    <row r="54" spans="1:23" ht="14.4" customHeight="1" x14ac:dyDescent="0.3">
      <c r="A54" s="890" t="s">
        <v>5805</v>
      </c>
      <c r="B54" s="874">
        <v>5</v>
      </c>
      <c r="C54" s="875">
        <v>2.94</v>
      </c>
      <c r="D54" s="844">
        <v>3.8</v>
      </c>
      <c r="E54" s="876">
        <v>7</v>
      </c>
      <c r="F54" s="877">
        <v>5.89</v>
      </c>
      <c r="G54" s="830">
        <v>9.3000000000000007</v>
      </c>
      <c r="H54" s="878">
        <v>4</v>
      </c>
      <c r="I54" s="879">
        <v>3.09</v>
      </c>
      <c r="J54" s="833">
        <v>9.3000000000000007</v>
      </c>
      <c r="K54" s="880">
        <v>0.69</v>
      </c>
      <c r="L54" s="881">
        <v>3</v>
      </c>
      <c r="M54" s="881">
        <v>24</v>
      </c>
      <c r="N54" s="882">
        <v>8</v>
      </c>
      <c r="O54" s="881" t="s">
        <v>5718</v>
      </c>
      <c r="P54" s="883" t="s">
        <v>5806</v>
      </c>
      <c r="Q54" s="884">
        <f t="shared" si="0"/>
        <v>-1</v>
      </c>
      <c r="R54" s="884">
        <f t="shared" si="0"/>
        <v>0.14999999999999991</v>
      </c>
      <c r="S54" s="874">
        <f t="shared" si="1"/>
        <v>32</v>
      </c>
      <c r="T54" s="874">
        <f t="shared" si="2"/>
        <v>37.200000000000003</v>
      </c>
      <c r="U54" s="874">
        <f t="shared" si="3"/>
        <v>5.2000000000000028</v>
      </c>
      <c r="V54" s="885">
        <f t="shared" si="4"/>
        <v>1.1625000000000001</v>
      </c>
      <c r="W54" s="832">
        <v>12</v>
      </c>
    </row>
    <row r="55" spans="1:23" ht="14.4" customHeight="1" x14ac:dyDescent="0.3">
      <c r="A55" s="889" t="s">
        <v>5807</v>
      </c>
      <c r="B55" s="838"/>
      <c r="C55" s="839"/>
      <c r="D55" s="840"/>
      <c r="E55" s="843"/>
      <c r="F55" s="823"/>
      <c r="G55" s="824"/>
      <c r="H55" s="819">
        <v>1</v>
      </c>
      <c r="I55" s="820">
        <v>1.18</v>
      </c>
      <c r="J55" s="829">
        <v>7</v>
      </c>
      <c r="K55" s="825">
        <v>1.18</v>
      </c>
      <c r="L55" s="822">
        <v>2</v>
      </c>
      <c r="M55" s="822">
        <v>18</v>
      </c>
      <c r="N55" s="826">
        <v>6</v>
      </c>
      <c r="O55" s="822" t="s">
        <v>5718</v>
      </c>
      <c r="P55" s="841" t="s">
        <v>5808</v>
      </c>
      <c r="Q55" s="827">
        <f t="shared" si="0"/>
        <v>1</v>
      </c>
      <c r="R55" s="827">
        <f t="shared" si="0"/>
        <v>1.18</v>
      </c>
      <c r="S55" s="838">
        <f t="shared" si="1"/>
        <v>6</v>
      </c>
      <c r="T55" s="838">
        <f t="shared" si="2"/>
        <v>7</v>
      </c>
      <c r="U55" s="838">
        <f t="shared" si="3"/>
        <v>1</v>
      </c>
      <c r="V55" s="842">
        <f t="shared" si="4"/>
        <v>1.1666666666666667</v>
      </c>
      <c r="W55" s="828">
        <v>1</v>
      </c>
    </row>
    <row r="56" spans="1:23" ht="14.4" customHeight="1" x14ac:dyDescent="0.3">
      <c r="A56" s="890" t="s">
        <v>5809</v>
      </c>
      <c r="B56" s="874"/>
      <c r="C56" s="875"/>
      <c r="D56" s="844"/>
      <c r="E56" s="876">
        <v>1</v>
      </c>
      <c r="F56" s="877">
        <v>1.69</v>
      </c>
      <c r="G56" s="830">
        <v>10</v>
      </c>
      <c r="H56" s="878"/>
      <c r="I56" s="879"/>
      <c r="J56" s="831"/>
      <c r="K56" s="880">
        <v>1.69</v>
      </c>
      <c r="L56" s="881">
        <v>3</v>
      </c>
      <c r="M56" s="881">
        <v>27</v>
      </c>
      <c r="N56" s="882">
        <v>9</v>
      </c>
      <c r="O56" s="881" t="s">
        <v>5718</v>
      </c>
      <c r="P56" s="883" t="s">
        <v>5808</v>
      </c>
      <c r="Q56" s="884">
        <f t="shared" si="0"/>
        <v>0</v>
      </c>
      <c r="R56" s="884">
        <f t="shared" si="0"/>
        <v>0</v>
      </c>
      <c r="S56" s="874" t="str">
        <f t="shared" si="1"/>
        <v/>
      </c>
      <c r="T56" s="874" t="str">
        <f t="shared" si="2"/>
        <v/>
      </c>
      <c r="U56" s="874" t="str">
        <f t="shared" si="3"/>
        <v/>
      </c>
      <c r="V56" s="885" t="str">
        <f t="shared" si="4"/>
        <v/>
      </c>
      <c r="W56" s="832"/>
    </row>
    <row r="57" spans="1:23" ht="14.4" customHeight="1" x14ac:dyDescent="0.3">
      <c r="A57" s="889" t="s">
        <v>5810</v>
      </c>
      <c r="B57" s="838">
        <v>2</v>
      </c>
      <c r="C57" s="839">
        <v>0.78</v>
      </c>
      <c r="D57" s="840">
        <v>9</v>
      </c>
      <c r="E57" s="819">
        <v>1</v>
      </c>
      <c r="F57" s="820">
        <v>0.34</v>
      </c>
      <c r="G57" s="821">
        <v>3</v>
      </c>
      <c r="H57" s="822">
        <v>1</v>
      </c>
      <c r="I57" s="823">
        <v>0.34</v>
      </c>
      <c r="J57" s="824">
        <v>2</v>
      </c>
      <c r="K57" s="825">
        <v>0.34</v>
      </c>
      <c r="L57" s="822">
        <v>1</v>
      </c>
      <c r="M57" s="822">
        <v>12</v>
      </c>
      <c r="N57" s="826">
        <v>4</v>
      </c>
      <c r="O57" s="822" t="s">
        <v>5718</v>
      </c>
      <c r="P57" s="841" t="s">
        <v>5811</v>
      </c>
      <c r="Q57" s="827">
        <f t="shared" si="0"/>
        <v>-1</v>
      </c>
      <c r="R57" s="827">
        <f t="shared" si="0"/>
        <v>-0.44</v>
      </c>
      <c r="S57" s="838">
        <f t="shared" si="1"/>
        <v>4</v>
      </c>
      <c r="T57" s="838">
        <f t="shared" si="2"/>
        <v>2</v>
      </c>
      <c r="U57" s="838">
        <f t="shared" si="3"/>
        <v>-2</v>
      </c>
      <c r="V57" s="842">
        <f t="shared" si="4"/>
        <v>0.5</v>
      </c>
      <c r="W57" s="828"/>
    </row>
    <row r="58" spans="1:23" ht="14.4" customHeight="1" x14ac:dyDescent="0.3">
      <c r="A58" s="890" t="s">
        <v>5812</v>
      </c>
      <c r="B58" s="874">
        <v>4</v>
      </c>
      <c r="C58" s="875">
        <v>1.83</v>
      </c>
      <c r="D58" s="844">
        <v>4.8</v>
      </c>
      <c r="E58" s="878">
        <v>5</v>
      </c>
      <c r="F58" s="879">
        <v>2.2799999999999998</v>
      </c>
      <c r="G58" s="831">
        <v>6.8</v>
      </c>
      <c r="H58" s="881">
        <v>9</v>
      </c>
      <c r="I58" s="877">
        <v>4.12</v>
      </c>
      <c r="J58" s="833">
        <v>5.4</v>
      </c>
      <c r="K58" s="880">
        <v>0.46</v>
      </c>
      <c r="L58" s="881">
        <v>2</v>
      </c>
      <c r="M58" s="881">
        <v>15</v>
      </c>
      <c r="N58" s="882">
        <v>5</v>
      </c>
      <c r="O58" s="881" t="s">
        <v>5718</v>
      </c>
      <c r="P58" s="883" t="s">
        <v>5813</v>
      </c>
      <c r="Q58" s="884">
        <f t="shared" si="0"/>
        <v>5</v>
      </c>
      <c r="R58" s="884">
        <f t="shared" si="0"/>
        <v>2.29</v>
      </c>
      <c r="S58" s="874">
        <f t="shared" si="1"/>
        <v>45</v>
      </c>
      <c r="T58" s="874">
        <f t="shared" si="2"/>
        <v>48.6</v>
      </c>
      <c r="U58" s="874">
        <f t="shared" si="3"/>
        <v>3.6000000000000014</v>
      </c>
      <c r="V58" s="885">
        <f t="shared" si="4"/>
        <v>1.08</v>
      </c>
      <c r="W58" s="832">
        <v>14</v>
      </c>
    </row>
    <row r="59" spans="1:23" ht="14.4" customHeight="1" x14ac:dyDescent="0.3">
      <c r="A59" s="890" t="s">
        <v>5814</v>
      </c>
      <c r="B59" s="874">
        <v>4</v>
      </c>
      <c r="C59" s="875">
        <v>2.34</v>
      </c>
      <c r="D59" s="844">
        <v>4</v>
      </c>
      <c r="E59" s="878">
        <v>10</v>
      </c>
      <c r="F59" s="879">
        <v>6.45</v>
      </c>
      <c r="G59" s="831">
        <v>3.9</v>
      </c>
      <c r="H59" s="881">
        <v>5</v>
      </c>
      <c r="I59" s="877">
        <v>3.03</v>
      </c>
      <c r="J59" s="833">
        <v>7.8</v>
      </c>
      <c r="K59" s="880">
        <v>0.59</v>
      </c>
      <c r="L59" s="881">
        <v>2</v>
      </c>
      <c r="M59" s="881">
        <v>18</v>
      </c>
      <c r="N59" s="882">
        <v>6</v>
      </c>
      <c r="O59" s="881" t="s">
        <v>5718</v>
      </c>
      <c r="P59" s="883" t="s">
        <v>5815</v>
      </c>
      <c r="Q59" s="884">
        <f t="shared" si="0"/>
        <v>1</v>
      </c>
      <c r="R59" s="884">
        <f t="shared" si="0"/>
        <v>0.69</v>
      </c>
      <c r="S59" s="874">
        <f t="shared" si="1"/>
        <v>30</v>
      </c>
      <c r="T59" s="874">
        <f t="shared" si="2"/>
        <v>39</v>
      </c>
      <c r="U59" s="874">
        <f t="shared" si="3"/>
        <v>9</v>
      </c>
      <c r="V59" s="885">
        <f t="shared" si="4"/>
        <v>1.3</v>
      </c>
      <c r="W59" s="832">
        <v>20</v>
      </c>
    </row>
    <row r="60" spans="1:23" ht="14.4" customHeight="1" x14ac:dyDescent="0.3">
      <c r="A60" s="889" t="s">
        <v>5816</v>
      </c>
      <c r="B60" s="834">
        <v>1</v>
      </c>
      <c r="C60" s="835">
        <v>0.51</v>
      </c>
      <c r="D60" s="836">
        <v>7</v>
      </c>
      <c r="E60" s="843"/>
      <c r="F60" s="823"/>
      <c r="G60" s="824"/>
      <c r="H60" s="822"/>
      <c r="I60" s="823"/>
      <c r="J60" s="824"/>
      <c r="K60" s="825">
        <v>0.51</v>
      </c>
      <c r="L60" s="822">
        <v>2</v>
      </c>
      <c r="M60" s="822">
        <v>15</v>
      </c>
      <c r="N60" s="826">
        <v>5</v>
      </c>
      <c r="O60" s="822" t="s">
        <v>5718</v>
      </c>
      <c r="P60" s="841" t="s">
        <v>5817</v>
      </c>
      <c r="Q60" s="827">
        <f t="shared" si="0"/>
        <v>-1</v>
      </c>
      <c r="R60" s="827">
        <f t="shared" si="0"/>
        <v>-0.51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2" t="str">
        <f t="shared" si="4"/>
        <v/>
      </c>
      <c r="W60" s="828"/>
    </row>
    <row r="61" spans="1:23" ht="14.4" customHeight="1" x14ac:dyDescent="0.3">
      <c r="A61" s="890" t="s">
        <v>5818</v>
      </c>
      <c r="B61" s="886">
        <v>2</v>
      </c>
      <c r="C61" s="887">
        <v>1.66</v>
      </c>
      <c r="D61" s="837">
        <v>7.5</v>
      </c>
      <c r="E61" s="876"/>
      <c r="F61" s="877"/>
      <c r="G61" s="830"/>
      <c r="H61" s="881"/>
      <c r="I61" s="877"/>
      <c r="J61" s="830"/>
      <c r="K61" s="880">
        <v>0.83</v>
      </c>
      <c r="L61" s="881">
        <v>2</v>
      </c>
      <c r="M61" s="881">
        <v>21</v>
      </c>
      <c r="N61" s="882">
        <v>7</v>
      </c>
      <c r="O61" s="881" t="s">
        <v>5718</v>
      </c>
      <c r="P61" s="883" t="s">
        <v>5819</v>
      </c>
      <c r="Q61" s="884">
        <f t="shared" si="0"/>
        <v>-2</v>
      </c>
      <c r="R61" s="884">
        <f t="shared" si="0"/>
        <v>-1.66</v>
      </c>
      <c r="S61" s="874" t="str">
        <f t="shared" si="1"/>
        <v/>
      </c>
      <c r="T61" s="874" t="str">
        <f t="shared" si="2"/>
        <v/>
      </c>
      <c r="U61" s="874" t="str">
        <f t="shared" si="3"/>
        <v/>
      </c>
      <c r="V61" s="885" t="str">
        <f t="shared" si="4"/>
        <v/>
      </c>
      <c r="W61" s="832"/>
    </row>
    <row r="62" spans="1:23" ht="14.4" customHeight="1" x14ac:dyDescent="0.3">
      <c r="A62" s="889" t="s">
        <v>5820</v>
      </c>
      <c r="B62" s="838"/>
      <c r="C62" s="839"/>
      <c r="D62" s="840"/>
      <c r="E62" s="819">
        <v>1</v>
      </c>
      <c r="F62" s="820">
        <v>0.72</v>
      </c>
      <c r="G62" s="821">
        <v>7</v>
      </c>
      <c r="H62" s="822"/>
      <c r="I62" s="823"/>
      <c r="J62" s="824"/>
      <c r="K62" s="825">
        <v>0.72</v>
      </c>
      <c r="L62" s="822">
        <v>2</v>
      </c>
      <c r="M62" s="822">
        <v>21</v>
      </c>
      <c r="N62" s="826">
        <v>7</v>
      </c>
      <c r="O62" s="822" t="s">
        <v>5718</v>
      </c>
      <c r="P62" s="841" t="s">
        <v>5821</v>
      </c>
      <c r="Q62" s="827">
        <f t="shared" si="0"/>
        <v>0</v>
      </c>
      <c r="R62" s="827">
        <f t="shared" si="0"/>
        <v>0</v>
      </c>
      <c r="S62" s="838" t="str">
        <f t="shared" si="1"/>
        <v/>
      </c>
      <c r="T62" s="838" t="str">
        <f t="shared" si="2"/>
        <v/>
      </c>
      <c r="U62" s="838" t="str">
        <f t="shared" si="3"/>
        <v/>
      </c>
      <c r="V62" s="842" t="str">
        <f t="shared" si="4"/>
        <v/>
      </c>
      <c r="W62" s="828"/>
    </row>
    <row r="63" spans="1:23" ht="14.4" customHeight="1" x14ac:dyDescent="0.3">
      <c r="A63" s="889" t="s">
        <v>5822</v>
      </c>
      <c r="B63" s="838">
        <v>1</v>
      </c>
      <c r="C63" s="839">
        <v>4.82</v>
      </c>
      <c r="D63" s="840">
        <v>36</v>
      </c>
      <c r="E63" s="843"/>
      <c r="F63" s="823"/>
      <c r="G63" s="824"/>
      <c r="H63" s="819">
        <v>1</v>
      </c>
      <c r="I63" s="820">
        <v>4.82</v>
      </c>
      <c r="J63" s="829">
        <v>53</v>
      </c>
      <c r="K63" s="825">
        <v>4.82</v>
      </c>
      <c r="L63" s="822">
        <v>6</v>
      </c>
      <c r="M63" s="822">
        <v>57</v>
      </c>
      <c r="N63" s="826">
        <v>19</v>
      </c>
      <c r="O63" s="822" t="s">
        <v>5718</v>
      </c>
      <c r="P63" s="841" t="s">
        <v>5823</v>
      </c>
      <c r="Q63" s="827">
        <f t="shared" si="0"/>
        <v>0</v>
      </c>
      <c r="R63" s="827">
        <f t="shared" si="0"/>
        <v>0</v>
      </c>
      <c r="S63" s="838">
        <f t="shared" si="1"/>
        <v>19</v>
      </c>
      <c r="T63" s="838">
        <f t="shared" si="2"/>
        <v>53</v>
      </c>
      <c r="U63" s="838">
        <f t="shared" si="3"/>
        <v>34</v>
      </c>
      <c r="V63" s="842">
        <f t="shared" si="4"/>
        <v>2.7894736842105261</v>
      </c>
      <c r="W63" s="828">
        <v>34</v>
      </c>
    </row>
    <row r="64" spans="1:23" ht="14.4" customHeight="1" x14ac:dyDescent="0.3">
      <c r="A64" s="889" t="s">
        <v>5824</v>
      </c>
      <c r="B64" s="838">
        <v>2</v>
      </c>
      <c r="C64" s="839">
        <v>2.41</v>
      </c>
      <c r="D64" s="840">
        <v>4</v>
      </c>
      <c r="E64" s="843">
        <v>3</v>
      </c>
      <c r="F64" s="823">
        <v>4.75</v>
      </c>
      <c r="G64" s="824">
        <v>12</v>
      </c>
      <c r="H64" s="819">
        <v>2</v>
      </c>
      <c r="I64" s="820">
        <v>2.8</v>
      </c>
      <c r="J64" s="829">
        <v>13</v>
      </c>
      <c r="K64" s="825">
        <v>1.03</v>
      </c>
      <c r="L64" s="822">
        <v>2</v>
      </c>
      <c r="M64" s="822">
        <v>18</v>
      </c>
      <c r="N64" s="826">
        <v>6</v>
      </c>
      <c r="O64" s="822" t="s">
        <v>5718</v>
      </c>
      <c r="P64" s="841" t="s">
        <v>5823</v>
      </c>
      <c r="Q64" s="827">
        <f t="shared" si="0"/>
        <v>0</v>
      </c>
      <c r="R64" s="827">
        <f t="shared" si="0"/>
        <v>0.38999999999999968</v>
      </c>
      <c r="S64" s="838">
        <f t="shared" si="1"/>
        <v>12</v>
      </c>
      <c r="T64" s="838">
        <f t="shared" si="2"/>
        <v>26</v>
      </c>
      <c r="U64" s="838">
        <f t="shared" si="3"/>
        <v>14</v>
      </c>
      <c r="V64" s="842">
        <f t="shared" si="4"/>
        <v>2.1666666666666665</v>
      </c>
      <c r="W64" s="828">
        <v>16</v>
      </c>
    </row>
    <row r="65" spans="1:23" ht="14.4" customHeight="1" x14ac:dyDescent="0.3">
      <c r="A65" s="890" t="s">
        <v>5825</v>
      </c>
      <c r="B65" s="874"/>
      <c r="C65" s="875"/>
      <c r="D65" s="844"/>
      <c r="E65" s="876"/>
      <c r="F65" s="877"/>
      <c r="G65" s="830"/>
      <c r="H65" s="878">
        <v>1</v>
      </c>
      <c r="I65" s="879">
        <v>3.67</v>
      </c>
      <c r="J65" s="833">
        <v>36</v>
      </c>
      <c r="K65" s="880">
        <v>3.67</v>
      </c>
      <c r="L65" s="881">
        <v>6</v>
      </c>
      <c r="M65" s="881">
        <v>51</v>
      </c>
      <c r="N65" s="882">
        <v>17</v>
      </c>
      <c r="O65" s="881" t="s">
        <v>5718</v>
      </c>
      <c r="P65" s="883" t="s">
        <v>5823</v>
      </c>
      <c r="Q65" s="884">
        <f t="shared" si="0"/>
        <v>1</v>
      </c>
      <c r="R65" s="884">
        <f t="shared" si="0"/>
        <v>3.67</v>
      </c>
      <c r="S65" s="874">
        <f t="shared" si="1"/>
        <v>17</v>
      </c>
      <c r="T65" s="874">
        <f t="shared" si="2"/>
        <v>36</v>
      </c>
      <c r="U65" s="874">
        <f t="shared" si="3"/>
        <v>19</v>
      </c>
      <c r="V65" s="885">
        <f t="shared" si="4"/>
        <v>2.1176470588235294</v>
      </c>
      <c r="W65" s="832">
        <v>19</v>
      </c>
    </row>
    <row r="66" spans="1:23" ht="14.4" customHeight="1" x14ac:dyDescent="0.3">
      <c r="A66" s="889" t="s">
        <v>5826</v>
      </c>
      <c r="B66" s="834">
        <v>57</v>
      </c>
      <c r="C66" s="835">
        <v>86.87</v>
      </c>
      <c r="D66" s="836">
        <v>17.8</v>
      </c>
      <c r="E66" s="843">
        <v>23</v>
      </c>
      <c r="F66" s="823">
        <v>35.79</v>
      </c>
      <c r="G66" s="824">
        <v>19.3</v>
      </c>
      <c r="H66" s="822">
        <v>40</v>
      </c>
      <c r="I66" s="823">
        <v>62.28</v>
      </c>
      <c r="J66" s="829">
        <v>16</v>
      </c>
      <c r="K66" s="825">
        <v>1.52</v>
      </c>
      <c r="L66" s="822">
        <v>4</v>
      </c>
      <c r="M66" s="822">
        <v>39</v>
      </c>
      <c r="N66" s="826">
        <v>13</v>
      </c>
      <c r="O66" s="822" t="s">
        <v>5718</v>
      </c>
      <c r="P66" s="841" t="s">
        <v>5827</v>
      </c>
      <c r="Q66" s="827">
        <f t="shared" si="0"/>
        <v>-17</v>
      </c>
      <c r="R66" s="827">
        <f t="shared" si="0"/>
        <v>-24.590000000000003</v>
      </c>
      <c r="S66" s="838">
        <f t="shared" si="1"/>
        <v>520</v>
      </c>
      <c r="T66" s="838">
        <f t="shared" si="2"/>
        <v>640</v>
      </c>
      <c r="U66" s="838">
        <f t="shared" si="3"/>
        <v>120</v>
      </c>
      <c r="V66" s="842">
        <f t="shared" si="4"/>
        <v>1.2307692307692308</v>
      </c>
      <c r="W66" s="828">
        <v>204</v>
      </c>
    </row>
    <row r="67" spans="1:23" ht="14.4" customHeight="1" x14ac:dyDescent="0.3">
      <c r="A67" s="890" t="s">
        <v>5828</v>
      </c>
      <c r="B67" s="886">
        <v>40</v>
      </c>
      <c r="C67" s="887">
        <v>89.74</v>
      </c>
      <c r="D67" s="837">
        <v>20.3</v>
      </c>
      <c r="E67" s="876">
        <v>29</v>
      </c>
      <c r="F67" s="877">
        <v>64.47</v>
      </c>
      <c r="G67" s="830">
        <v>18.5</v>
      </c>
      <c r="H67" s="881">
        <v>25</v>
      </c>
      <c r="I67" s="877">
        <v>54.73</v>
      </c>
      <c r="J67" s="833">
        <v>18.100000000000001</v>
      </c>
      <c r="K67" s="880">
        <v>2.2599999999999998</v>
      </c>
      <c r="L67" s="881">
        <v>6</v>
      </c>
      <c r="M67" s="881">
        <v>51</v>
      </c>
      <c r="N67" s="882">
        <v>17</v>
      </c>
      <c r="O67" s="881" t="s">
        <v>5718</v>
      </c>
      <c r="P67" s="883" t="s">
        <v>5829</v>
      </c>
      <c r="Q67" s="884">
        <f t="shared" si="0"/>
        <v>-15</v>
      </c>
      <c r="R67" s="884">
        <f t="shared" si="0"/>
        <v>-35.01</v>
      </c>
      <c r="S67" s="874">
        <f t="shared" si="1"/>
        <v>425</v>
      </c>
      <c r="T67" s="874">
        <f t="shared" si="2"/>
        <v>452.50000000000006</v>
      </c>
      <c r="U67" s="874">
        <f t="shared" si="3"/>
        <v>27.500000000000057</v>
      </c>
      <c r="V67" s="885">
        <f t="shared" si="4"/>
        <v>1.0647058823529414</v>
      </c>
      <c r="W67" s="832">
        <v>117</v>
      </c>
    </row>
    <row r="68" spans="1:23" ht="14.4" customHeight="1" x14ac:dyDescent="0.3">
      <c r="A68" s="890" t="s">
        <v>5830</v>
      </c>
      <c r="B68" s="886">
        <v>6</v>
      </c>
      <c r="C68" s="887">
        <v>14.53</v>
      </c>
      <c r="D68" s="837">
        <v>31.7</v>
      </c>
      <c r="E68" s="876">
        <v>7</v>
      </c>
      <c r="F68" s="877">
        <v>17.170000000000002</v>
      </c>
      <c r="G68" s="830">
        <v>26.4</v>
      </c>
      <c r="H68" s="881">
        <v>5</v>
      </c>
      <c r="I68" s="877">
        <v>11.25</v>
      </c>
      <c r="J68" s="830">
        <v>15.4</v>
      </c>
      <c r="K68" s="880">
        <v>2.4</v>
      </c>
      <c r="L68" s="881">
        <v>6</v>
      </c>
      <c r="M68" s="881">
        <v>57</v>
      </c>
      <c r="N68" s="882">
        <v>19</v>
      </c>
      <c r="O68" s="881" t="s">
        <v>5718</v>
      </c>
      <c r="P68" s="883" t="s">
        <v>5831</v>
      </c>
      <c r="Q68" s="884">
        <f t="shared" si="0"/>
        <v>-1</v>
      </c>
      <c r="R68" s="884">
        <f t="shared" si="0"/>
        <v>-3.2799999999999994</v>
      </c>
      <c r="S68" s="874">
        <f t="shared" si="1"/>
        <v>95</v>
      </c>
      <c r="T68" s="874">
        <f t="shared" si="2"/>
        <v>77</v>
      </c>
      <c r="U68" s="874">
        <f t="shared" si="3"/>
        <v>-18</v>
      </c>
      <c r="V68" s="885">
        <f t="shared" si="4"/>
        <v>0.81052631578947365</v>
      </c>
      <c r="W68" s="832">
        <v>16</v>
      </c>
    </row>
    <row r="69" spans="1:23" ht="14.4" customHeight="1" x14ac:dyDescent="0.3">
      <c r="A69" s="889" t="s">
        <v>5832</v>
      </c>
      <c r="B69" s="838">
        <v>356</v>
      </c>
      <c r="C69" s="839">
        <v>176.08</v>
      </c>
      <c r="D69" s="840">
        <v>4.0999999999999996</v>
      </c>
      <c r="E69" s="819">
        <v>390</v>
      </c>
      <c r="F69" s="820">
        <v>190.65</v>
      </c>
      <c r="G69" s="821">
        <v>3.9</v>
      </c>
      <c r="H69" s="822">
        <v>280</v>
      </c>
      <c r="I69" s="823">
        <v>139.09</v>
      </c>
      <c r="J69" s="824">
        <v>4</v>
      </c>
      <c r="K69" s="825">
        <v>0.49</v>
      </c>
      <c r="L69" s="822">
        <v>1</v>
      </c>
      <c r="M69" s="822">
        <v>12</v>
      </c>
      <c r="N69" s="826">
        <v>4</v>
      </c>
      <c r="O69" s="822" t="s">
        <v>5718</v>
      </c>
      <c r="P69" s="841" t="s">
        <v>5833</v>
      </c>
      <c r="Q69" s="827">
        <f t="shared" si="0"/>
        <v>-76</v>
      </c>
      <c r="R69" s="827">
        <f t="shared" si="0"/>
        <v>-36.990000000000009</v>
      </c>
      <c r="S69" s="838">
        <f t="shared" si="1"/>
        <v>1120</v>
      </c>
      <c r="T69" s="838">
        <f t="shared" si="2"/>
        <v>1120</v>
      </c>
      <c r="U69" s="838">
        <f t="shared" si="3"/>
        <v>0</v>
      </c>
      <c r="V69" s="842">
        <f t="shared" si="4"/>
        <v>1</v>
      </c>
      <c r="W69" s="828">
        <v>227</v>
      </c>
    </row>
    <row r="70" spans="1:23" ht="14.4" customHeight="1" x14ac:dyDescent="0.3">
      <c r="A70" s="890" t="s">
        <v>5834</v>
      </c>
      <c r="B70" s="874">
        <v>1</v>
      </c>
      <c r="C70" s="875">
        <v>0.55000000000000004</v>
      </c>
      <c r="D70" s="844">
        <v>2</v>
      </c>
      <c r="E70" s="878">
        <v>14</v>
      </c>
      <c r="F70" s="879">
        <v>7.92</v>
      </c>
      <c r="G70" s="831">
        <v>6</v>
      </c>
      <c r="H70" s="881">
        <v>5</v>
      </c>
      <c r="I70" s="877">
        <v>2.82</v>
      </c>
      <c r="J70" s="833">
        <v>6.2</v>
      </c>
      <c r="K70" s="880">
        <v>0.55000000000000004</v>
      </c>
      <c r="L70" s="881">
        <v>1</v>
      </c>
      <c r="M70" s="881">
        <v>12</v>
      </c>
      <c r="N70" s="882">
        <v>4</v>
      </c>
      <c r="O70" s="881" t="s">
        <v>5718</v>
      </c>
      <c r="P70" s="883" t="s">
        <v>5835</v>
      </c>
      <c r="Q70" s="884">
        <f t="shared" ref="Q70:R79" si="5">H70-B70</f>
        <v>4</v>
      </c>
      <c r="R70" s="884">
        <f t="shared" si="5"/>
        <v>2.2699999999999996</v>
      </c>
      <c r="S70" s="874">
        <f t="shared" ref="S70:S79" si="6">IF(H70=0,"",H70*N70)</f>
        <v>20</v>
      </c>
      <c r="T70" s="874">
        <f t="shared" ref="T70:T79" si="7">IF(H70=0,"",H70*J70)</f>
        <v>31</v>
      </c>
      <c r="U70" s="874">
        <f t="shared" ref="U70:U79" si="8">IF(H70=0,"",T70-S70)</f>
        <v>11</v>
      </c>
      <c r="V70" s="885">
        <f t="shared" ref="V70:V79" si="9">IF(H70=0,"",T70/S70)</f>
        <v>1.55</v>
      </c>
      <c r="W70" s="832">
        <v>15</v>
      </c>
    </row>
    <row r="71" spans="1:23" ht="14.4" customHeight="1" x14ac:dyDescent="0.3">
      <c r="A71" s="890" t="s">
        <v>5836</v>
      </c>
      <c r="B71" s="874">
        <v>21</v>
      </c>
      <c r="C71" s="875">
        <v>14.4</v>
      </c>
      <c r="D71" s="844">
        <v>4.5</v>
      </c>
      <c r="E71" s="878">
        <v>26</v>
      </c>
      <c r="F71" s="879">
        <v>17.989999999999998</v>
      </c>
      <c r="G71" s="831">
        <v>7.7</v>
      </c>
      <c r="H71" s="881">
        <v>6</v>
      </c>
      <c r="I71" s="877">
        <v>5.03</v>
      </c>
      <c r="J71" s="833">
        <v>8.1999999999999993</v>
      </c>
      <c r="K71" s="880">
        <v>0.69</v>
      </c>
      <c r="L71" s="881">
        <v>2</v>
      </c>
      <c r="M71" s="881">
        <v>15</v>
      </c>
      <c r="N71" s="882">
        <v>5</v>
      </c>
      <c r="O71" s="881" t="s">
        <v>5718</v>
      </c>
      <c r="P71" s="883" t="s">
        <v>5837</v>
      </c>
      <c r="Q71" s="884">
        <f t="shared" si="5"/>
        <v>-15</v>
      </c>
      <c r="R71" s="884">
        <f t="shared" si="5"/>
        <v>-9.370000000000001</v>
      </c>
      <c r="S71" s="874">
        <f t="shared" si="6"/>
        <v>30</v>
      </c>
      <c r="T71" s="874">
        <f t="shared" si="7"/>
        <v>49.199999999999996</v>
      </c>
      <c r="U71" s="874">
        <f t="shared" si="8"/>
        <v>19.199999999999996</v>
      </c>
      <c r="V71" s="885">
        <f t="shared" si="9"/>
        <v>1.64</v>
      </c>
      <c r="W71" s="832">
        <v>23</v>
      </c>
    </row>
    <row r="72" spans="1:23" ht="14.4" customHeight="1" x14ac:dyDescent="0.3">
      <c r="A72" s="889" t="s">
        <v>5838</v>
      </c>
      <c r="B72" s="838">
        <v>3</v>
      </c>
      <c r="C72" s="839">
        <v>1.42</v>
      </c>
      <c r="D72" s="840">
        <v>3</v>
      </c>
      <c r="E72" s="819">
        <v>2</v>
      </c>
      <c r="F72" s="820">
        <v>1.0900000000000001</v>
      </c>
      <c r="G72" s="821">
        <v>5.5</v>
      </c>
      <c r="H72" s="822">
        <v>1</v>
      </c>
      <c r="I72" s="823">
        <v>0.54</v>
      </c>
      <c r="J72" s="824">
        <v>4</v>
      </c>
      <c r="K72" s="825">
        <v>0.54</v>
      </c>
      <c r="L72" s="822">
        <v>2</v>
      </c>
      <c r="M72" s="822">
        <v>15</v>
      </c>
      <c r="N72" s="826">
        <v>5</v>
      </c>
      <c r="O72" s="822" t="s">
        <v>5718</v>
      </c>
      <c r="P72" s="841" t="s">
        <v>5839</v>
      </c>
      <c r="Q72" s="827">
        <f t="shared" si="5"/>
        <v>-2</v>
      </c>
      <c r="R72" s="827">
        <f t="shared" si="5"/>
        <v>-0.87999999999999989</v>
      </c>
      <c r="S72" s="838">
        <f t="shared" si="6"/>
        <v>5</v>
      </c>
      <c r="T72" s="838">
        <f t="shared" si="7"/>
        <v>4</v>
      </c>
      <c r="U72" s="838">
        <f t="shared" si="8"/>
        <v>-1</v>
      </c>
      <c r="V72" s="842">
        <f t="shared" si="9"/>
        <v>0.8</v>
      </c>
      <c r="W72" s="828"/>
    </row>
    <row r="73" spans="1:23" ht="14.4" customHeight="1" x14ac:dyDescent="0.3">
      <c r="A73" s="890" t="s">
        <v>5840</v>
      </c>
      <c r="B73" s="874">
        <v>1</v>
      </c>
      <c r="C73" s="875">
        <v>0.66</v>
      </c>
      <c r="D73" s="844">
        <v>7</v>
      </c>
      <c r="E73" s="878">
        <v>2</v>
      </c>
      <c r="F73" s="879">
        <v>1.32</v>
      </c>
      <c r="G73" s="831">
        <v>2</v>
      </c>
      <c r="H73" s="881"/>
      <c r="I73" s="877"/>
      <c r="J73" s="830"/>
      <c r="K73" s="880">
        <v>0.66</v>
      </c>
      <c r="L73" s="881">
        <v>2</v>
      </c>
      <c r="M73" s="881">
        <v>21</v>
      </c>
      <c r="N73" s="882">
        <v>7</v>
      </c>
      <c r="O73" s="881" t="s">
        <v>5718</v>
      </c>
      <c r="P73" s="883" t="s">
        <v>5839</v>
      </c>
      <c r="Q73" s="884">
        <f t="shared" si="5"/>
        <v>-1</v>
      </c>
      <c r="R73" s="884">
        <f t="shared" si="5"/>
        <v>-0.66</v>
      </c>
      <c r="S73" s="874" t="str">
        <f t="shared" si="6"/>
        <v/>
      </c>
      <c r="T73" s="874" t="str">
        <f t="shared" si="7"/>
        <v/>
      </c>
      <c r="U73" s="874" t="str">
        <f t="shared" si="8"/>
        <v/>
      </c>
      <c r="V73" s="885" t="str">
        <f t="shared" si="9"/>
        <v/>
      </c>
      <c r="W73" s="832"/>
    </row>
    <row r="74" spans="1:23" ht="14.4" customHeight="1" x14ac:dyDescent="0.3">
      <c r="A74" s="890" t="s">
        <v>5841</v>
      </c>
      <c r="B74" s="874"/>
      <c r="C74" s="875"/>
      <c r="D74" s="844"/>
      <c r="E74" s="878">
        <v>1</v>
      </c>
      <c r="F74" s="879">
        <v>0.76</v>
      </c>
      <c r="G74" s="831">
        <v>2</v>
      </c>
      <c r="H74" s="881"/>
      <c r="I74" s="877"/>
      <c r="J74" s="830"/>
      <c r="K74" s="880">
        <v>1.05</v>
      </c>
      <c r="L74" s="881">
        <v>3</v>
      </c>
      <c r="M74" s="881">
        <v>27</v>
      </c>
      <c r="N74" s="882">
        <v>9</v>
      </c>
      <c r="O74" s="881" t="s">
        <v>5718</v>
      </c>
      <c r="P74" s="883" t="s">
        <v>5839</v>
      </c>
      <c r="Q74" s="884">
        <f t="shared" si="5"/>
        <v>0</v>
      </c>
      <c r="R74" s="884">
        <f t="shared" si="5"/>
        <v>0</v>
      </c>
      <c r="S74" s="874" t="str">
        <f t="shared" si="6"/>
        <v/>
      </c>
      <c r="T74" s="874" t="str">
        <f t="shared" si="7"/>
        <v/>
      </c>
      <c r="U74" s="874" t="str">
        <f t="shared" si="8"/>
        <v/>
      </c>
      <c r="V74" s="885" t="str">
        <f t="shared" si="9"/>
        <v/>
      </c>
      <c r="W74" s="832"/>
    </row>
    <row r="75" spans="1:23" ht="14.4" customHeight="1" x14ac:dyDescent="0.3">
      <c r="A75" s="889" t="s">
        <v>5842</v>
      </c>
      <c r="B75" s="838"/>
      <c r="C75" s="839"/>
      <c r="D75" s="840"/>
      <c r="E75" s="819">
        <v>1</v>
      </c>
      <c r="F75" s="820">
        <v>0.93</v>
      </c>
      <c r="G75" s="821">
        <v>7</v>
      </c>
      <c r="H75" s="822"/>
      <c r="I75" s="823"/>
      <c r="J75" s="824"/>
      <c r="K75" s="825">
        <v>0.93</v>
      </c>
      <c r="L75" s="822">
        <v>3</v>
      </c>
      <c r="M75" s="822">
        <v>27</v>
      </c>
      <c r="N75" s="826">
        <v>9</v>
      </c>
      <c r="O75" s="822" t="s">
        <v>5718</v>
      </c>
      <c r="P75" s="841" t="s">
        <v>5843</v>
      </c>
      <c r="Q75" s="827">
        <f t="shared" si="5"/>
        <v>0</v>
      </c>
      <c r="R75" s="827">
        <f t="shared" si="5"/>
        <v>0</v>
      </c>
      <c r="S75" s="838" t="str">
        <f t="shared" si="6"/>
        <v/>
      </c>
      <c r="T75" s="838" t="str">
        <f t="shared" si="7"/>
        <v/>
      </c>
      <c r="U75" s="838" t="str">
        <f t="shared" si="8"/>
        <v/>
      </c>
      <c r="V75" s="842" t="str">
        <f t="shared" si="9"/>
        <v/>
      </c>
      <c r="W75" s="828"/>
    </row>
    <row r="76" spans="1:23" ht="14.4" customHeight="1" x14ac:dyDescent="0.3">
      <c r="A76" s="889" t="s">
        <v>5844</v>
      </c>
      <c r="B76" s="834">
        <v>1</v>
      </c>
      <c r="C76" s="835">
        <v>2.17</v>
      </c>
      <c r="D76" s="836">
        <v>10</v>
      </c>
      <c r="E76" s="843"/>
      <c r="F76" s="823"/>
      <c r="G76" s="824"/>
      <c r="H76" s="822"/>
      <c r="I76" s="823"/>
      <c r="J76" s="824"/>
      <c r="K76" s="825">
        <v>2.17</v>
      </c>
      <c r="L76" s="822">
        <v>4</v>
      </c>
      <c r="M76" s="822">
        <v>39</v>
      </c>
      <c r="N76" s="826">
        <v>13</v>
      </c>
      <c r="O76" s="822" t="s">
        <v>5718</v>
      </c>
      <c r="P76" s="841" t="s">
        <v>5845</v>
      </c>
      <c r="Q76" s="827">
        <f t="shared" si="5"/>
        <v>-1</v>
      </c>
      <c r="R76" s="827">
        <f t="shared" si="5"/>
        <v>-2.17</v>
      </c>
      <c r="S76" s="838" t="str">
        <f t="shared" si="6"/>
        <v/>
      </c>
      <c r="T76" s="838" t="str">
        <f t="shared" si="7"/>
        <v/>
      </c>
      <c r="U76" s="838" t="str">
        <f t="shared" si="8"/>
        <v/>
      </c>
      <c r="V76" s="842" t="str">
        <f t="shared" si="9"/>
        <v/>
      </c>
      <c r="W76" s="828"/>
    </row>
    <row r="77" spans="1:23" ht="14.4" customHeight="1" x14ac:dyDescent="0.3">
      <c r="A77" s="889" t="s">
        <v>5846</v>
      </c>
      <c r="B77" s="834">
        <v>17</v>
      </c>
      <c r="C77" s="835">
        <v>13.92</v>
      </c>
      <c r="D77" s="836">
        <v>4.7</v>
      </c>
      <c r="E77" s="843"/>
      <c r="F77" s="823"/>
      <c r="G77" s="824"/>
      <c r="H77" s="822"/>
      <c r="I77" s="823"/>
      <c r="J77" s="824"/>
      <c r="K77" s="825">
        <v>0.85</v>
      </c>
      <c r="L77" s="822">
        <v>3</v>
      </c>
      <c r="M77" s="822">
        <v>24</v>
      </c>
      <c r="N77" s="826">
        <v>8</v>
      </c>
      <c r="O77" s="822" t="s">
        <v>5718</v>
      </c>
      <c r="P77" s="841" t="s">
        <v>5847</v>
      </c>
      <c r="Q77" s="827">
        <f t="shared" si="5"/>
        <v>-17</v>
      </c>
      <c r="R77" s="827">
        <f t="shared" si="5"/>
        <v>-13.92</v>
      </c>
      <c r="S77" s="838" t="str">
        <f t="shared" si="6"/>
        <v/>
      </c>
      <c r="T77" s="838" t="str">
        <f t="shared" si="7"/>
        <v/>
      </c>
      <c r="U77" s="838" t="str">
        <f t="shared" si="8"/>
        <v/>
      </c>
      <c r="V77" s="842" t="str">
        <f t="shared" si="9"/>
        <v/>
      </c>
      <c r="W77" s="828"/>
    </row>
    <row r="78" spans="1:23" ht="14.4" customHeight="1" x14ac:dyDescent="0.3">
      <c r="A78" s="889" t="s">
        <v>5848</v>
      </c>
      <c r="B78" s="838"/>
      <c r="C78" s="839"/>
      <c r="D78" s="840"/>
      <c r="E78" s="843">
        <v>1</v>
      </c>
      <c r="F78" s="823">
        <v>2.2599999999999998</v>
      </c>
      <c r="G78" s="824">
        <v>20</v>
      </c>
      <c r="H78" s="819">
        <v>2</v>
      </c>
      <c r="I78" s="820">
        <v>3.53</v>
      </c>
      <c r="J78" s="821">
        <v>3</v>
      </c>
      <c r="K78" s="825">
        <v>2.2599999999999998</v>
      </c>
      <c r="L78" s="822">
        <v>4</v>
      </c>
      <c r="M78" s="822">
        <v>39</v>
      </c>
      <c r="N78" s="826">
        <v>13</v>
      </c>
      <c r="O78" s="822" t="s">
        <v>5718</v>
      </c>
      <c r="P78" s="841" t="s">
        <v>5849</v>
      </c>
      <c r="Q78" s="827">
        <f t="shared" si="5"/>
        <v>2</v>
      </c>
      <c r="R78" s="827">
        <f t="shared" si="5"/>
        <v>3.53</v>
      </c>
      <c r="S78" s="838">
        <f t="shared" si="6"/>
        <v>26</v>
      </c>
      <c r="T78" s="838">
        <f t="shared" si="7"/>
        <v>6</v>
      </c>
      <c r="U78" s="838">
        <f t="shared" si="8"/>
        <v>-20</v>
      </c>
      <c r="V78" s="842">
        <f t="shared" si="9"/>
        <v>0.23076923076923078</v>
      </c>
      <c r="W78" s="828"/>
    </row>
    <row r="79" spans="1:23" ht="14.4" customHeight="1" thickBot="1" x14ac:dyDescent="0.35">
      <c r="A79" s="891" t="s">
        <v>5850</v>
      </c>
      <c r="B79" s="892">
        <v>1</v>
      </c>
      <c r="C79" s="893">
        <v>1.9</v>
      </c>
      <c r="D79" s="894">
        <v>3</v>
      </c>
      <c r="E79" s="895"/>
      <c r="F79" s="896"/>
      <c r="G79" s="897"/>
      <c r="H79" s="898"/>
      <c r="I79" s="896"/>
      <c r="J79" s="897"/>
      <c r="K79" s="899">
        <v>1.1499999999999999</v>
      </c>
      <c r="L79" s="898">
        <v>3</v>
      </c>
      <c r="M79" s="898">
        <v>27</v>
      </c>
      <c r="N79" s="900">
        <v>9</v>
      </c>
      <c r="O79" s="898" t="s">
        <v>5718</v>
      </c>
      <c r="P79" s="901" t="s">
        <v>5851</v>
      </c>
      <c r="Q79" s="902">
        <f t="shared" si="5"/>
        <v>-1</v>
      </c>
      <c r="R79" s="902">
        <f t="shared" si="5"/>
        <v>-1.9</v>
      </c>
      <c r="S79" s="903" t="str">
        <f t="shared" si="6"/>
        <v/>
      </c>
      <c r="T79" s="903" t="str">
        <f t="shared" si="7"/>
        <v/>
      </c>
      <c r="U79" s="903" t="str">
        <f t="shared" si="8"/>
        <v/>
      </c>
      <c r="V79" s="904" t="str">
        <f t="shared" si="9"/>
        <v/>
      </c>
      <c r="W79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0:Q1048576">
    <cfRule type="cellIs" dxfId="12" priority="9" stopIfTrue="1" operator="lessThan">
      <formula>0</formula>
    </cfRule>
  </conditionalFormatting>
  <conditionalFormatting sqref="U80:U1048576">
    <cfRule type="cellIs" dxfId="11" priority="8" stopIfTrue="1" operator="greaterThan">
      <formula>0</formula>
    </cfRule>
  </conditionalFormatting>
  <conditionalFormatting sqref="V80:V1048576">
    <cfRule type="cellIs" dxfId="10" priority="7" stopIfTrue="1" operator="greaterThan">
      <formula>1</formula>
    </cfRule>
  </conditionalFormatting>
  <conditionalFormatting sqref="V80:V1048576">
    <cfRule type="cellIs" dxfId="9" priority="4" stopIfTrue="1" operator="greaterThan">
      <formula>1</formula>
    </cfRule>
  </conditionalFormatting>
  <conditionalFormatting sqref="U80:U1048576">
    <cfRule type="cellIs" dxfId="8" priority="5" stopIfTrue="1" operator="greaterThan">
      <formula>0</formula>
    </cfRule>
  </conditionalFormatting>
  <conditionalFormatting sqref="Q80:Q1048576">
    <cfRule type="cellIs" dxfId="7" priority="6" stopIfTrue="1" operator="lessThan">
      <formula>0</formula>
    </cfRule>
  </conditionalFormatting>
  <conditionalFormatting sqref="V5:V79">
    <cfRule type="cellIs" dxfId="6" priority="1" stopIfTrue="1" operator="greaterThan">
      <formula>1</formula>
    </cfRule>
  </conditionalFormatting>
  <conditionalFormatting sqref="U5:U79">
    <cfRule type="cellIs" dxfId="5" priority="2" stopIfTrue="1" operator="greaterThan">
      <formula>0</formula>
    </cfRule>
  </conditionalFormatting>
  <conditionalFormatting sqref="Q5:Q7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2232030</v>
      </c>
      <c r="C3" s="351">
        <f t="shared" ref="C3:L3" si="0">SUBTOTAL(9,C6:C1048576)</f>
        <v>9</v>
      </c>
      <c r="D3" s="351">
        <f t="shared" si="0"/>
        <v>1860728</v>
      </c>
      <c r="E3" s="351">
        <f t="shared" si="0"/>
        <v>6.1856606332991069</v>
      </c>
      <c r="F3" s="351">
        <f t="shared" si="0"/>
        <v>1551633</v>
      </c>
      <c r="G3" s="354">
        <f>IF(B3&lt;&gt;0,F3/B3,"")</f>
        <v>0.69516673162995124</v>
      </c>
      <c r="H3" s="350">
        <f t="shared" si="0"/>
        <v>519665.97000000003</v>
      </c>
      <c r="I3" s="351">
        <f t="shared" si="0"/>
        <v>2</v>
      </c>
      <c r="J3" s="351">
        <f t="shared" si="0"/>
        <v>321396.09000000003</v>
      </c>
      <c r="K3" s="351">
        <f t="shared" si="0"/>
        <v>1.2179557403285397</v>
      </c>
      <c r="L3" s="351">
        <f t="shared" si="0"/>
        <v>329218.96999999997</v>
      </c>
      <c r="M3" s="352">
        <f>IF(H3&lt;&gt;0,L3/H3,"")</f>
        <v>0.63352035539290741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5636</v>
      </c>
      <c r="B6" s="797"/>
      <c r="C6" s="740"/>
      <c r="D6" s="797">
        <v>6701</v>
      </c>
      <c r="E6" s="740"/>
      <c r="F6" s="797">
        <v>5862</v>
      </c>
      <c r="G6" s="745"/>
      <c r="H6" s="797"/>
      <c r="I6" s="740"/>
      <c r="J6" s="797">
        <v>442.7</v>
      </c>
      <c r="K6" s="740"/>
      <c r="L6" s="797"/>
      <c r="M6" s="235"/>
    </row>
    <row r="7" spans="1:13" ht="14.4" customHeight="1" x14ac:dyDescent="0.3">
      <c r="A7" s="691" t="s">
        <v>5639</v>
      </c>
      <c r="B7" s="800">
        <v>8343</v>
      </c>
      <c r="C7" s="665">
        <v>1</v>
      </c>
      <c r="D7" s="800"/>
      <c r="E7" s="665"/>
      <c r="F7" s="800">
        <v>8375</v>
      </c>
      <c r="G7" s="681">
        <v>1.0038355507611172</v>
      </c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3354</v>
      </c>
      <c r="B8" s="800"/>
      <c r="C8" s="665"/>
      <c r="D8" s="800">
        <v>10454</v>
      </c>
      <c r="E8" s="665"/>
      <c r="F8" s="800"/>
      <c r="G8" s="681"/>
      <c r="H8" s="800"/>
      <c r="I8" s="665"/>
      <c r="J8" s="800"/>
      <c r="K8" s="665"/>
      <c r="L8" s="800"/>
      <c r="M8" s="704"/>
    </row>
    <row r="9" spans="1:13" ht="14.4" customHeight="1" x14ac:dyDescent="0.3">
      <c r="A9" s="691" t="s">
        <v>5643</v>
      </c>
      <c r="B9" s="800">
        <v>263892</v>
      </c>
      <c r="C9" s="665">
        <v>1</v>
      </c>
      <c r="D9" s="800">
        <v>123292</v>
      </c>
      <c r="E9" s="665">
        <v>0.46720628135752507</v>
      </c>
      <c r="F9" s="800">
        <v>54525</v>
      </c>
      <c r="G9" s="681">
        <v>0.20661861670683462</v>
      </c>
      <c r="H9" s="800">
        <v>242144.53000000003</v>
      </c>
      <c r="I9" s="665">
        <v>1</v>
      </c>
      <c r="J9" s="800">
        <v>116739.47</v>
      </c>
      <c r="K9" s="665">
        <v>0.48210657494513703</v>
      </c>
      <c r="L9" s="800">
        <v>36814.33</v>
      </c>
      <c r="M9" s="704">
        <v>0.15203453078209117</v>
      </c>
    </row>
    <row r="10" spans="1:13" ht="14.4" customHeight="1" x14ac:dyDescent="0.3">
      <c r="A10" s="691" t="s">
        <v>5647</v>
      </c>
      <c r="B10" s="800">
        <v>263425</v>
      </c>
      <c r="C10" s="665">
        <v>1</v>
      </c>
      <c r="D10" s="800">
        <v>248493</v>
      </c>
      <c r="E10" s="665">
        <v>0.94331593432665839</v>
      </c>
      <c r="F10" s="800">
        <v>122442</v>
      </c>
      <c r="G10" s="681">
        <v>0.46480782006263643</v>
      </c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5853</v>
      </c>
      <c r="B11" s="800">
        <v>672260</v>
      </c>
      <c r="C11" s="665">
        <v>1</v>
      </c>
      <c r="D11" s="800">
        <v>698771</v>
      </c>
      <c r="E11" s="665">
        <v>1.0394356350221641</v>
      </c>
      <c r="F11" s="800">
        <v>593385</v>
      </c>
      <c r="G11" s="681">
        <v>0.88267188290244847</v>
      </c>
      <c r="H11" s="800"/>
      <c r="I11" s="665"/>
      <c r="J11" s="800"/>
      <c r="K11" s="665"/>
      <c r="L11" s="800"/>
      <c r="M11" s="704"/>
    </row>
    <row r="12" spans="1:13" ht="14.4" customHeight="1" x14ac:dyDescent="0.3">
      <c r="A12" s="691" t="s">
        <v>5854</v>
      </c>
      <c r="B12" s="800">
        <v>668226</v>
      </c>
      <c r="C12" s="665">
        <v>1</v>
      </c>
      <c r="D12" s="800">
        <v>538824</v>
      </c>
      <c r="E12" s="665">
        <v>0.80634994747286093</v>
      </c>
      <c r="F12" s="800">
        <v>433670</v>
      </c>
      <c r="G12" s="681">
        <v>0.64898701936171299</v>
      </c>
      <c r="H12" s="800">
        <v>277521.44</v>
      </c>
      <c r="I12" s="665">
        <v>1</v>
      </c>
      <c r="J12" s="800">
        <v>204213.92000000004</v>
      </c>
      <c r="K12" s="665">
        <v>0.73584916538340261</v>
      </c>
      <c r="L12" s="800">
        <v>292404.63999999996</v>
      </c>
      <c r="M12" s="704">
        <v>1.0536290097082228</v>
      </c>
    </row>
    <row r="13" spans="1:13" ht="14.4" customHeight="1" x14ac:dyDescent="0.3">
      <c r="A13" s="691" t="s">
        <v>5855</v>
      </c>
      <c r="B13" s="800">
        <v>95161</v>
      </c>
      <c r="C13" s="665">
        <v>1</v>
      </c>
      <c r="D13" s="800">
        <v>81638</v>
      </c>
      <c r="E13" s="665">
        <v>0.85789346475972295</v>
      </c>
      <c r="F13" s="800">
        <v>83314</v>
      </c>
      <c r="G13" s="681">
        <v>0.87550572188186337</v>
      </c>
      <c r="H13" s="800"/>
      <c r="I13" s="665"/>
      <c r="J13" s="800"/>
      <c r="K13" s="665"/>
      <c r="L13" s="800"/>
      <c r="M13" s="704"/>
    </row>
    <row r="14" spans="1:13" ht="14.4" customHeight="1" x14ac:dyDescent="0.3">
      <c r="A14" s="691" t="s">
        <v>5856</v>
      </c>
      <c r="B14" s="800">
        <v>61785</v>
      </c>
      <c r="C14" s="665">
        <v>1</v>
      </c>
      <c r="D14" s="800">
        <v>43623</v>
      </c>
      <c r="E14" s="665">
        <v>0.70604515659140565</v>
      </c>
      <c r="F14" s="800">
        <v>96317</v>
      </c>
      <c r="G14" s="681">
        <v>1.5589058833050093</v>
      </c>
      <c r="H14" s="800"/>
      <c r="I14" s="665"/>
      <c r="J14" s="800"/>
      <c r="K14" s="665"/>
      <c r="L14" s="800"/>
      <c r="M14" s="704"/>
    </row>
    <row r="15" spans="1:13" ht="14.4" customHeight="1" x14ac:dyDescent="0.3">
      <c r="A15" s="691" t="s">
        <v>5857</v>
      </c>
      <c r="B15" s="800">
        <v>41777</v>
      </c>
      <c r="C15" s="665">
        <v>1</v>
      </c>
      <c r="D15" s="800">
        <v>39098</v>
      </c>
      <c r="E15" s="665">
        <v>0.9358738061612849</v>
      </c>
      <c r="F15" s="800">
        <v>74292</v>
      </c>
      <c r="G15" s="681">
        <v>1.7782990640783205</v>
      </c>
      <c r="H15" s="800"/>
      <c r="I15" s="665"/>
      <c r="J15" s="800"/>
      <c r="K15" s="665"/>
      <c r="L15" s="800"/>
      <c r="M15" s="704"/>
    </row>
    <row r="16" spans="1:13" ht="14.4" customHeight="1" x14ac:dyDescent="0.3">
      <c r="A16" s="691" t="s">
        <v>5858</v>
      </c>
      <c r="B16" s="800"/>
      <c r="C16" s="665"/>
      <c r="D16" s="800">
        <v>2327</v>
      </c>
      <c r="E16" s="665"/>
      <c r="F16" s="800">
        <v>1427</v>
      </c>
      <c r="G16" s="681"/>
      <c r="H16" s="800"/>
      <c r="I16" s="665"/>
      <c r="J16" s="800"/>
      <c r="K16" s="665"/>
      <c r="L16" s="800"/>
      <c r="M16" s="704"/>
    </row>
    <row r="17" spans="1:13" ht="14.4" customHeight="1" thickBot="1" x14ac:dyDescent="0.35">
      <c r="A17" s="799" t="s">
        <v>5859</v>
      </c>
      <c r="B17" s="798">
        <v>157161</v>
      </c>
      <c r="C17" s="671">
        <v>1</v>
      </c>
      <c r="D17" s="798">
        <v>67507</v>
      </c>
      <c r="E17" s="671">
        <v>0.4295404076074853</v>
      </c>
      <c r="F17" s="798">
        <v>78024</v>
      </c>
      <c r="G17" s="682">
        <v>0.49645904518296524</v>
      </c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6504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27455.87</v>
      </c>
      <c r="G3" s="215">
        <f t="shared" si="0"/>
        <v>2751695.9699999997</v>
      </c>
      <c r="H3" s="216"/>
      <c r="I3" s="216"/>
      <c r="J3" s="211">
        <f t="shared" si="0"/>
        <v>23641.050000000003</v>
      </c>
      <c r="K3" s="215">
        <f t="shared" si="0"/>
        <v>2182124.0899999989</v>
      </c>
      <c r="L3" s="216"/>
      <c r="M3" s="216"/>
      <c r="N3" s="211">
        <f t="shared" si="0"/>
        <v>14447.15</v>
      </c>
      <c r="O3" s="215">
        <f t="shared" si="0"/>
        <v>1880851.9700000002</v>
      </c>
      <c r="P3" s="181">
        <f>IF(G3=0,"",O3/G3)</f>
        <v>0.68352463008476927</v>
      </c>
      <c r="Q3" s="213">
        <f>IF(N3=0,"",O3/N3)</f>
        <v>130.18844339541019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5659</v>
      </c>
      <c r="B6" s="740" t="s">
        <v>2262</v>
      </c>
      <c r="C6" s="740" t="s">
        <v>5278</v>
      </c>
      <c r="D6" s="740" t="s">
        <v>5860</v>
      </c>
      <c r="E6" s="740" t="s">
        <v>2966</v>
      </c>
      <c r="F6" s="229"/>
      <c r="G6" s="229"/>
      <c r="H6" s="229"/>
      <c r="I6" s="229"/>
      <c r="J6" s="229">
        <v>0.1</v>
      </c>
      <c r="K6" s="229">
        <v>442.7</v>
      </c>
      <c r="L6" s="229"/>
      <c r="M6" s="229">
        <v>4427</v>
      </c>
      <c r="N6" s="229"/>
      <c r="O6" s="229"/>
      <c r="P6" s="745"/>
      <c r="Q6" s="753"/>
    </row>
    <row r="7" spans="1:17" ht="14.4" customHeight="1" x14ac:dyDescent="0.3">
      <c r="A7" s="664" t="s">
        <v>5659</v>
      </c>
      <c r="B7" s="665" t="s">
        <v>2262</v>
      </c>
      <c r="C7" s="665" t="s">
        <v>5503</v>
      </c>
      <c r="D7" s="665" t="s">
        <v>5861</v>
      </c>
      <c r="E7" s="665" t="s">
        <v>5862</v>
      </c>
      <c r="F7" s="668"/>
      <c r="G7" s="668"/>
      <c r="H7" s="668"/>
      <c r="I7" s="668"/>
      <c r="J7" s="668">
        <v>1</v>
      </c>
      <c r="K7" s="668">
        <v>1121</v>
      </c>
      <c r="L7" s="668"/>
      <c r="M7" s="668">
        <v>1121</v>
      </c>
      <c r="N7" s="668"/>
      <c r="O7" s="668"/>
      <c r="P7" s="681"/>
      <c r="Q7" s="669"/>
    </row>
    <row r="8" spans="1:17" ht="14.4" customHeight="1" x14ac:dyDescent="0.3">
      <c r="A8" s="664" t="s">
        <v>5659</v>
      </c>
      <c r="B8" s="665" t="s">
        <v>2262</v>
      </c>
      <c r="C8" s="665" t="s">
        <v>5503</v>
      </c>
      <c r="D8" s="665" t="s">
        <v>5863</v>
      </c>
      <c r="E8" s="665" t="s">
        <v>5864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265</v>
      </c>
      <c r="P8" s="681"/>
      <c r="Q8" s="669">
        <v>265</v>
      </c>
    </row>
    <row r="9" spans="1:17" ht="14.4" customHeight="1" x14ac:dyDescent="0.3">
      <c r="A9" s="664" t="s">
        <v>5659</v>
      </c>
      <c r="B9" s="665" t="s">
        <v>2262</v>
      </c>
      <c r="C9" s="665" t="s">
        <v>5503</v>
      </c>
      <c r="D9" s="665" t="s">
        <v>5865</v>
      </c>
      <c r="E9" s="665" t="s">
        <v>5866</v>
      </c>
      <c r="F9" s="668"/>
      <c r="G9" s="668"/>
      <c r="H9" s="668"/>
      <c r="I9" s="668"/>
      <c r="J9" s="668">
        <v>1</v>
      </c>
      <c r="K9" s="668">
        <v>5580</v>
      </c>
      <c r="L9" s="668"/>
      <c r="M9" s="668">
        <v>5580</v>
      </c>
      <c r="N9" s="668">
        <v>1</v>
      </c>
      <c r="O9" s="668">
        <v>5597</v>
      </c>
      <c r="P9" s="681"/>
      <c r="Q9" s="669">
        <v>5597</v>
      </c>
    </row>
    <row r="10" spans="1:17" ht="14.4" customHeight="1" x14ac:dyDescent="0.3">
      <c r="A10" s="664" t="s">
        <v>5662</v>
      </c>
      <c r="B10" s="665" t="s">
        <v>5867</v>
      </c>
      <c r="C10" s="665" t="s">
        <v>5503</v>
      </c>
      <c r="D10" s="665" t="s">
        <v>5868</v>
      </c>
      <c r="E10" s="665" t="s">
        <v>5869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117</v>
      </c>
      <c r="P10" s="681"/>
      <c r="Q10" s="669">
        <v>117</v>
      </c>
    </row>
    <row r="11" spans="1:17" ht="14.4" customHeight="1" x14ac:dyDescent="0.3">
      <c r="A11" s="664" t="s">
        <v>5662</v>
      </c>
      <c r="B11" s="665" t="s">
        <v>5867</v>
      </c>
      <c r="C11" s="665" t="s">
        <v>5503</v>
      </c>
      <c r="D11" s="665" t="s">
        <v>5870</v>
      </c>
      <c r="E11" s="665" t="s">
        <v>5871</v>
      </c>
      <c r="F11" s="668">
        <v>6</v>
      </c>
      <c r="G11" s="668">
        <v>762</v>
      </c>
      <c r="H11" s="668">
        <v>1</v>
      </c>
      <c r="I11" s="668">
        <v>127</v>
      </c>
      <c r="J11" s="668"/>
      <c r="K11" s="668"/>
      <c r="L11" s="668"/>
      <c r="M11" s="668"/>
      <c r="N11" s="668">
        <v>2</v>
      </c>
      <c r="O11" s="668">
        <v>272</v>
      </c>
      <c r="P11" s="681">
        <v>0.35695538057742782</v>
      </c>
      <c r="Q11" s="669">
        <v>136</v>
      </c>
    </row>
    <row r="12" spans="1:17" ht="14.4" customHeight="1" x14ac:dyDescent="0.3">
      <c r="A12" s="664" t="s">
        <v>5662</v>
      </c>
      <c r="B12" s="665" t="s">
        <v>5867</v>
      </c>
      <c r="C12" s="665" t="s">
        <v>5503</v>
      </c>
      <c r="D12" s="665" t="s">
        <v>5872</v>
      </c>
      <c r="E12" s="665" t="s">
        <v>5873</v>
      </c>
      <c r="F12" s="668">
        <v>6</v>
      </c>
      <c r="G12" s="668">
        <v>3984</v>
      </c>
      <c r="H12" s="668">
        <v>1</v>
      </c>
      <c r="I12" s="668">
        <v>664</v>
      </c>
      <c r="J12" s="668"/>
      <c r="K12" s="668"/>
      <c r="L12" s="668"/>
      <c r="M12" s="668"/>
      <c r="N12" s="668">
        <v>2</v>
      </c>
      <c r="O12" s="668">
        <v>1408</v>
      </c>
      <c r="P12" s="681">
        <v>0.3534136546184739</v>
      </c>
      <c r="Q12" s="669">
        <v>704</v>
      </c>
    </row>
    <row r="13" spans="1:17" ht="14.4" customHeight="1" x14ac:dyDescent="0.3">
      <c r="A13" s="664" t="s">
        <v>5662</v>
      </c>
      <c r="B13" s="665" t="s">
        <v>5867</v>
      </c>
      <c r="C13" s="665" t="s">
        <v>5503</v>
      </c>
      <c r="D13" s="665" t="s">
        <v>5874</v>
      </c>
      <c r="E13" s="665" t="s">
        <v>5875</v>
      </c>
      <c r="F13" s="668">
        <v>3</v>
      </c>
      <c r="G13" s="668">
        <v>978</v>
      </c>
      <c r="H13" s="668">
        <v>1</v>
      </c>
      <c r="I13" s="668">
        <v>326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5662</v>
      </c>
      <c r="B14" s="665" t="s">
        <v>5867</v>
      </c>
      <c r="C14" s="665" t="s">
        <v>5503</v>
      </c>
      <c r="D14" s="665" t="s">
        <v>5876</v>
      </c>
      <c r="E14" s="665" t="s">
        <v>5877</v>
      </c>
      <c r="F14" s="668">
        <v>5</v>
      </c>
      <c r="G14" s="668">
        <v>2285</v>
      </c>
      <c r="H14" s="668">
        <v>1</v>
      </c>
      <c r="I14" s="668">
        <v>457</v>
      </c>
      <c r="J14" s="668"/>
      <c r="K14" s="668"/>
      <c r="L14" s="668"/>
      <c r="M14" s="668"/>
      <c r="N14" s="668">
        <v>8</v>
      </c>
      <c r="O14" s="668">
        <v>3960</v>
      </c>
      <c r="P14" s="681">
        <v>1.7330415754923414</v>
      </c>
      <c r="Q14" s="669">
        <v>495</v>
      </c>
    </row>
    <row r="15" spans="1:17" ht="14.4" customHeight="1" x14ac:dyDescent="0.3">
      <c r="A15" s="664" t="s">
        <v>5662</v>
      </c>
      <c r="B15" s="665" t="s">
        <v>5867</v>
      </c>
      <c r="C15" s="665" t="s">
        <v>5503</v>
      </c>
      <c r="D15" s="665" t="s">
        <v>5878</v>
      </c>
      <c r="E15" s="665" t="s">
        <v>5879</v>
      </c>
      <c r="F15" s="668"/>
      <c r="G15" s="668"/>
      <c r="H15" s="668"/>
      <c r="I15" s="668"/>
      <c r="J15" s="668"/>
      <c r="K15" s="668"/>
      <c r="L15" s="668"/>
      <c r="M15" s="668"/>
      <c r="N15" s="668">
        <v>8</v>
      </c>
      <c r="O15" s="668">
        <v>680</v>
      </c>
      <c r="P15" s="681"/>
      <c r="Q15" s="669">
        <v>85</v>
      </c>
    </row>
    <row r="16" spans="1:17" ht="14.4" customHeight="1" x14ac:dyDescent="0.3">
      <c r="A16" s="664" t="s">
        <v>5662</v>
      </c>
      <c r="B16" s="665" t="s">
        <v>5867</v>
      </c>
      <c r="C16" s="665" t="s">
        <v>5503</v>
      </c>
      <c r="D16" s="665" t="s">
        <v>5880</v>
      </c>
      <c r="E16" s="665" t="s">
        <v>5881</v>
      </c>
      <c r="F16" s="668"/>
      <c r="G16" s="668"/>
      <c r="H16" s="668"/>
      <c r="I16" s="668"/>
      <c r="J16" s="668"/>
      <c r="K16" s="668"/>
      <c r="L16" s="668"/>
      <c r="M16" s="668"/>
      <c r="N16" s="668">
        <v>3</v>
      </c>
      <c r="O16" s="668">
        <v>534</v>
      </c>
      <c r="P16" s="681"/>
      <c r="Q16" s="669">
        <v>178</v>
      </c>
    </row>
    <row r="17" spans="1:17" ht="14.4" customHeight="1" x14ac:dyDescent="0.3">
      <c r="A17" s="664" t="s">
        <v>5662</v>
      </c>
      <c r="B17" s="665" t="s">
        <v>5867</v>
      </c>
      <c r="C17" s="665" t="s">
        <v>5503</v>
      </c>
      <c r="D17" s="665" t="s">
        <v>5882</v>
      </c>
      <c r="E17" s="665" t="s">
        <v>5883</v>
      </c>
      <c r="F17" s="668">
        <v>2</v>
      </c>
      <c r="G17" s="668">
        <v>334</v>
      </c>
      <c r="H17" s="668">
        <v>1</v>
      </c>
      <c r="I17" s="668">
        <v>167</v>
      </c>
      <c r="J17" s="668"/>
      <c r="K17" s="668"/>
      <c r="L17" s="668"/>
      <c r="M17" s="668"/>
      <c r="N17" s="668">
        <v>2</v>
      </c>
      <c r="O17" s="668">
        <v>352</v>
      </c>
      <c r="P17" s="681">
        <v>1.0538922155688624</v>
      </c>
      <c r="Q17" s="669">
        <v>176</v>
      </c>
    </row>
    <row r="18" spans="1:17" ht="14.4" customHeight="1" x14ac:dyDescent="0.3">
      <c r="A18" s="664" t="s">
        <v>5662</v>
      </c>
      <c r="B18" s="665" t="s">
        <v>5867</v>
      </c>
      <c r="C18" s="665" t="s">
        <v>5503</v>
      </c>
      <c r="D18" s="665" t="s">
        <v>5884</v>
      </c>
      <c r="E18" s="665" t="s">
        <v>5885</v>
      </c>
      <c r="F18" s="668"/>
      <c r="G18" s="668"/>
      <c r="H18" s="668"/>
      <c r="I18" s="668"/>
      <c r="J18" s="668"/>
      <c r="K18" s="668"/>
      <c r="L18" s="668"/>
      <c r="M18" s="668"/>
      <c r="N18" s="668">
        <v>4</v>
      </c>
      <c r="O18" s="668">
        <v>1052</v>
      </c>
      <c r="P18" s="681"/>
      <c r="Q18" s="669">
        <v>263</v>
      </c>
    </row>
    <row r="19" spans="1:17" ht="14.4" customHeight="1" x14ac:dyDescent="0.3">
      <c r="A19" s="664" t="s">
        <v>527</v>
      </c>
      <c r="B19" s="665" t="s">
        <v>5666</v>
      </c>
      <c r="C19" s="665" t="s">
        <v>5503</v>
      </c>
      <c r="D19" s="665" t="s">
        <v>5667</v>
      </c>
      <c r="E19" s="665" t="s">
        <v>5668</v>
      </c>
      <c r="F19" s="668"/>
      <c r="G19" s="668"/>
      <c r="H19" s="668"/>
      <c r="I19" s="668"/>
      <c r="J19" s="668">
        <v>1</v>
      </c>
      <c r="K19" s="668">
        <v>10454</v>
      </c>
      <c r="L19" s="668"/>
      <c r="M19" s="668">
        <v>10454</v>
      </c>
      <c r="N19" s="668"/>
      <c r="O19" s="668"/>
      <c r="P19" s="681"/>
      <c r="Q19" s="669"/>
    </row>
    <row r="20" spans="1:17" ht="14.4" customHeight="1" x14ac:dyDescent="0.3">
      <c r="A20" s="664" t="s">
        <v>5710</v>
      </c>
      <c r="B20" s="665" t="s">
        <v>2193</v>
      </c>
      <c r="C20" s="665" t="s">
        <v>5278</v>
      </c>
      <c r="D20" s="665" t="s">
        <v>5886</v>
      </c>
      <c r="E20" s="665" t="s">
        <v>5887</v>
      </c>
      <c r="F20" s="668">
        <v>2.25</v>
      </c>
      <c r="G20" s="668">
        <v>4450.57</v>
      </c>
      <c r="H20" s="668">
        <v>1</v>
      </c>
      <c r="I20" s="668">
        <v>1978.0311111111109</v>
      </c>
      <c r="J20" s="668">
        <v>0.55000000000000004</v>
      </c>
      <c r="K20" s="668">
        <v>1046.47</v>
      </c>
      <c r="L20" s="668">
        <v>0.23513167976236754</v>
      </c>
      <c r="M20" s="668">
        <v>1902.6727272727271</v>
      </c>
      <c r="N20" s="668"/>
      <c r="O20" s="668"/>
      <c r="P20" s="681"/>
      <c r="Q20" s="669"/>
    </row>
    <row r="21" spans="1:17" ht="14.4" customHeight="1" x14ac:dyDescent="0.3">
      <c r="A21" s="664" t="s">
        <v>5710</v>
      </c>
      <c r="B21" s="665" t="s">
        <v>2193</v>
      </c>
      <c r="C21" s="665" t="s">
        <v>5278</v>
      </c>
      <c r="D21" s="665" t="s">
        <v>5888</v>
      </c>
      <c r="E21" s="665"/>
      <c r="F21" s="668">
        <v>0.2</v>
      </c>
      <c r="G21" s="668">
        <v>218.43</v>
      </c>
      <c r="H21" s="668">
        <v>1</v>
      </c>
      <c r="I21" s="668">
        <v>1092.1499999999999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5710</v>
      </c>
      <c r="B22" s="665" t="s">
        <v>2193</v>
      </c>
      <c r="C22" s="665" t="s">
        <v>5278</v>
      </c>
      <c r="D22" s="665" t="s">
        <v>5889</v>
      </c>
      <c r="E22" s="665" t="s">
        <v>2966</v>
      </c>
      <c r="F22" s="668">
        <v>3.6999999999999997</v>
      </c>
      <c r="G22" s="668">
        <v>8081.96</v>
      </c>
      <c r="H22" s="668">
        <v>1</v>
      </c>
      <c r="I22" s="668">
        <v>2184.3135135135135</v>
      </c>
      <c r="J22" s="668">
        <v>1.6</v>
      </c>
      <c r="K22" s="668">
        <v>2833.28</v>
      </c>
      <c r="L22" s="668">
        <v>0.3505684264708066</v>
      </c>
      <c r="M22" s="668">
        <v>1770.8</v>
      </c>
      <c r="N22" s="668">
        <v>0.95</v>
      </c>
      <c r="O22" s="668">
        <v>1682.26</v>
      </c>
      <c r="P22" s="681">
        <v>0.20815000321704141</v>
      </c>
      <c r="Q22" s="669">
        <v>1770.8000000000002</v>
      </c>
    </row>
    <row r="23" spans="1:17" ht="14.4" customHeight="1" x14ac:dyDescent="0.3">
      <c r="A23" s="664" t="s">
        <v>5710</v>
      </c>
      <c r="B23" s="665" t="s">
        <v>2193</v>
      </c>
      <c r="C23" s="665" t="s">
        <v>5278</v>
      </c>
      <c r="D23" s="665" t="s">
        <v>5890</v>
      </c>
      <c r="E23" s="665" t="s">
        <v>5891</v>
      </c>
      <c r="F23" s="668">
        <v>0.1</v>
      </c>
      <c r="G23" s="668">
        <v>94.48</v>
      </c>
      <c r="H23" s="668">
        <v>1</v>
      </c>
      <c r="I23" s="668">
        <v>944.8</v>
      </c>
      <c r="J23" s="668">
        <v>0.15000000000000002</v>
      </c>
      <c r="K23" s="668">
        <v>135.57</v>
      </c>
      <c r="L23" s="668">
        <v>1.4349068585944114</v>
      </c>
      <c r="M23" s="668">
        <v>903.79999999999984</v>
      </c>
      <c r="N23" s="668"/>
      <c r="O23" s="668"/>
      <c r="P23" s="681"/>
      <c r="Q23" s="669"/>
    </row>
    <row r="24" spans="1:17" ht="14.4" customHeight="1" x14ac:dyDescent="0.3">
      <c r="A24" s="664" t="s">
        <v>5710</v>
      </c>
      <c r="B24" s="665" t="s">
        <v>2193</v>
      </c>
      <c r="C24" s="665" t="s">
        <v>5492</v>
      </c>
      <c r="D24" s="665" t="s">
        <v>5892</v>
      </c>
      <c r="E24" s="665"/>
      <c r="F24" s="668">
        <v>360</v>
      </c>
      <c r="G24" s="668">
        <v>1836</v>
      </c>
      <c r="H24" s="668">
        <v>1</v>
      </c>
      <c r="I24" s="668">
        <v>5.0999999999999996</v>
      </c>
      <c r="J24" s="668">
        <v>510</v>
      </c>
      <c r="K24" s="668">
        <v>2713.2</v>
      </c>
      <c r="L24" s="668">
        <v>1.4777777777777776</v>
      </c>
      <c r="M24" s="668">
        <v>5.3199999999999994</v>
      </c>
      <c r="N24" s="668">
        <v>480</v>
      </c>
      <c r="O24" s="668">
        <v>2520</v>
      </c>
      <c r="P24" s="681">
        <v>1.3725490196078431</v>
      </c>
      <c r="Q24" s="669">
        <v>5.25</v>
      </c>
    </row>
    <row r="25" spans="1:17" ht="14.4" customHeight="1" x14ac:dyDescent="0.3">
      <c r="A25" s="664" t="s">
        <v>5710</v>
      </c>
      <c r="B25" s="665" t="s">
        <v>2193</v>
      </c>
      <c r="C25" s="665" t="s">
        <v>5492</v>
      </c>
      <c r="D25" s="665" t="s">
        <v>5893</v>
      </c>
      <c r="E25" s="665"/>
      <c r="F25" s="668">
        <v>1825</v>
      </c>
      <c r="G25" s="668">
        <v>14399.249999999996</v>
      </c>
      <c r="H25" s="668">
        <v>1</v>
      </c>
      <c r="I25" s="668">
        <v>7.8899999999999979</v>
      </c>
      <c r="J25" s="668">
        <v>1290</v>
      </c>
      <c r="K25" s="668">
        <v>10384.5</v>
      </c>
      <c r="L25" s="668">
        <v>0.72118339496848816</v>
      </c>
      <c r="M25" s="668">
        <v>8.0500000000000007</v>
      </c>
      <c r="N25" s="668">
        <v>560</v>
      </c>
      <c r="O25" s="668">
        <v>5118.3999999999996</v>
      </c>
      <c r="P25" s="681">
        <v>0.35546295814018097</v>
      </c>
      <c r="Q25" s="669">
        <v>9.1399999999999988</v>
      </c>
    </row>
    <row r="26" spans="1:17" ht="14.4" customHeight="1" x14ac:dyDescent="0.3">
      <c r="A26" s="664" t="s">
        <v>5710</v>
      </c>
      <c r="B26" s="665" t="s">
        <v>2193</v>
      </c>
      <c r="C26" s="665" t="s">
        <v>5492</v>
      </c>
      <c r="D26" s="665" t="s">
        <v>5894</v>
      </c>
      <c r="E26" s="665"/>
      <c r="F26" s="668"/>
      <c r="G26" s="668"/>
      <c r="H26" s="668"/>
      <c r="I26" s="668"/>
      <c r="J26" s="668">
        <v>140</v>
      </c>
      <c r="K26" s="668">
        <v>1325.8</v>
      </c>
      <c r="L26" s="668"/>
      <c r="M26" s="668">
        <v>9.4699999999999989</v>
      </c>
      <c r="N26" s="668"/>
      <c r="O26" s="668"/>
      <c r="P26" s="681"/>
      <c r="Q26" s="669"/>
    </row>
    <row r="27" spans="1:17" ht="14.4" customHeight="1" x14ac:dyDescent="0.3">
      <c r="A27" s="664" t="s">
        <v>5710</v>
      </c>
      <c r="B27" s="665" t="s">
        <v>2193</v>
      </c>
      <c r="C27" s="665" t="s">
        <v>5492</v>
      </c>
      <c r="D27" s="665" t="s">
        <v>5895</v>
      </c>
      <c r="E27" s="665"/>
      <c r="F27" s="668"/>
      <c r="G27" s="668"/>
      <c r="H27" s="668"/>
      <c r="I27" s="668"/>
      <c r="J27" s="668">
        <v>2</v>
      </c>
      <c r="K27" s="668">
        <v>4387.16</v>
      </c>
      <c r="L27" s="668"/>
      <c r="M27" s="668">
        <v>2193.58</v>
      </c>
      <c r="N27" s="668">
        <v>2</v>
      </c>
      <c r="O27" s="668">
        <v>4327.4799999999996</v>
      </c>
      <c r="P27" s="681"/>
      <c r="Q27" s="669">
        <v>2163.7399999999998</v>
      </c>
    </row>
    <row r="28" spans="1:17" ht="14.4" customHeight="1" x14ac:dyDescent="0.3">
      <c r="A28" s="664" t="s">
        <v>5710</v>
      </c>
      <c r="B28" s="665" t="s">
        <v>2193</v>
      </c>
      <c r="C28" s="665" t="s">
        <v>5492</v>
      </c>
      <c r="D28" s="665" t="s">
        <v>5896</v>
      </c>
      <c r="E28" s="665"/>
      <c r="F28" s="668">
        <v>7444</v>
      </c>
      <c r="G28" s="668">
        <v>24267.439999999999</v>
      </c>
      <c r="H28" s="668">
        <v>1</v>
      </c>
      <c r="I28" s="668">
        <v>3.26</v>
      </c>
      <c r="J28" s="668">
        <v>6698</v>
      </c>
      <c r="K28" s="668">
        <v>22907.16</v>
      </c>
      <c r="L28" s="668">
        <v>0.9439462918214695</v>
      </c>
      <c r="M28" s="668">
        <v>3.42</v>
      </c>
      <c r="N28" s="668">
        <v>1971</v>
      </c>
      <c r="O28" s="668">
        <v>8179.65</v>
      </c>
      <c r="P28" s="681">
        <v>0.33706274745090542</v>
      </c>
      <c r="Q28" s="669">
        <v>4.1499999999999995</v>
      </c>
    </row>
    <row r="29" spans="1:17" ht="14.4" customHeight="1" x14ac:dyDescent="0.3">
      <c r="A29" s="664" t="s">
        <v>5710</v>
      </c>
      <c r="B29" s="665" t="s">
        <v>2193</v>
      </c>
      <c r="C29" s="665" t="s">
        <v>5492</v>
      </c>
      <c r="D29" s="665" t="s">
        <v>5897</v>
      </c>
      <c r="E29" s="665"/>
      <c r="F29" s="668">
        <v>5404</v>
      </c>
      <c r="G29" s="668">
        <v>179953.2</v>
      </c>
      <c r="H29" s="668">
        <v>1</v>
      </c>
      <c r="I29" s="668">
        <v>33.300000000000004</v>
      </c>
      <c r="J29" s="668">
        <v>2011</v>
      </c>
      <c r="K29" s="668">
        <v>67469.05</v>
      </c>
      <c r="L29" s="668">
        <v>0.37492553619496621</v>
      </c>
      <c r="M29" s="668">
        <v>33.550000000000004</v>
      </c>
      <c r="N29" s="668">
        <v>454</v>
      </c>
      <c r="O29" s="668">
        <v>14986.54</v>
      </c>
      <c r="P29" s="681">
        <v>8.3280208409742082E-2</v>
      </c>
      <c r="Q29" s="669">
        <v>33.010000000000005</v>
      </c>
    </row>
    <row r="30" spans="1:17" ht="14.4" customHeight="1" x14ac:dyDescent="0.3">
      <c r="A30" s="664" t="s">
        <v>5710</v>
      </c>
      <c r="B30" s="665" t="s">
        <v>2193</v>
      </c>
      <c r="C30" s="665" t="s">
        <v>5494</v>
      </c>
      <c r="D30" s="665" t="s">
        <v>5898</v>
      </c>
      <c r="E30" s="665" t="s">
        <v>5899</v>
      </c>
      <c r="F30" s="668">
        <v>10</v>
      </c>
      <c r="G30" s="668">
        <v>8843.2000000000007</v>
      </c>
      <c r="H30" s="668">
        <v>1</v>
      </c>
      <c r="I30" s="668">
        <v>884.32</v>
      </c>
      <c r="J30" s="668">
        <v>4</v>
      </c>
      <c r="K30" s="668">
        <v>3537.28</v>
      </c>
      <c r="L30" s="668">
        <v>0.39999999999999997</v>
      </c>
      <c r="M30" s="668">
        <v>884.32</v>
      </c>
      <c r="N30" s="668"/>
      <c r="O30" s="668"/>
      <c r="P30" s="681"/>
      <c r="Q30" s="669"/>
    </row>
    <row r="31" spans="1:17" ht="14.4" customHeight="1" x14ac:dyDescent="0.3">
      <c r="A31" s="664" t="s">
        <v>5710</v>
      </c>
      <c r="B31" s="665" t="s">
        <v>2193</v>
      </c>
      <c r="C31" s="665" t="s">
        <v>5503</v>
      </c>
      <c r="D31" s="665" t="s">
        <v>5900</v>
      </c>
      <c r="E31" s="665" t="s">
        <v>5901</v>
      </c>
      <c r="F31" s="668">
        <v>13</v>
      </c>
      <c r="G31" s="668">
        <v>23920</v>
      </c>
      <c r="H31" s="668">
        <v>1</v>
      </c>
      <c r="I31" s="668">
        <v>1840</v>
      </c>
      <c r="J31" s="668">
        <v>10</v>
      </c>
      <c r="K31" s="668">
        <v>18490</v>
      </c>
      <c r="L31" s="668">
        <v>0.77299331103678925</v>
      </c>
      <c r="M31" s="668">
        <v>1849</v>
      </c>
      <c r="N31" s="668">
        <v>4</v>
      </c>
      <c r="O31" s="668">
        <v>7648</v>
      </c>
      <c r="P31" s="681">
        <v>0.31973244147157193</v>
      </c>
      <c r="Q31" s="669">
        <v>1912</v>
      </c>
    </row>
    <row r="32" spans="1:17" ht="14.4" customHeight="1" x14ac:dyDescent="0.3">
      <c r="A32" s="664" t="s">
        <v>5710</v>
      </c>
      <c r="B32" s="665" t="s">
        <v>2193</v>
      </c>
      <c r="C32" s="665" t="s">
        <v>5503</v>
      </c>
      <c r="D32" s="665" t="s">
        <v>5902</v>
      </c>
      <c r="E32" s="665" t="s">
        <v>5903</v>
      </c>
      <c r="F32" s="668"/>
      <c r="G32" s="668"/>
      <c r="H32" s="668"/>
      <c r="I32" s="668"/>
      <c r="J32" s="668">
        <v>2</v>
      </c>
      <c r="K32" s="668">
        <v>1316</v>
      </c>
      <c r="L32" s="668"/>
      <c r="M32" s="668">
        <v>658</v>
      </c>
      <c r="N32" s="668">
        <v>2</v>
      </c>
      <c r="O32" s="668">
        <v>1362</v>
      </c>
      <c r="P32" s="681"/>
      <c r="Q32" s="669">
        <v>681</v>
      </c>
    </row>
    <row r="33" spans="1:17" ht="14.4" customHeight="1" x14ac:dyDescent="0.3">
      <c r="A33" s="664" t="s">
        <v>5710</v>
      </c>
      <c r="B33" s="665" t="s">
        <v>2193</v>
      </c>
      <c r="C33" s="665" t="s">
        <v>5503</v>
      </c>
      <c r="D33" s="665" t="s">
        <v>5904</v>
      </c>
      <c r="E33" s="665" t="s">
        <v>5905</v>
      </c>
      <c r="F33" s="668">
        <v>22</v>
      </c>
      <c r="G33" s="668">
        <v>38588</v>
      </c>
      <c r="H33" s="668">
        <v>1</v>
      </c>
      <c r="I33" s="668">
        <v>1754</v>
      </c>
      <c r="J33" s="668">
        <v>18</v>
      </c>
      <c r="K33" s="668">
        <v>31716</v>
      </c>
      <c r="L33" s="668">
        <v>0.82191354825334306</v>
      </c>
      <c r="M33" s="668">
        <v>1762</v>
      </c>
      <c r="N33" s="668">
        <v>6</v>
      </c>
      <c r="O33" s="668">
        <v>10950</v>
      </c>
      <c r="P33" s="681">
        <v>0.28376697418886698</v>
      </c>
      <c r="Q33" s="669">
        <v>1825</v>
      </c>
    </row>
    <row r="34" spans="1:17" ht="14.4" customHeight="1" x14ac:dyDescent="0.3">
      <c r="A34" s="664" t="s">
        <v>5710</v>
      </c>
      <c r="B34" s="665" t="s">
        <v>2193</v>
      </c>
      <c r="C34" s="665" t="s">
        <v>5503</v>
      </c>
      <c r="D34" s="665" t="s">
        <v>5906</v>
      </c>
      <c r="E34" s="665" t="s">
        <v>5907</v>
      </c>
      <c r="F34" s="668">
        <v>13</v>
      </c>
      <c r="G34" s="668">
        <v>186264</v>
      </c>
      <c r="H34" s="668">
        <v>1</v>
      </c>
      <c r="I34" s="668">
        <v>14328</v>
      </c>
      <c r="J34" s="668">
        <v>4</v>
      </c>
      <c r="K34" s="668">
        <v>57360</v>
      </c>
      <c r="L34" s="668">
        <v>0.30795000644246873</v>
      </c>
      <c r="M34" s="668">
        <v>14340</v>
      </c>
      <c r="N34" s="668">
        <v>2</v>
      </c>
      <c r="O34" s="668">
        <v>29012</v>
      </c>
      <c r="P34" s="681">
        <v>0.15575741957651507</v>
      </c>
      <c r="Q34" s="669">
        <v>14506</v>
      </c>
    </row>
    <row r="35" spans="1:17" ht="14.4" customHeight="1" x14ac:dyDescent="0.3">
      <c r="A35" s="664" t="s">
        <v>5710</v>
      </c>
      <c r="B35" s="665" t="s">
        <v>2193</v>
      </c>
      <c r="C35" s="665" t="s">
        <v>5503</v>
      </c>
      <c r="D35" s="665" t="s">
        <v>5908</v>
      </c>
      <c r="E35" s="665" t="s">
        <v>5909</v>
      </c>
      <c r="F35" s="668">
        <v>11</v>
      </c>
      <c r="G35" s="668">
        <v>14146</v>
      </c>
      <c r="H35" s="668">
        <v>1</v>
      </c>
      <c r="I35" s="668">
        <v>1286</v>
      </c>
      <c r="J35" s="668">
        <v>10</v>
      </c>
      <c r="K35" s="668">
        <v>12940</v>
      </c>
      <c r="L35" s="668">
        <v>0.91474621801215894</v>
      </c>
      <c r="M35" s="668">
        <v>1294</v>
      </c>
      <c r="N35" s="668">
        <v>3</v>
      </c>
      <c r="O35" s="668">
        <v>4026</v>
      </c>
      <c r="P35" s="681">
        <v>0.28460342146189738</v>
      </c>
      <c r="Q35" s="669">
        <v>1342</v>
      </c>
    </row>
    <row r="36" spans="1:17" ht="14.4" customHeight="1" x14ac:dyDescent="0.3">
      <c r="A36" s="664" t="s">
        <v>5710</v>
      </c>
      <c r="B36" s="665" t="s">
        <v>2193</v>
      </c>
      <c r="C36" s="665" t="s">
        <v>5503</v>
      </c>
      <c r="D36" s="665" t="s">
        <v>5910</v>
      </c>
      <c r="E36" s="665" t="s">
        <v>5911</v>
      </c>
      <c r="F36" s="668">
        <v>2</v>
      </c>
      <c r="G36" s="668">
        <v>974</v>
      </c>
      <c r="H36" s="668">
        <v>1</v>
      </c>
      <c r="I36" s="668">
        <v>487</v>
      </c>
      <c r="J36" s="668">
        <v>3</v>
      </c>
      <c r="K36" s="668">
        <v>1470</v>
      </c>
      <c r="L36" s="668">
        <v>1.5092402464065708</v>
      </c>
      <c r="M36" s="668">
        <v>490</v>
      </c>
      <c r="N36" s="668">
        <v>3</v>
      </c>
      <c r="O36" s="668">
        <v>1527</v>
      </c>
      <c r="P36" s="681">
        <v>1.5677618069815196</v>
      </c>
      <c r="Q36" s="669">
        <v>509</v>
      </c>
    </row>
    <row r="37" spans="1:17" ht="14.4" customHeight="1" x14ac:dyDescent="0.3">
      <c r="A37" s="664" t="s">
        <v>5714</v>
      </c>
      <c r="B37" s="665" t="s">
        <v>5666</v>
      </c>
      <c r="C37" s="665" t="s">
        <v>5503</v>
      </c>
      <c r="D37" s="665" t="s">
        <v>5667</v>
      </c>
      <c r="E37" s="665" t="s">
        <v>5668</v>
      </c>
      <c r="F37" s="668"/>
      <c r="G37" s="668"/>
      <c r="H37" s="668"/>
      <c r="I37" s="668"/>
      <c r="J37" s="668">
        <v>1</v>
      </c>
      <c r="K37" s="668">
        <v>10454</v>
      </c>
      <c r="L37" s="668"/>
      <c r="M37" s="668">
        <v>10454</v>
      </c>
      <c r="N37" s="668"/>
      <c r="O37" s="668"/>
      <c r="P37" s="681"/>
      <c r="Q37" s="669"/>
    </row>
    <row r="38" spans="1:17" ht="14.4" customHeight="1" x14ac:dyDescent="0.3">
      <c r="A38" s="664" t="s">
        <v>5714</v>
      </c>
      <c r="B38" s="665" t="s">
        <v>5912</v>
      </c>
      <c r="C38" s="665" t="s">
        <v>5503</v>
      </c>
      <c r="D38" s="665" t="s">
        <v>5913</v>
      </c>
      <c r="E38" s="665" t="s">
        <v>5914</v>
      </c>
      <c r="F38" s="668"/>
      <c r="G38" s="668"/>
      <c r="H38" s="668"/>
      <c r="I38" s="668"/>
      <c r="J38" s="668">
        <v>2</v>
      </c>
      <c r="K38" s="668">
        <v>2536</v>
      </c>
      <c r="L38" s="668"/>
      <c r="M38" s="668">
        <v>1268</v>
      </c>
      <c r="N38" s="668"/>
      <c r="O38" s="668"/>
      <c r="P38" s="681"/>
      <c r="Q38" s="669"/>
    </row>
    <row r="39" spans="1:17" ht="14.4" customHeight="1" x14ac:dyDescent="0.3">
      <c r="A39" s="664" t="s">
        <v>5714</v>
      </c>
      <c r="B39" s="665" t="s">
        <v>5912</v>
      </c>
      <c r="C39" s="665" t="s">
        <v>5503</v>
      </c>
      <c r="D39" s="665" t="s">
        <v>5915</v>
      </c>
      <c r="E39" s="665" t="s">
        <v>5916</v>
      </c>
      <c r="F39" s="668"/>
      <c r="G39" s="668"/>
      <c r="H39" s="668"/>
      <c r="I39" s="668"/>
      <c r="J39" s="668">
        <v>4</v>
      </c>
      <c r="K39" s="668">
        <v>4032</v>
      </c>
      <c r="L39" s="668"/>
      <c r="M39" s="668">
        <v>1008</v>
      </c>
      <c r="N39" s="668"/>
      <c r="O39" s="668"/>
      <c r="P39" s="681"/>
      <c r="Q39" s="669"/>
    </row>
    <row r="40" spans="1:17" ht="14.4" customHeight="1" x14ac:dyDescent="0.3">
      <c r="A40" s="664" t="s">
        <v>5714</v>
      </c>
      <c r="B40" s="665" t="s">
        <v>5912</v>
      </c>
      <c r="C40" s="665" t="s">
        <v>5503</v>
      </c>
      <c r="D40" s="665" t="s">
        <v>5917</v>
      </c>
      <c r="E40" s="665" t="s">
        <v>5918</v>
      </c>
      <c r="F40" s="668"/>
      <c r="G40" s="668"/>
      <c r="H40" s="668"/>
      <c r="I40" s="668"/>
      <c r="J40" s="668">
        <v>6</v>
      </c>
      <c r="K40" s="668">
        <v>13584</v>
      </c>
      <c r="L40" s="668"/>
      <c r="M40" s="668">
        <v>2264</v>
      </c>
      <c r="N40" s="668"/>
      <c r="O40" s="668"/>
      <c r="P40" s="681"/>
      <c r="Q40" s="669"/>
    </row>
    <row r="41" spans="1:17" ht="14.4" customHeight="1" x14ac:dyDescent="0.3">
      <c r="A41" s="664" t="s">
        <v>5714</v>
      </c>
      <c r="B41" s="665" t="s">
        <v>5912</v>
      </c>
      <c r="C41" s="665" t="s">
        <v>5503</v>
      </c>
      <c r="D41" s="665" t="s">
        <v>5919</v>
      </c>
      <c r="E41" s="665" t="s">
        <v>5920</v>
      </c>
      <c r="F41" s="668"/>
      <c r="G41" s="668"/>
      <c r="H41" s="668"/>
      <c r="I41" s="668"/>
      <c r="J41" s="668">
        <v>2</v>
      </c>
      <c r="K41" s="668">
        <v>742</v>
      </c>
      <c r="L41" s="668"/>
      <c r="M41" s="668">
        <v>371</v>
      </c>
      <c r="N41" s="668"/>
      <c r="O41" s="668"/>
      <c r="P41" s="681"/>
      <c r="Q41" s="669"/>
    </row>
    <row r="42" spans="1:17" ht="14.4" customHeight="1" x14ac:dyDescent="0.3">
      <c r="A42" s="664" t="s">
        <v>5714</v>
      </c>
      <c r="B42" s="665" t="s">
        <v>5921</v>
      </c>
      <c r="C42" s="665" t="s">
        <v>5503</v>
      </c>
      <c r="D42" s="665" t="s">
        <v>5922</v>
      </c>
      <c r="E42" s="665" t="s">
        <v>5923</v>
      </c>
      <c r="F42" s="668">
        <v>1</v>
      </c>
      <c r="G42" s="668">
        <v>217</v>
      </c>
      <c r="H42" s="668">
        <v>1</v>
      </c>
      <c r="I42" s="668">
        <v>217</v>
      </c>
      <c r="J42" s="668"/>
      <c r="K42" s="668"/>
      <c r="L42" s="668"/>
      <c r="M42" s="668"/>
      <c r="N42" s="668"/>
      <c r="O42" s="668"/>
      <c r="P42" s="681"/>
      <c r="Q42" s="669"/>
    </row>
    <row r="43" spans="1:17" ht="14.4" customHeight="1" x14ac:dyDescent="0.3">
      <c r="A43" s="664" t="s">
        <v>5714</v>
      </c>
      <c r="B43" s="665" t="s">
        <v>5921</v>
      </c>
      <c r="C43" s="665" t="s">
        <v>5503</v>
      </c>
      <c r="D43" s="665" t="s">
        <v>5924</v>
      </c>
      <c r="E43" s="665" t="s">
        <v>5925</v>
      </c>
      <c r="F43" s="668">
        <v>1</v>
      </c>
      <c r="G43" s="668">
        <v>497</v>
      </c>
      <c r="H43" s="668">
        <v>1</v>
      </c>
      <c r="I43" s="668">
        <v>497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5714</v>
      </c>
      <c r="B44" s="665" t="s">
        <v>5921</v>
      </c>
      <c r="C44" s="665" t="s">
        <v>5503</v>
      </c>
      <c r="D44" s="665" t="s">
        <v>5926</v>
      </c>
      <c r="E44" s="665" t="s">
        <v>5927</v>
      </c>
      <c r="F44" s="668">
        <v>3</v>
      </c>
      <c r="G44" s="668">
        <v>1050</v>
      </c>
      <c r="H44" s="668">
        <v>1</v>
      </c>
      <c r="I44" s="668">
        <v>350</v>
      </c>
      <c r="J44" s="668">
        <v>4</v>
      </c>
      <c r="K44" s="668">
        <v>1404</v>
      </c>
      <c r="L44" s="668">
        <v>1.3371428571428572</v>
      </c>
      <c r="M44" s="668">
        <v>351</v>
      </c>
      <c r="N44" s="668">
        <v>1</v>
      </c>
      <c r="O44" s="668">
        <v>354</v>
      </c>
      <c r="P44" s="681">
        <v>0.33714285714285713</v>
      </c>
      <c r="Q44" s="669">
        <v>354</v>
      </c>
    </row>
    <row r="45" spans="1:17" ht="14.4" customHeight="1" x14ac:dyDescent="0.3">
      <c r="A45" s="664" t="s">
        <v>5714</v>
      </c>
      <c r="B45" s="665" t="s">
        <v>5921</v>
      </c>
      <c r="C45" s="665" t="s">
        <v>5503</v>
      </c>
      <c r="D45" s="665" t="s">
        <v>5928</v>
      </c>
      <c r="E45" s="665" t="s">
        <v>5929</v>
      </c>
      <c r="F45" s="668">
        <v>1165</v>
      </c>
      <c r="G45" s="668">
        <v>75725</v>
      </c>
      <c r="H45" s="668">
        <v>1</v>
      </c>
      <c r="I45" s="668">
        <v>65</v>
      </c>
      <c r="J45" s="668">
        <v>1096</v>
      </c>
      <c r="K45" s="668">
        <v>71240</v>
      </c>
      <c r="L45" s="668">
        <v>0.94077253218884116</v>
      </c>
      <c r="M45" s="668">
        <v>65</v>
      </c>
      <c r="N45" s="668">
        <v>836</v>
      </c>
      <c r="O45" s="668">
        <v>54340</v>
      </c>
      <c r="P45" s="681">
        <v>0.71759656652360515</v>
      </c>
      <c r="Q45" s="669">
        <v>65</v>
      </c>
    </row>
    <row r="46" spans="1:17" ht="14.4" customHeight="1" x14ac:dyDescent="0.3">
      <c r="A46" s="664" t="s">
        <v>5714</v>
      </c>
      <c r="B46" s="665" t="s">
        <v>5921</v>
      </c>
      <c r="C46" s="665" t="s">
        <v>5503</v>
      </c>
      <c r="D46" s="665" t="s">
        <v>5930</v>
      </c>
      <c r="E46" s="665" t="s">
        <v>5931</v>
      </c>
      <c r="F46" s="668">
        <v>20</v>
      </c>
      <c r="G46" s="668">
        <v>460</v>
      </c>
      <c r="H46" s="668">
        <v>1</v>
      </c>
      <c r="I46" s="668">
        <v>23</v>
      </c>
      <c r="J46" s="668">
        <v>29</v>
      </c>
      <c r="K46" s="668">
        <v>696</v>
      </c>
      <c r="L46" s="668">
        <v>1.5130434782608695</v>
      </c>
      <c r="M46" s="668">
        <v>24</v>
      </c>
      <c r="N46" s="668">
        <v>11</v>
      </c>
      <c r="O46" s="668">
        <v>264</v>
      </c>
      <c r="P46" s="681">
        <v>0.57391304347826089</v>
      </c>
      <c r="Q46" s="669">
        <v>24</v>
      </c>
    </row>
    <row r="47" spans="1:17" ht="14.4" customHeight="1" x14ac:dyDescent="0.3">
      <c r="A47" s="664" t="s">
        <v>5714</v>
      </c>
      <c r="B47" s="665" t="s">
        <v>5921</v>
      </c>
      <c r="C47" s="665" t="s">
        <v>5503</v>
      </c>
      <c r="D47" s="665" t="s">
        <v>5932</v>
      </c>
      <c r="E47" s="665" t="s">
        <v>5933</v>
      </c>
      <c r="F47" s="668">
        <v>14</v>
      </c>
      <c r="G47" s="668">
        <v>756</v>
      </c>
      <c r="H47" s="668">
        <v>1</v>
      </c>
      <c r="I47" s="668">
        <v>54</v>
      </c>
      <c r="J47" s="668">
        <v>10</v>
      </c>
      <c r="K47" s="668">
        <v>540</v>
      </c>
      <c r="L47" s="668">
        <v>0.7142857142857143</v>
      </c>
      <c r="M47" s="668">
        <v>54</v>
      </c>
      <c r="N47" s="668">
        <v>7</v>
      </c>
      <c r="O47" s="668">
        <v>385</v>
      </c>
      <c r="P47" s="681">
        <v>0.5092592592592593</v>
      </c>
      <c r="Q47" s="669">
        <v>55</v>
      </c>
    </row>
    <row r="48" spans="1:17" ht="14.4" customHeight="1" x14ac:dyDescent="0.3">
      <c r="A48" s="664" t="s">
        <v>5714</v>
      </c>
      <c r="B48" s="665" t="s">
        <v>5921</v>
      </c>
      <c r="C48" s="665" t="s">
        <v>5503</v>
      </c>
      <c r="D48" s="665" t="s">
        <v>5934</v>
      </c>
      <c r="E48" s="665" t="s">
        <v>5935</v>
      </c>
      <c r="F48" s="668">
        <v>366</v>
      </c>
      <c r="G48" s="668">
        <v>28182</v>
      </c>
      <c r="H48" s="668">
        <v>1</v>
      </c>
      <c r="I48" s="668">
        <v>77</v>
      </c>
      <c r="J48" s="668">
        <v>337</v>
      </c>
      <c r="K48" s="668">
        <v>25949</v>
      </c>
      <c r="L48" s="668">
        <v>0.92076502732240439</v>
      </c>
      <c r="M48" s="668">
        <v>77</v>
      </c>
      <c r="N48" s="668">
        <v>306</v>
      </c>
      <c r="O48" s="668">
        <v>23562</v>
      </c>
      <c r="P48" s="681">
        <v>0.83606557377049184</v>
      </c>
      <c r="Q48" s="669">
        <v>77</v>
      </c>
    </row>
    <row r="49" spans="1:17" ht="14.4" customHeight="1" x14ac:dyDescent="0.3">
      <c r="A49" s="664" t="s">
        <v>5714</v>
      </c>
      <c r="B49" s="665" t="s">
        <v>5921</v>
      </c>
      <c r="C49" s="665" t="s">
        <v>5503</v>
      </c>
      <c r="D49" s="665" t="s">
        <v>5936</v>
      </c>
      <c r="E49" s="665" t="s">
        <v>5937</v>
      </c>
      <c r="F49" s="668">
        <v>254</v>
      </c>
      <c r="G49" s="668">
        <v>5588</v>
      </c>
      <c r="H49" s="668">
        <v>1</v>
      </c>
      <c r="I49" s="668">
        <v>22</v>
      </c>
      <c r="J49" s="668">
        <v>226</v>
      </c>
      <c r="K49" s="668">
        <v>5198</v>
      </c>
      <c r="L49" s="668">
        <v>0.93020758768790268</v>
      </c>
      <c r="M49" s="668">
        <v>23</v>
      </c>
      <c r="N49" s="668">
        <v>80</v>
      </c>
      <c r="O49" s="668">
        <v>1920</v>
      </c>
      <c r="P49" s="681">
        <v>0.34359341445955621</v>
      </c>
      <c r="Q49" s="669">
        <v>24</v>
      </c>
    </row>
    <row r="50" spans="1:17" ht="14.4" customHeight="1" x14ac:dyDescent="0.3">
      <c r="A50" s="664" t="s">
        <v>5714</v>
      </c>
      <c r="B50" s="665" t="s">
        <v>5921</v>
      </c>
      <c r="C50" s="665" t="s">
        <v>5503</v>
      </c>
      <c r="D50" s="665" t="s">
        <v>5938</v>
      </c>
      <c r="E50" s="665" t="s">
        <v>5939</v>
      </c>
      <c r="F50" s="668"/>
      <c r="G50" s="668"/>
      <c r="H50" s="668"/>
      <c r="I50" s="668"/>
      <c r="J50" s="668">
        <v>2</v>
      </c>
      <c r="K50" s="668">
        <v>1256</v>
      </c>
      <c r="L50" s="668"/>
      <c r="M50" s="668">
        <v>628</v>
      </c>
      <c r="N50" s="668">
        <v>2</v>
      </c>
      <c r="O50" s="668">
        <v>1262</v>
      </c>
      <c r="P50" s="681"/>
      <c r="Q50" s="669">
        <v>631</v>
      </c>
    </row>
    <row r="51" spans="1:17" ht="14.4" customHeight="1" x14ac:dyDescent="0.3">
      <c r="A51" s="664" t="s">
        <v>5714</v>
      </c>
      <c r="B51" s="665" t="s">
        <v>5921</v>
      </c>
      <c r="C51" s="665" t="s">
        <v>5503</v>
      </c>
      <c r="D51" s="665" t="s">
        <v>5940</v>
      </c>
      <c r="E51" s="665" t="s">
        <v>5941</v>
      </c>
      <c r="F51" s="668">
        <v>260</v>
      </c>
      <c r="G51" s="668">
        <v>17160</v>
      </c>
      <c r="H51" s="668">
        <v>1</v>
      </c>
      <c r="I51" s="668">
        <v>66</v>
      </c>
      <c r="J51" s="668">
        <v>85</v>
      </c>
      <c r="K51" s="668">
        <v>5610</v>
      </c>
      <c r="L51" s="668">
        <v>0.32692307692307693</v>
      </c>
      <c r="M51" s="668">
        <v>66</v>
      </c>
      <c r="N51" s="668">
        <v>143</v>
      </c>
      <c r="O51" s="668">
        <v>9438</v>
      </c>
      <c r="P51" s="681">
        <v>0.55000000000000004</v>
      </c>
      <c r="Q51" s="669">
        <v>66</v>
      </c>
    </row>
    <row r="52" spans="1:17" ht="14.4" customHeight="1" x14ac:dyDescent="0.3">
      <c r="A52" s="664" t="s">
        <v>5714</v>
      </c>
      <c r="B52" s="665" t="s">
        <v>5921</v>
      </c>
      <c r="C52" s="665" t="s">
        <v>5503</v>
      </c>
      <c r="D52" s="665" t="s">
        <v>5942</v>
      </c>
      <c r="E52" s="665" t="s">
        <v>5943</v>
      </c>
      <c r="F52" s="668">
        <v>30</v>
      </c>
      <c r="G52" s="668">
        <v>10440</v>
      </c>
      <c r="H52" s="668">
        <v>1</v>
      </c>
      <c r="I52" s="668">
        <v>348</v>
      </c>
      <c r="J52" s="668">
        <v>14</v>
      </c>
      <c r="K52" s="668">
        <v>4886</v>
      </c>
      <c r="L52" s="668">
        <v>0.46800766283524903</v>
      </c>
      <c r="M52" s="668">
        <v>349</v>
      </c>
      <c r="N52" s="668"/>
      <c r="O52" s="668"/>
      <c r="P52" s="681"/>
      <c r="Q52" s="669"/>
    </row>
    <row r="53" spans="1:17" ht="14.4" customHeight="1" x14ac:dyDescent="0.3">
      <c r="A53" s="664" t="s">
        <v>5714</v>
      </c>
      <c r="B53" s="665" t="s">
        <v>5921</v>
      </c>
      <c r="C53" s="665" t="s">
        <v>5503</v>
      </c>
      <c r="D53" s="665" t="s">
        <v>5944</v>
      </c>
      <c r="E53" s="665" t="s">
        <v>5945</v>
      </c>
      <c r="F53" s="668">
        <v>234</v>
      </c>
      <c r="G53" s="668">
        <v>5616</v>
      </c>
      <c r="H53" s="668">
        <v>1</v>
      </c>
      <c r="I53" s="668">
        <v>24</v>
      </c>
      <c r="J53" s="668">
        <v>196</v>
      </c>
      <c r="K53" s="668">
        <v>4704</v>
      </c>
      <c r="L53" s="668">
        <v>0.83760683760683763</v>
      </c>
      <c r="M53" s="668">
        <v>24</v>
      </c>
      <c r="N53" s="668">
        <v>66</v>
      </c>
      <c r="O53" s="668">
        <v>1650</v>
      </c>
      <c r="P53" s="681">
        <v>0.29380341880341881</v>
      </c>
      <c r="Q53" s="669">
        <v>25</v>
      </c>
    </row>
    <row r="54" spans="1:17" ht="14.4" customHeight="1" x14ac:dyDescent="0.3">
      <c r="A54" s="664" t="s">
        <v>5714</v>
      </c>
      <c r="B54" s="665" t="s">
        <v>5921</v>
      </c>
      <c r="C54" s="665" t="s">
        <v>5503</v>
      </c>
      <c r="D54" s="665" t="s">
        <v>5946</v>
      </c>
      <c r="E54" s="665" t="s">
        <v>5947</v>
      </c>
      <c r="F54" s="668">
        <v>154</v>
      </c>
      <c r="G54" s="668">
        <v>27720</v>
      </c>
      <c r="H54" s="668">
        <v>1</v>
      </c>
      <c r="I54" s="668">
        <v>180</v>
      </c>
      <c r="J54" s="668">
        <v>112</v>
      </c>
      <c r="K54" s="668">
        <v>20160</v>
      </c>
      <c r="L54" s="668">
        <v>0.72727272727272729</v>
      </c>
      <c r="M54" s="668">
        <v>180</v>
      </c>
      <c r="N54" s="668">
        <v>15</v>
      </c>
      <c r="O54" s="668">
        <v>2715</v>
      </c>
      <c r="P54" s="681">
        <v>9.7943722943722944E-2</v>
      </c>
      <c r="Q54" s="669">
        <v>181</v>
      </c>
    </row>
    <row r="55" spans="1:17" ht="14.4" customHeight="1" x14ac:dyDescent="0.3">
      <c r="A55" s="664" t="s">
        <v>5714</v>
      </c>
      <c r="B55" s="665" t="s">
        <v>5921</v>
      </c>
      <c r="C55" s="665" t="s">
        <v>5503</v>
      </c>
      <c r="D55" s="665" t="s">
        <v>5948</v>
      </c>
      <c r="E55" s="665" t="s">
        <v>5949</v>
      </c>
      <c r="F55" s="668">
        <v>206</v>
      </c>
      <c r="G55" s="668">
        <v>52118</v>
      </c>
      <c r="H55" s="668">
        <v>1</v>
      </c>
      <c r="I55" s="668">
        <v>253</v>
      </c>
      <c r="J55" s="668">
        <v>194</v>
      </c>
      <c r="K55" s="668">
        <v>49082</v>
      </c>
      <c r="L55" s="668">
        <v>0.94174757281553401</v>
      </c>
      <c r="M55" s="668">
        <v>253</v>
      </c>
      <c r="N55" s="668">
        <v>85</v>
      </c>
      <c r="O55" s="668">
        <v>21590</v>
      </c>
      <c r="P55" s="681">
        <v>0.4142522736866342</v>
      </c>
      <c r="Q55" s="669">
        <v>254</v>
      </c>
    </row>
    <row r="56" spans="1:17" ht="14.4" customHeight="1" x14ac:dyDescent="0.3">
      <c r="A56" s="664" t="s">
        <v>5714</v>
      </c>
      <c r="B56" s="665" t="s">
        <v>5921</v>
      </c>
      <c r="C56" s="665" t="s">
        <v>5503</v>
      </c>
      <c r="D56" s="665" t="s">
        <v>5950</v>
      </c>
      <c r="E56" s="665" t="s">
        <v>5951</v>
      </c>
      <c r="F56" s="668">
        <v>168</v>
      </c>
      <c r="G56" s="668">
        <v>36288</v>
      </c>
      <c r="H56" s="668">
        <v>1</v>
      </c>
      <c r="I56" s="668">
        <v>216</v>
      </c>
      <c r="J56" s="668">
        <v>120</v>
      </c>
      <c r="K56" s="668">
        <v>25920</v>
      </c>
      <c r="L56" s="668">
        <v>0.7142857142857143</v>
      </c>
      <c r="M56" s="668">
        <v>216</v>
      </c>
      <c r="N56" s="668">
        <v>19</v>
      </c>
      <c r="O56" s="668">
        <v>4123</v>
      </c>
      <c r="P56" s="681">
        <v>0.11361882716049383</v>
      </c>
      <c r="Q56" s="669">
        <v>217</v>
      </c>
    </row>
    <row r="57" spans="1:17" ht="14.4" customHeight="1" x14ac:dyDescent="0.3">
      <c r="A57" s="664" t="s">
        <v>5714</v>
      </c>
      <c r="B57" s="665" t="s">
        <v>5921</v>
      </c>
      <c r="C57" s="665" t="s">
        <v>5503</v>
      </c>
      <c r="D57" s="665" t="s">
        <v>5952</v>
      </c>
      <c r="E57" s="665" t="s">
        <v>5953</v>
      </c>
      <c r="F57" s="668"/>
      <c r="G57" s="668"/>
      <c r="H57" s="668"/>
      <c r="I57" s="668"/>
      <c r="J57" s="668"/>
      <c r="K57" s="668"/>
      <c r="L57" s="668"/>
      <c r="M57" s="668"/>
      <c r="N57" s="668">
        <v>1</v>
      </c>
      <c r="O57" s="668">
        <v>37</v>
      </c>
      <c r="P57" s="681"/>
      <c r="Q57" s="669">
        <v>37</v>
      </c>
    </row>
    <row r="58" spans="1:17" ht="14.4" customHeight="1" x14ac:dyDescent="0.3">
      <c r="A58" s="664" t="s">
        <v>5714</v>
      </c>
      <c r="B58" s="665" t="s">
        <v>5921</v>
      </c>
      <c r="C58" s="665" t="s">
        <v>5503</v>
      </c>
      <c r="D58" s="665" t="s">
        <v>5954</v>
      </c>
      <c r="E58" s="665" t="s">
        <v>5955</v>
      </c>
      <c r="F58" s="668">
        <v>13</v>
      </c>
      <c r="G58" s="668">
        <v>650</v>
      </c>
      <c r="H58" s="668">
        <v>1</v>
      </c>
      <c r="I58" s="668">
        <v>50</v>
      </c>
      <c r="J58" s="668">
        <v>10</v>
      </c>
      <c r="K58" s="668">
        <v>500</v>
      </c>
      <c r="L58" s="668">
        <v>0.76923076923076927</v>
      </c>
      <c r="M58" s="668">
        <v>50</v>
      </c>
      <c r="N58" s="668">
        <v>3</v>
      </c>
      <c r="O58" s="668">
        <v>150</v>
      </c>
      <c r="P58" s="681">
        <v>0.23076923076923078</v>
      </c>
      <c r="Q58" s="669">
        <v>50</v>
      </c>
    </row>
    <row r="59" spans="1:17" ht="14.4" customHeight="1" x14ac:dyDescent="0.3">
      <c r="A59" s="664" t="s">
        <v>5714</v>
      </c>
      <c r="B59" s="665" t="s">
        <v>5921</v>
      </c>
      <c r="C59" s="665" t="s">
        <v>5503</v>
      </c>
      <c r="D59" s="665" t="s">
        <v>5956</v>
      </c>
      <c r="E59" s="665" t="s">
        <v>5957</v>
      </c>
      <c r="F59" s="668">
        <v>2</v>
      </c>
      <c r="G59" s="668">
        <v>958</v>
      </c>
      <c r="H59" s="668">
        <v>1</v>
      </c>
      <c r="I59" s="668">
        <v>479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5714</v>
      </c>
      <c r="B60" s="665" t="s">
        <v>5921</v>
      </c>
      <c r="C60" s="665" t="s">
        <v>5503</v>
      </c>
      <c r="D60" s="665" t="s">
        <v>5958</v>
      </c>
      <c r="E60" s="665" t="s">
        <v>5959</v>
      </c>
      <c r="F60" s="668"/>
      <c r="G60" s="668"/>
      <c r="H60" s="668"/>
      <c r="I60" s="668"/>
      <c r="J60" s="668"/>
      <c r="K60" s="668"/>
      <c r="L60" s="668"/>
      <c r="M60" s="668"/>
      <c r="N60" s="668">
        <v>1</v>
      </c>
      <c r="O60" s="668">
        <v>652</v>
      </c>
      <c r="P60" s="681"/>
      <c r="Q60" s="669">
        <v>652</v>
      </c>
    </row>
    <row r="61" spans="1:17" ht="14.4" customHeight="1" x14ac:dyDescent="0.3">
      <c r="A61" s="664" t="s">
        <v>5960</v>
      </c>
      <c r="B61" s="665" t="s">
        <v>5961</v>
      </c>
      <c r="C61" s="665" t="s">
        <v>5503</v>
      </c>
      <c r="D61" s="665" t="s">
        <v>5962</v>
      </c>
      <c r="E61" s="665" t="s">
        <v>5963</v>
      </c>
      <c r="F61" s="668">
        <v>130</v>
      </c>
      <c r="G61" s="668">
        <v>3510</v>
      </c>
      <c r="H61" s="668">
        <v>1</v>
      </c>
      <c r="I61" s="668">
        <v>27</v>
      </c>
      <c r="J61" s="668">
        <v>246</v>
      </c>
      <c r="K61" s="668">
        <v>6642</v>
      </c>
      <c r="L61" s="668">
        <v>1.8923076923076922</v>
      </c>
      <c r="M61" s="668">
        <v>27</v>
      </c>
      <c r="N61" s="668">
        <v>158</v>
      </c>
      <c r="O61" s="668">
        <v>4266</v>
      </c>
      <c r="P61" s="681">
        <v>1.2153846153846153</v>
      </c>
      <c r="Q61" s="669">
        <v>27</v>
      </c>
    </row>
    <row r="62" spans="1:17" ht="14.4" customHeight="1" x14ac:dyDescent="0.3">
      <c r="A62" s="664" t="s">
        <v>5960</v>
      </c>
      <c r="B62" s="665" t="s">
        <v>5961</v>
      </c>
      <c r="C62" s="665" t="s">
        <v>5503</v>
      </c>
      <c r="D62" s="665" t="s">
        <v>5964</v>
      </c>
      <c r="E62" s="665" t="s">
        <v>5965</v>
      </c>
      <c r="F62" s="668">
        <v>5</v>
      </c>
      <c r="G62" s="668">
        <v>270</v>
      </c>
      <c r="H62" s="668">
        <v>1</v>
      </c>
      <c r="I62" s="668">
        <v>54</v>
      </c>
      <c r="J62" s="668">
        <v>19</v>
      </c>
      <c r="K62" s="668">
        <v>1026</v>
      </c>
      <c r="L62" s="668">
        <v>3.8</v>
      </c>
      <c r="M62" s="668">
        <v>54</v>
      </c>
      <c r="N62" s="668">
        <v>22</v>
      </c>
      <c r="O62" s="668">
        <v>1188</v>
      </c>
      <c r="P62" s="681">
        <v>4.4000000000000004</v>
      </c>
      <c r="Q62" s="669">
        <v>54</v>
      </c>
    </row>
    <row r="63" spans="1:17" ht="14.4" customHeight="1" x14ac:dyDescent="0.3">
      <c r="A63" s="664" t="s">
        <v>5960</v>
      </c>
      <c r="B63" s="665" t="s">
        <v>5961</v>
      </c>
      <c r="C63" s="665" t="s">
        <v>5503</v>
      </c>
      <c r="D63" s="665" t="s">
        <v>5966</v>
      </c>
      <c r="E63" s="665" t="s">
        <v>5967</v>
      </c>
      <c r="F63" s="668">
        <v>130</v>
      </c>
      <c r="G63" s="668">
        <v>3120</v>
      </c>
      <c r="H63" s="668">
        <v>1</v>
      </c>
      <c r="I63" s="668">
        <v>24</v>
      </c>
      <c r="J63" s="668">
        <v>243</v>
      </c>
      <c r="K63" s="668">
        <v>5832</v>
      </c>
      <c r="L63" s="668">
        <v>1.8692307692307693</v>
      </c>
      <c r="M63" s="668">
        <v>24</v>
      </c>
      <c r="N63" s="668">
        <v>157</v>
      </c>
      <c r="O63" s="668">
        <v>3768</v>
      </c>
      <c r="P63" s="681">
        <v>1.2076923076923076</v>
      </c>
      <c r="Q63" s="669">
        <v>24</v>
      </c>
    </row>
    <row r="64" spans="1:17" ht="14.4" customHeight="1" x14ac:dyDescent="0.3">
      <c r="A64" s="664" t="s">
        <v>5960</v>
      </c>
      <c r="B64" s="665" t="s">
        <v>5961</v>
      </c>
      <c r="C64" s="665" t="s">
        <v>5503</v>
      </c>
      <c r="D64" s="665" t="s">
        <v>5968</v>
      </c>
      <c r="E64" s="665" t="s">
        <v>5969</v>
      </c>
      <c r="F64" s="668">
        <v>139</v>
      </c>
      <c r="G64" s="668">
        <v>3753</v>
      </c>
      <c r="H64" s="668">
        <v>1</v>
      </c>
      <c r="I64" s="668">
        <v>27</v>
      </c>
      <c r="J64" s="668">
        <v>252</v>
      </c>
      <c r="K64" s="668">
        <v>6804</v>
      </c>
      <c r="L64" s="668">
        <v>1.8129496402877698</v>
      </c>
      <c r="M64" s="668">
        <v>27</v>
      </c>
      <c r="N64" s="668">
        <v>173</v>
      </c>
      <c r="O64" s="668">
        <v>4671</v>
      </c>
      <c r="P64" s="681">
        <v>1.2446043165467626</v>
      </c>
      <c r="Q64" s="669">
        <v>27</v>
      </c>
    </row>
    <row r="65" spans="1:17" ht="14.4" customHeight="1" x14ac:dyDescent="0.3">
      <c r="A65" s="664" t="s">
        <v>5960</v>
      </c>
      <c r="B65" s="665" t="s">
        <v>5961</v>
      </c>
      <c r="C65" s="665" t="s">
        <v>5503</v>
      </c>
      <c r="D65" s="665" t="s">
        <v>5970</v>
      </c>
      <c r="E65" s="665" t="s">
        <v>5971</v>
      </c>
      <c r="F65" s="668">
        <v>1</v>
      </c>
      <c r="G65" s="668">
        <v>56</v>
      </c>
      <c r="H65" s="668">
        <v>1</v>
      </c>
      <c r="I65" s="668">
        <v>56</v>
      </c>
      <c r="J65" s="668">
        <v>3</v>
      </c>
      <c r="K65" s="668">
        <v>171</v>
      </c>
      <c r="L65" s="668">
        <v>3.0535714285714284</v>
      </c>
      <c r="M65" s="668">
        <v>57</v>
      </c>
      <c r="N65" s="668"/>
      <c r="O65" s="668"/>
      <c r="P65" s="681"/>
      <c r="Q65" s="669"/>
    </row>
    <row r="66" spans="1:17" ht="14.4" customHeight="1" x14ac:dyDescent="0.3">
      <c r="A66" s="664" t="s">
        <v>5960</v>
      </c>
      <c r="B66" s="665" t="s">
        <v>5961</v>
      </c>
      <c r="C66" s="665" t="s">
        <v>5503</v>
      </c>
      <c r="D66" s="665" t="s">
        <v>5972</v>
      </c>
      <c r="E66" s="665" t="s">
        <v>5973</v>
      </c>
      <c r="F66" s="668">
        <v>126</v>
      </c>
      <c r="G66" s="668">
        <v>3402</v>
      </c>
      <c r="H66" s="668">
        <v>1</v>
      </c>
      <c r="I66" s="668">
        <v>27</v>
      </c>
      <c r="J66" s="668">
        <v>242</v>
      </c>
      <c r="K66" s="668">
        <v>6534</v>
      </c>
      <c r="L66" s="668">
        <v>1.9206349206349207</v>
      </c>
      <c r="M66" s="668">
        <v>27</v>
      </c>
      <c r="N66" s="668">
        <v>153</v>
      </c>
      <c r="O66" s="668">
        <v>4131</v>
      </c>
      <c r="P66" s="681">
        <v>1.2142857142857142</v>
      </c>
      <c r="Q66" s="669">
        <v>27</v>
      </c>
    </row>
    <row r="67" spans="1:17" ht="14.4" customHeight="1" x14ac:dyDescent="0.3">
      <c r="A67" s="664" t="s">
        <v>5960</v>
      </c>
      <c r="B67" s="665" t="s">
        <v>5961</v>
      </c>
      <c r="C67" s="665" t="s">
        <v>5503</v>
      </c>
      <c r="D67" s="665" t="s">
        <v>5974</v>
      </c>
      <c r="E67" s="665" t="s">
        <v>5975</v>
      </c>
      <c r="F67" s="668">
        <v>144</v>
      </c>
      <c r="G67" s="668">
        <v>3168</v>
      </c>
      <c r="H67" s="668">
        <v>1</v>
      </c>
      <c r="I67" s="668">
        <v>22</v>
      </c>
      <c r="J67" s="668">
        <v>256</v>
      </c>
      <c r="K67" s="668">
        <v>5632</v>
      </c>
      <c r="L67" s="668">
        <v>1.7777777777777777</v>
      </c>
      <c r="M67" s="668">
        <v>22</v>
      </c>
      <c r="N67" s="668">
        <v>187</v>
      </c>
      <c r="O67" s="668">
        <v>4114</v>
      </c>
      <c r="P67" s="681">
        <v>1.2986111111111112</v>
      </c>
      <c r="Q67" s="669">
        <v>22</v>
      </c>
    </row>
    <row r="68" spans="1:17" ht="14.4" customHeight="1" x14ac:dyDescent="0.3">
      <c r="A68" s="664" t="s">
        <v>5960</v>
      </c>
      <c r="B68" s="665" t="s">
        <v>5961</v>
      </c>
      <c r="C68" s="665" t="s">
        <v>5503</v>
      </c>
      <c r="D68" s="665" t="s">
        <v>5976</v>
      </c>
      <c r="E68" s="665" t="s">
        <v>5977</v>
      </c>
      <c r="F68" s="668">
        <v>1</v>
      </c>
      <c r="G68" s="668">
        <v>68</v>
      </c>
      <c r="H68" s="668">
        <v>1</v>
      </c>
      <c r="I68" s="668">
        <v>68</v>
      </c>
      <c r="J68" s="668">
        <v>4</v>
      </c>
      <c r="K68" s="668">
        <v>272</v>
      </c>
      <c r="L68" s="668">
        <v>4</v>
      </c>
      <c r="M68" s="668">
        <v>68</v>
      </c>
      <c r="N68" s="668">
        <v>3</v>
      </c>
      <c r="O68" s="668">
        <v>204</v>
      </c>
      <c r="P68" s="681">
        <v>3</v>
      </c>
      <c r="Q68" s="669">
        <v>68</v>
      </c>
    </row>
    <row r="69" spans="1:17" ht="14.4" customHeight="1" x14ac:dyDescent="0.3">
      <c r="A69" s="664" t="s">
        <v>5960</v>
      </c>
      <c r="B69" s="665" t="s">
        <v>5961</v>
      </c>
      <c r="C69" s="665" t="s">
        <v>5503</v>
      </c>
      <c r="D69" s="665" t="s">
        <v>5978</v>
      </c>
      <c r="E69" s="665" t="s">
        <v>5979</v>
      </c>
      <c r="F69" s="668"/>
      <c r="G69" s="668"/>
      <c r="H69" s="668"/>
      <c r="I69" s="668"/>
      <c r="J69" s="668">
        <v>1</v>
      </c>
      <c r="K69" s="668">
        <v>62</v>
      </c>
      <c r="L69" s="668"/>
      <c r="M69" s="668">
        <v>62</v>
      </c>
      <c r="N69" s="668"/>
      <c r="O69" s="668"/>
      <c r="P69" s="681"/>
      <c r="Q69" s="669"/>
    </row>
    <row r="70" spans="1:17" ht="14.4" customHeight="1" x14ac:dyDescent="0.3">
      <c r="A70" s="664" t="s">
        <v>5960</v>
      </c>
      <c r="B70" s="665" t="s">
        <v>5961</v>
      </c>
      <c r="C70" s="665" t="s">
        <v>5503</v>
      </c>
      <c r="D70" s="665" t="s">
        <v>5980</v>
      </c>
      <c r="E70" s="665" t="s">
        <v>5981</v>
      </c>
      <c r="F70" s="668">
        <v>2</v>
      </c>
      <c r="G70" s="668">
        <v>122</v>
      </c>
      <c r="H70" s="668">
        <v>1</v>
      </c>
      <c r="I70" s="668">
        <v>61</v>
      </c>
      <c r="J70" s="668">
        <v>5</v>
      </c>
      <c r="K70" s="668">
        <v>310</v>
      </c>
      <c r="L70" s="668">
        <v>2.540983606557377</v>
      </c>
      <c r="M70" s="668">
        <v>62</v>
      </c>
      <c r="N70" s="668">
        <v>6</v>
      </c>
      <c r="O70" s="668">
        <v>372</v>
      </c>
      <c r="P70" s="681">
        <v>3.0491803278688523</v>
      </c>
      <c r="Q70" s="669">
        <v>62</v>
      </c>
    </row>
    <row r="71" spans="1:17" ht="14.4" customHeight="1" x14ac:dyDescent="0.3">
      <c r="A71" s="664" t="s">
        <v>5960</v>
      </c>
      <c r="B71" s="665" t="s">
        <v>5961</v>
      </c>
      <c r="C71" s="665" t="s">
        <v>5503</v>
      </c>
      <c r="D71" s="665" t="s">
        <v>5982</v>
      </c>
      <c r="E71" s="665" t="s">
        <v>5983</v>
      </c>
      <c r="F71" s="668">
        <v>1</v>
      </c>
      <c r="G71" s="668">
        <v>394</v>
      </c>
      <c r="H71" s="668">
        <v>1</v>
      </c>
      <c r="I71" s="668">
        <v>394</v>
      </c>
      <c r="J71" s="668">
        <v>2</v>
      </c>
      <c r="K71" s="668">
        <v>788</v>
      </c>
      <c r="L71" s="668">
        <v>2</v>
      </c>
      <c r="M71" s="668">
        <v>394</v>
      </c>
      <c r="N71" s="668">
        <v>2</v>
      </c>
      <c r="O71" s="668">
        <v>788</v>
      </c>
      <c r="P71" s="681">
        <v>2</v>
      </c>
      <c r="Q71" s="669">
        <v>394</v>
      </c>
    </row>
    <row r="72" spans="1:17" ht="14.4" customHeight="1" x14ac:dyDescent="0.3">
      <c r="A72" s="664" t="s">
        <v>5960</v>
      </c>
      <c r="B72" s="665" t="s">
        <v>5961</v>
      </c>
      <c r="C72" s="665" t="s">
        <v>5503</v>
      </c>
      <c r="D72" s="665" t="s">
        <v>5984</v>
      </c>
      <c r="E72" s="665" t="s">
        <v>5985</v>
      </c>
      <c r="F72" s="668">
        <v>1</v>
      </c>
      <c r="G72" s="668">
        <v>81</v>
      </c>
      <c r="H72" s="668">
        <v>1</v>
      </c>
      <c r="I72" s="668">
        <v>81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5960</v>
      </c>
      <c r="B73" s="665" t="s">
        <v>5961</v>
      </c>
      <c r="C73" s="665" t="s">
        <v>5503</v>
      </c>
      <c r="D73" s="665" t="s">
        <v>5986</v>
      </c>
      <c r="E73" s="665" t="s">
        <v>5987</v>
      </c>
      <c r="F73" s="668">
        <v>8</v>
      </c>
      <c r="G73" s="668">
        <v>7896</v>
      </c>
      <c r="H73" s="668">
        <v>1</v>
      </c>
      <c r="I73" s="668">
        <v>987</v>
      </c>
      <c r="J73" s="668">
        <v>10</v>
      </c>
      <c r="K73" s="668">
        <v>9870</v>
      </c>
      <c r="L73" s="668">
        <v>1.25</v>
      </c>
      <c r="M73" s="668">
        <v>987</v>
      </c>
      <c r="N73" s="668">
        <v>11</v>
      </c>
      <c r="O73" s="668">
        <v>10868</v>
      </c>
      <c r="P73" s="681">
        <v>1.3763931104356637</v>
      </c>
      <c r="Q73" s="669">
        <v>988</v>
      </c>
    </row>
    <row r="74" spans="1:17" ht="14.4" customHeight="1" x14ac:dyDescent="0.3">
      <c r="A74" s="664" t="s">
        <v>5960</v>
      </c>
      <c r="B74" s="665" t="s">
        <v>5961</v>
      </c>
      <c r="C74" s="665" t="s">
        <v>5503</v>
      </c>
      <c r="D74" s="665" t="s">
        <v>5988</v>
      </c>
      <c r="E74" s="665" t="s">
        <v>5989</v>
      </c>
      <c r="F74" s="668"/>
      <c r="G74" s="668"/>
      <c r="H74" s="668"/>
      <c r="I74" s="668"/>
      <c r="J74" s="668">
        <v>1</v>
      </c>
      <c r="K74" s="668">
        <v>82</v>
      </c>
      <c r="L74" s="668"/>
      <c r="M74" s="668">
        <v>82</v>
      </c>
      <c r="N74" s="668"/>
      <c r="O74" s="668"/>
      <c r="P74" s="681"/>
      <c r="Q74" s="669"/>
    </row>
    <row r="75" spans="1:17" ht="14.4" customHeight="1" x14ac:dyDescent="0.3">
      <c r="A75" s="664" t="s">
        <v>5960</v>
      </c>
      <c r="B75" s="665" t="s">
        <v>5961</v>
      </c>
      <c r="C75" s="665" t="s">
        <v>5503</v>
      </c>
      <c r="D75" s="665" t="s">
        <v>5990</v>
      </c>
      <c r="E75" s="665" t="s">
        <v>5991</v>
      </c>
      <c r="F75" s="668">
        <v>1</v>
      </c>
      <c r="G75" s="668">
        <v>63</v>
      </c>
      <c r="H75" s="668">
        <v>1</v>
      </c>
      <c r="I75" s="668">
        <v>63</v>
      </c>
      <c r="J75" s="668">
        <v>3</v>
      </c>
      <c r="K75" s="668">
        <v>189</v>
      </c>
      <c r="L75" s="668">
        <v>3</v>
      </c>
      <c r="M75" s="668">
        <v>63</v>
      </c>
      <c r="N75" s="668">
        <v>2</v>
      </c>
      <c r="O75" s="668">
        <v>126</v>
      </c>
      <c r="P75" s="681">
        <v>2</v>
      </c>
      <c r="Q75" s="669">
        <v>63</v>
      </c>
    </row>
    <row r="76" spans="1:17" ht="14.4" customHeight="1" x14ac:dyDescent="0.3">
      <c r="A76" s="664" t="s">
        <v>5960</v>
      </c>
      <c r="B76" s="665" t="s">
        <v>5961</v>
      </c>
      <c r="C76" s="665" t="s">
        <v>5503</v>
      </c>
      <c r="D76" s="665" t="s">
        <v>5992</v>
      </c>
      <c r="E76" s="665" t="s">
        <v>5993</v>
      </c>
      <c r="F76" s="668">
        <v>13</v>
      </c>
      <c r="G76" s="668">
        <v>221</v>
      </c>
      <c r="H76" s="668">
        <v>1</v>
      </c>
      <c r="I76" s="668">
        <v>17</v>
      </c>
      <c r="J76" s="668">
        <v>8</v>
      </c>
      <c r="K76" s="668">
        <v>136</v>
      </c>
      <c r="L76" s="668">
        <v>0.61538461538461542</v>
      </c>
      <c r="M76" s="668">
        <v>17</v>
      </c>
      <c r="N76" s="668">
        <v>4</v>
      </c>
      <c r="O76" s="668">
        <v>68</v>
      </c>
      <c r="P76" s="681">
        <v>0.30769230769230771</v>
      </c>
      <c r="Q76" s="669">
        <v>17</v>
      </c>
    </row>
    <row r="77" spans="1:17" ht="14.4" customHeight="1" x14ac:dyDescent="0.3">
      <c r="A77" s="664" t="s">
        <v>5960</v>
      </c>
      <c r="B77" s="665" t="s">
        <v>5961</v>
      </c>
      <c r="C77" s="665" t="s">
        <v>5503</v>
      </c>
      <c r="D77" s="665" t="s">
        <v>5994</v>
      </c>
      <c r="E77" s="665" t="s">
        <v>5995</v>
      </c>
      <c r="F77" s="668"/>
      <c r="G77" s="668"/>
      <c r="H77" s="668"/>
      <c r="I77" s="668"/>
      <c r="J77" s="668"/>
      <c r="K77" s="668"/>
      <c r="L77" s="668"/>
      <c r="M77" s="668"/>
      <c r="N77" s="668">
        <v>7</v>
      </c>
      <c r="O77" s="668">
        <v>448</v>
      </c>
      <c r="P77" s="681"/>
      <c r="Q77" s="669">
        <v>64</v>
      </c>
    </row>
    <row r="78" spans="1:17" ht="14.4" customHeight="1" x14ac:dyDescent="0.3">
      <c r="A78" s="664" t="s">
        <v>5960</v>
      </c>
      <c r="B78" s="665" t="s">
        <v>5961</v>
      </c>
      <c r="C78" s="665" t="s">
        <v>5503</v>
      </c>
      <c r="D78" s="665" t="s">
        <v>5996</v>
      </c>
      <c r="E78" s="665" t="s">
        <v>5997</v>
      </c>
      <c r="F78" s="668">
        <v>1</v>
      </c>
      <c r="G78" s="668">
        <v>47</v>
      </c>
      <c r="H78" s="668">
        <v>1</v>
      </c>
      <c r="I78" s="668">
        <v>47</v>
      </c>
      <c r="J78" s="668">
        <v>5</v>
      </c>
      <c r="K78" s="668">
        <v>235</v>
      </c>
      <c r="L78" s="668">
        <v>5</v>
      </c>
      <c r="M78" s="668">
        <v>47</v>
      </c>
      <c r="N78" s="668">
        <v>1</v>
      </c>
      <c r="O78" s="668">
        <v>47</v>
      </c>
      <c r="P78" s="681">
        <v>1</v>
      </c>
      <c r="Q78" s="669">
        <v>47</v>
      </c>
    </row>
    <row r="79" spans="1:17" ht="14.4" customHeight="1" x14ac:dyDescent="0.3">
      <c r="A79" s="664" t="s">
        <v>5960</v>
      </c>
      <c r="B79" s="665" t="s">
        <v>5961</v>
      </c>
      <c r="C79" s="665" t="s">
        <v>5503</v>
      </c>
      <c r="D79" s="665" t="s">
        <v>5998</v>
      </c>
      <c r="E79" s="665" t="s">
        <v>5999</v>
      </c>
      <c r="F79" s="668"/>
      <c r="G79" s="668"/>
      <c r="H79" s="668"/>
      <c r="I79" s="668"/>
      <c r="J79" s="668"/>
      <c r="K79" s="668"/>
      <c r="L79" s="668"/>
      <c r="M79" s="668"/>
      <c r="N79" s="668">
        <v>1</v>
      </c>
      <c r="O79" s="668">
        <v>60</v>
      </c>
      <c r="P79" s="681"/>
      <c r="Q79" s="669">
        <v>60</v>
      </c>
    </row>
    <row r="80" spans="1:17" ht="14.4" customHeight="1" x14ac:dyDescent="0.3">
      <c r="A80" s="664" t="s">
        <v>5960</v>
      </c>
      <c r="B80" s="665" t="s">
        <v>5961</v>
      </c>
      <c r="C80" s="665" t="s">
        <v>5503</v>
      </c>
      <c r="D80" s="665" t="s">
        <v>6000</v>
      </c>
      <c r="E80" s="665" t="s">
        <v>6001</v>
      </c>
      <c r="F80" s="668">
        <v>9</v>
      </c>
      <c r="G80" s="668">
        <v>171</v>
      </c>
      <c r="H80" s="668">
        <v>1</v>
      </c>
      <c r="I80" s="668">
        <v>19</v>
      </c>
      <c r="J80" s="668">
        <v>5</v>
      </c>
      <c r="K80" s="668">
        <v>95</v>
      </c>
      <c r="L80" s="668">
        <v>0.55555555555555558</v>
      </c>
      <c r="M80" s="668">
        <v>19</v>
      </c>
      <c r="N80" s="668">
        <v>8</v>
      </c>
      <c r="O80" s="668">
        <v>152</v>
      </c>
      <c r="P80" s="681">
        <v>0.88888888888888884</v>
      </c>
      <c r="Q80" s="669">
        <v>19</v>
      </c>
    </row>
    <row r="81" spans="1:17" ht="14.4" customHeight="1" x14ac:dyDescent="0.3">
      <c r="A81" s="664" t="s">
        <v>5960</v>
      </c>
      <c r="B81" s="665" t="s">
        <v>5961</v>
      </c>
      <c r="C81" s="665" t="s">
        <v>5503</v>
      </c>
      <c r="D81" s="665" t="s">
        <v>6002</v>
      </c>
      <c r="E81" s="665" t="s">
        <v>6003</v>
      </c>
      <c r="F81" s="668">
        <v>46</v>
      </c>
      <c r="G81" s="668">
        <v>17986</v>
      </c>
      <c r="H81" s="668">
        <v>1</v>
      </c>
      <c r="I81" s="668">
        <v>391</v>
      </c>
      <c r="J81" s="668">
        <v>17</v>
      </c>
      <c r="K81" s="668">
        <v>6647</v>
      </c>
      <c r="L81" s="668">
        <v>0.36956521739130432</v>
      </c>
      <c r="M81" s="668">
        <v>391</v>
      </c>
      <c r="N81" s="668">
        <v>3</v>
      </c>
      <c r="O81" s="668">
        <v>1176</v>
      </c>
      <c r="P81" s="681">
        <v>6.5384187701545651E-2</v>
      </c>
      <c r="Q81" s="669">
        <v>392</v>
      </c>
    </row>
    <row r="82" spans="1:17" ht="14.4" customHeight="1" x14ac:dyDescent="0.3">
      <c r="A82" s="664" t="s">
        <v>5960</v>
      </c>
      <c r="B82" s="665" t="s">
        <v>5961</v>
      </c>
      <c r="C82" s="665" t="s">
        <v>5503</v>
      </c>
      <c r="D82" s="665" t="s">
        <v>6004</v>
      </c>
      <c r="E82" s="665" t="s">
        <v>6005</v>
      </c>
      <c r="F82" s="668">
        <v>1</v>
      </c>
      <c r="G82" s="668">
        <v>461</v>
      </c>
      <c r="H82" s="668">
        <v>1</v>
      </c>
      <c r="I82" s="668">
        <v>461</v>
      </c>
      <c r="J82" s="668">
        <v>1</v>
      </c>
      <c r="K82" s="668">
        <v>462</v>
      </c>
      <c r="L82" s="668">
        <v>1.0021691973969631</v>
      </c>
      <c r="M82" s="668">
        <v>462</v>
      </c>
      <c r="N82" s="668">
        <v>1</v>
      </c>
      <c r="O82" s="668">
        <v>464</v>
      </c>
      <c r="P82" s="681">
        <v>1.0065075921908895</v>
      </c>
      <c r="Q82" s="669">
        <v>464</v>
      </c>
    </row>
    <row r="83" spans="1:17" ht="14.4" customHeight="1" x14ac:dyDescent="0.3">
      <c r="A83" s="664" t="s">
        <v>5960</v>
      </c>
      <c r="B83" s="665" t="s">
        <v>5961</v>
      </c>
      <c r="C83" s="665" t="s">
        <v>5503</v>
      </c>
      <c r="D83" s="665" t="s">
        <v>6006</v>
      </c>
      <c r="E83" s="665" t="s">
        <v>6007</v>
      </c>
      <c r="F83" s="668">
        <v>5</v>
      </c>
      <c r="G83" s="668">
        <v>1560</v>
      </c>
      <c r="H83" s="668">
        <v>1</v>
      </c>
      <c r="I83" s="668">
        <v>312</v>
      </c>
      <c r="J83" s="668">
        <v>4</v>
      </c>
      <c r="K83" s="668">
        <v>1248</v>
      </c>
      <c r="L83" s="668">
        <v>0.8</v>
      </c>
      <c r="M83" s="668">
        <v>312</v>
      </c>
      <c r="N83" s="668">
        <v>1</v>
      </c>
      <c r="O83" s="668">
        <v>313</v>
      </c>
      <c r="P83" s="681">
        <v>0.20064102564102565</v>
      </c>
      <c r="Q83" s="669">
        <v>313</v>
      </c>
    </row>
    <row r="84" spans="1:17" ht="14.4" customHeight="1" x14ac:dyDescent="0.3">
      <c r="A84" s="664" t="s">
        <v>5960</v>
      </c>
      <c r="B84" s="665" t="s">
        <v>5961</v>
      </c>
      <c r="C84" s="665" t="s">
        <v>5503</v>
      </c>
      <c r="D84" s="665" t="s">
        <v>6008</v>
      </c>
      <c r="E84" s="665" t="s">
        <v>6009</v>
      </c>
      <c r="F84" s="668">
        <v>10</v>
      </c>
      <c r="G84" s="668">
        <v>8510</v>
      </c>
      <c r="H84" s="668">
        <v>1</v>
      </c>
      <c r="I84" s="668">
        <v>851</v>
      </c>
      <c r="J84" s="668">
        <v>11</v>
      </c>
      <c r="K84" s="668">
        <v>9372</v>
      </c>
      <c r="L84" s="668">
        <v>1.1012925969447709</v>
      </c>
      <c r="M84" s="668">
        <v>852</v>
      </c>
      <c r="N84" s="668">
        <v>13</v>
      </c>
      <c r="O84" s="668">
        <v>11089</v>
      </c>
      <c r="P84" s="681">
        <v>1.3030552291421857</v>
      </c>
      <c r="Q84" s="669">
        <v>853</v>
      </c>
    </row>
    <row r="85" spans="1:17" ht="14.4" customHeight="1" x14ac:dyDescent="0.3">
      <c r="A85" s="664" t="s">
        <v>5960</v>
      </c>
      <c r="B85" s="665" t="s">
        <v>5961</v>
      </c>
      <c r="C85" s="665" t="s">
        <v>5503</v>
      </c>
      <c r="D85" s="665" t="s">
        <v>6010</v>
      </c>
      <c r="E85" s="665" t="s">
        <v>6011</v>
      </c>
      <c r="F85" s="668">
        <v>5</v>
      </c>
      <c r="G85" s="668">
        <v>825</v>
      </c>
      <c r="H85" s="668">
        <v>1</v>
      </c>
      <c r="I85" s="668">
        <v>165</v>
      </c>
      <c r="J85" s="668">
        <v>5</v>
      </c>
      <c r="K85" s="668">
        <v>830</v>
      </c>
      <c r="L85" s="668">
        <v>1.0060606060606061</v>
      </c>
      <c r="M85" s="668">
        <v>166</v>
      </c>
      <c r="N85" s="668">
        <v>4</v>
      </c>
      <c r="O85" s="668">
        <v>668</v>
      </c>
      <c r="P85" s="681">
        <v>0.80969696969696969</v>
      </c>
      <c r="Q85" s="669">
        <v>167</v>
      </c>
    </row>
    <row r="86" spans="1:17" ht="14.4" customHeight="1" x14ac:dyDescent="0.3">
      <c r="A86" s="664" t="s">
        <v>5960</v>
      </c>
      <c r="B86" s="665" t="s">
        <v>5961</v>
      </c>
      <c r="C86" s="665" t="s">
        <v>5503</v>
      </c>
      <c r="D86" s="665" t="s">
        <v>6012</v>
      </c>
      <c r="E86" s="665" t="s">
        <v>6013</v>
      </c>
      <c r="F86" s="668">
        <v>1</v>
      </c>
      <c r="G86" s="668">
        <v>236</v>
      </c>
      <c r="H86" s="668">
        <v>1</v>
      </c>
      <c r="I86" s="668">
        <v>236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5960</v>
      </c>
      <c r="B87" s="665" t="s">
        <v>5961</v>
      </c>
      <c r="C87" s="665" t="s">
        <v>5503</v>
      </c>
      <c r="D87" s="665" t="s">
        <v>6014</v>
      </c>
      <c r="E87" s="665" t="s">
        <v>6015</v>
      </c>
      <c r="F87" s="668"/>
      <c r="G87" s="668"/>
      <c r="H87" s="668"/>
      <c r="I87" s="668"/>
      <c r="J87" s="668">
        <v>1</v>
      </c>
      <c r="K87" s="668">
        <v>309</v>
      </c>
      <c r="L87" s="668"/>
      <c r="M87" s="668">
        <v>309</v>
      </c>
      <c r="N87" s="668">
        <v>1</v>
      </c>
      <c r="O87" s="668">
        <v>310</v>
      </c>
      <c r="P87" s="681"/>
      <c r="Q87" s="669">
        <v>310</v>
      </c>
    </row>
    <row r="88" spans="1:17" ht="14.4" customHeight="1" x14ac:dyDescent="0.3">
      <c r="A88" s="664" t="s">
        <v>5960</v>
      </c>
      <c r="B88" s="665" t="s">
        <v>5961</v>
      </c>
      <c r="C88" s="665" t="s">
        <v>5503</v>
      </c>
      <c r="D88" s="665" t="s">
        <v>6016</v>
      </c>
      <c r="E88" s="665" t="s">
        <v>6017</v>
      </c>
      <c r="F88" s="668"/>
      <c r="G88" s="668"/>
      <c r="H88" s="668"/>
      <c r="I88" s="668"/>
      <c r="J88" s="668">
        <v>1</v>
      </c>
      <c r="K88" s="668">
        <v>1216</v>
      </c>
      <c r="L88" s="668"/>
      <c r="M88" s="668">
        <v>1216</v>
      </c>
      <c r="N88" s="668"/>
      <c r="O88" s="668"/>
      <c r="P88" s="681"/>
      <c r="Q88" s="669"/>
    </row>
    <row r="89" spans="1:17" ht="14.4" customHeight="1" x14ac:dyDescent="0.3">
      <c r="A89" s="664" t="s">
        <v>5960</v>
      </c>
      <c r="B89" s="665" t="s">
        <v>5961</v>
      </c>
      <c r="C89" s="665" t="s">
        <v>5503</v>
      </c>
      <c r="D89" s="665" t="s">
        <v>6018</v>
      </c>
      <c r="E89" s="665" t="s">
        <v>6019</v>
      </c>
      <c r="F89" s="668">
        <v>20</v>
      </c>
      <c r="G89" s="668">
        <v>15660</v>
      </c>
      <c r="H89" s="668">
        <v>1</v>
      </c>
      <c r="I89" s="668">
        <v>783</v>
      </c>
      <c r="J89" s="668">
        <v>42</v>
      </c>
      <c r="K89" s="668">
        <v>33012</v>
      </c>
      <c r="L89" s="668">
        <v>2.1080459770114941</v>
      </c>
      <c r="M89" s="668">
        <v>786</v>
      </c>
      <c r="N89" s="668">
        <v>44</v>
      </c>
      <c r="O89" s="668">
        <v>34628</v>
      </c>
      <c r="P89" s="681">
        <v>2.2112388250319284</v>
      </c>
      <c r="Q89" s="669">
        <v>787</v>
      </c>
    </row>
    <row r="90" spans="1:17" ht="14.4" customHeight="1" x14ac:dyDescent="0.3">
      <c r="A90" s="664" t="s">
        <v>5960</v>
      </c>
      <c r="B90" s="665" t="s">
        <v>5961</v>
      </c>
      <c r="C90" s="665" t="s">
        <v>5503</v>
      </c>
      <c r="D90" s="665" t="s">
        <v>6020</v>
      </c>
      <c r="E90" s="665" t="s">
        <v>6021</v>
      </c>
      <c r="F90" s="668">
        <v>9</v>
      </c>
      <c r="G90" s="668">
        <v>1674</v>
      </c>
      <c r="H90" s="668">
        <v>1</v>
      </c>
      <c r="I90" s="668">
        <v>186</v>
      </c>
      <c r="J90" s="668"/>
      <c r="K90" s="668"/>
      <c r="L90" s="668"/>
      <c r="M90" s="668"/>
      <c r="N90" s="668">
        <v>6</v>
      </c>
      <c r="O90" s="668">
        <v>1134</v>
      </c>
      <c r="P90" s="681">
        <v>0.67741935483870963</v>
      </c>
      <c r="Q90" s="669">
        <v>189</v>
      </c>
    </row>
    <row r="91" spans="1:17" ht="14.4" customHeight="1" x14ac:dyDescent="0.3">
      <c r="A91" s="664" t="s">
        <v>5960</v>
      </c>
      <c r="B91" s="665" t="s">
        <v>5961</v>
      </c>
      <c r="C91" s="665" t="s">
        <v>5503</v>
      </c>
      <c r="D91" s="665" t="s">
        <v>6022</v>
      </c>
      <c r="E91" s="665" t="s">
        <v>6023</v>
      </c>
      <c r="F91" s="668">
        <v>1</v>
      </c>
      <c r="G91" s="668">
        <v>362</v>
      </c>
      <c r="H91" s="668">
        <v>1</v>
      </c>
      <c r="I91" s="668">
        <v>362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5960</v>
      </c>
      <c r="B92" s="665" t="s">
        <v>5961</v>
      </c>
      <c r="C92" s="665" t="s">
        <v>5503</v>
      </c>
      <c r="D92" s="665" t="s">
        <v>6024</v>
      </c>
      <c r="E92" s="665" t="s">
        <v>6025</v>
      </c>
      <c r="F92" s="668">
        <v>6</v>
      </c>
      <c r="G92" s="668">
        <v>1362</v>
      </c>
      <c r="H92" s="668">
        <v>1</v>
      </c>
      <c r="I92" s="668">
        <v>227</v>
      </c>
      <c r="J92" s="668">
        <v>7</v>
      </c>
      <c r="K92" s="668">
        <v>1596</v>
      </c>
      <c r="L92" s="668">
        <v>1.1718061674008811</v>
      </c>
      <c r="M92" s="668">
        <v>228</v>
      </c>
      <c r="N92" s="668">
        <v>7</v>
      </c>
      <c r="O92" s="668">
        <v>1603</v>
      </c>
      <c r="P92" s="681">
        <v>1.1769456681350954</v>
      </c>
      <c r="Q92" s="669">
        <v>229</v>
      </c>
    </row>
    <row r="93" spans="1:17" ht="14.4" customHeight="1" x14ac:dyDescent="0.3">
      <c r="A93" s="664" t="s">
        <v>5960</v>
      </c>
      <c r="B93" s="665" t="s">
        <v>5961</v>
      </c>
      <c r="C93" s="665" t="s">
        <v>5503</v>
      </c>
      <c r="D93" s="665" t="s">
        <v>6026</v>
      </c>
      <c r="E93" s="665" t="s">
        <v>6027</v>
      </c>
      <c r="F93" s="668">
        <v>1</v>
      </c>
      <c r="G93" s="668">
        <v>157</v>
      </c>
      <c r="H93" s="668">
        <v>1</v>
      </c>
      <c r="I93" s="668">
        <v>157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5960</v>
      </c>
      <c r="B94" s="665" t="s">
        <v>5961</v>
      </c>
      <c r="C94" s="665" t="s">
        <v>5503</v>
      </c>
      <c r="D94" s="665" t="s">
        <v>6028</v>
      </c>
      <c r="E94" s="665" t="s">
        <v>6029</v>
      </c>
      <c r="F94" s="668">
        <v>20</v>
      </c>
      <c r="G94" s="668">
        <v>9200</v>
      </c>
      <c r="H94" s="668">
        <v>1</v>
      </c>
      <c r="I94" s="668">
        <v>460</v>
      </c>
      <c r="J94" s="668">
        <v>10</v>
      </c>
      <c r="K94" s="668">
        <v>4610</v>
      </c>
      <c r="L94" s="668">
        <v>0.50108695652173918</v>
      </c>
      <c r="M94" s="668">
        <v>461</v>
      </c>
      <c r="N94" s="668">
        <v>9</v>
      </c>
      <c r="O94" s="668">
        <v>4158</v>
      </c>
      <c r="P94" s="681">
        <v>0.45195652173913042</v>
      </c>
      <c r="Q94" s="669">
        <v>462</v>
      </c>
    </row>
    <row r="95" spans="1:17" ht="14.4" customHeight="1" x14ac:dyDescent="0.3">
      <c r="A95" s="664" t="s">
        <v>5960</v>
      </c>
      <c r="B95" s="665" t="s">
        <v>5961</v>
      </c>
      <c r="C95" s="665" t="s">
        <v>5503</v>
      </c>
      <c r="D95" s="665" t="s">
        <v>6030</v>
      </c>
      <c r="E95" s="665" t="s">
        <v>6031</v>
      </c>
      <c r="F95" s="668">
        <v>2</v>
      </c>
      <c r="G95" s="668">
        <v>1120</v>
      </c>
      <c r="H95" s="668">
        <v>1</v>
      </c>
      <c r="I95" s="668">
        <v>560</v>
      </c>
      <c r="J95" s="668"/>
      <c r="K95" s="668"/>
      <c r="L95" s="668"/>
      <c r="M95" s="668"/>
      <c r="N95" s="668">
        <v>3</v>
      </c>
      <c r="O95" s="668">
        <v>1686</v>
      </c>
      <c r="P95" s="681">
        <v>1.5053571428571428</v>
      </c>
      <c r="Q95" s="669">
        <v>562</v>
      </c>
    </row>
    <row r="96" spans="1:17" ht="14.4" customHeight="1" x14ac:dyDescent="0.3">
      <c r="A96" s="664" t="s">
        <v>5960</v>
      </c>
      <c r="B96" s="665" t="s">
        <v>5961</v>
      </c>
      <c r="C96" s="665" t="s">
        <v>5503</v>
      </c>
      <c r="D96" s="665" t="s">
        <v>6032</v>
      </c>
      <c r="E96" s="665" t="s">
        <v>6033</v>
      </c>
      <c r="F96" s="668"/>
      <c r="G96" s="668"/>
      <c r="H96" s="668"/>
      <c r="I96" s="668"/>
      <c r="J96" s="668"/>
      <c r="K96" s="668"/>
      <c r="L96" s="668"/>
      <c r="M96" s="668"/>
      <c r="N96" s="668">
        <v>1</v>
      </c>
      <c r="O96" s="668">
        <v>172</v>
      </c>
      <c r="P96" s="681"/>
      <c r="Q96" s="669">
        <v>172</v>
      </c>
    </row>
    <row r="97" spans="1:17" ht="14.4" customHeight="1" x14ac:dyDescent="0.3">
      <c r="A97" s="664" t="s">
        <v>5960</v>
      </c>
      <c r="B97" s="665" t="s">
        <v>5961</v>
      </c>
      <c r="C97" s="665" t="s">
        <v>5503</v>
      </c>
      <c r="D97" s="665" t="s">
        <v>6034</v>
      </c>
      <c r="E97" s="665" t="s">
        <v>6035</v>
      </c>
      <c r="F97" s="668"/>
      <c r="G97" s="668"/>
      <c r="H97" s="668"/>
      <c r="I97" s="668"/>
      <c r="J97" s="668">
        <v>1</v>
      </c>
      <c r="K97" s="668">
        <v>132</v>
      </c>
      <c r="L97" s="668"/>
      <c r="M97" s="668">
        <v>132</v>
      </c>
      <c r="N97" s="668"/>
      <c r="O97" s="668"/>
      <c r="P97" s="681"/>
      <c r="Q97" s="669"/>
    </row>
    <row r="98" spans="1:17" ht="14.4" customHeight="1" x14ac:dyDescent="0.3">
      <c r="A98" s="664" t="s">
        <v>5960</v>
      </c>
      <c r="B98" s="665" t="s">
        <v>5961</v>
      </c>
      <c r="C98" s="665" t="s">
        <v>5503</v>
      </c>
      <c r="D98" s="665" t="s">
        <v>6036</v>
      </c>
      <c r="E98" s="665" t="s">
        <v>6037</v>
      </c>
      <c r="F98" s="668">
        <v>2</v>
      </c>
      <c r="G98" s="668">
        <v>354</v>
      </c>
      <c r="H98" s="668">
        <v>1</v>
      </c>
      <c r="I98" s="668">
        <v>177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5960</v>
      </c>
      <c r="B99" s="665" t="s">
        <v>5961</v>
      </c>
      <c r="C99" s="665" t="s">
        <v>5503</v>
      </c>
      <c r="D99" s="665" t="s">
        <v>6038</v>
      </c>
      <c r="E99" s="665" t="s">
        <v>6039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414</v>
      </c>
      <c r="P99" s="681"/>
      <c r="Q99" s="669">
        <v>414</v>
      </c>
    </row>
    <row r="100" spans="1:17" ht="14.4" customHeight="1" x14ac:dyDescent="0.3">
      <c r="A100" s="664" t="s">
        <v>5960</v>
      </c>
      <c r="B100" s="665" t="s">
        <v>5961</v>
      </c>
      <c r="C100" s="665" t="s">
        <v>5503</v>
      </c>
      <c r="D100" s="665" t="s">
        <v>6040</v>
      </c>
      <c r="E100" s="665" t="s">
        <v>6041</v>
      </c>
      <c r="F100" s="668">
        <v>42</v>
      </c>
      <c r="G100" s="668">
        <v>39438</v>
      </c>
      <c r="H100" s="668">
        <v>1</v>
      </c>
      <c r="I100" s="668">
        <v>939</v>
      </c>
      <c r="J100" s="668">
        <v>41</v>
      </c>
      <c r="K100" s="668">
        <v>38540</v>
      </c>
      <c r="L100" s="668">
        <v>0.97723008266139255</v>
      </c>
      <c r="M100" s="668">
        <v>940</v>
      </c>
      <c r="N100" s="668">
        <v>49</v>
      </c>
      <c r="O100" s="668">
        <v>46109</v>
      </c>
      <c r="P100" s="681">
        <v>1.1691515796947107</v>
      </c>
      <c r="Q100" s="669">
        <v>941</v>
      </c>
    </row>
    <row r="101" spans="1:17" ht="14.4" customHeight="1" x14ac:dyDescent="0.3">
      <c r="A101" s="664" t="s">
        <v>5960</v>
      </c>
      <c r="B101" s="665" t="s">
        <v>5961</v>
      </c>
      <c r="C101" s="665" t="s">
        <v>5503</v>
      </c>
      <c r="D101" s="665" t="s">
        <v>6042</v>
      </c>
      <c r="E101" s="665" t="s">
        <v>6043</v>
      </c>
      <c r="F101" s="668">
        <v>1</v>
      </c>
      <c r="G101" s="668">
        <v>394</v>
      </c>
      <c r="H101" s="668">
        <v>1</v>
      </c>
      <c r="I101" s="668">
        <v>394</v>
      </c>
      <c r="J101" s="668"/>
      <c r="K101" s="668"/>
      <c r="L101" s="668"/>
      <c r="M101" s="668"/>
      <c r="N101" s="668">
        <v>1</v>
      </c>
      <c r="O101" s="668">
        <v>396</v>
      </c>
      <c r="P101" s="681">
        <v>1.0050761421319796</v>
      </c>
      <c r="Q101" s="669">
        <v>396</v>
      </c>
    </row>
    <row r="102" spans="1:17" ht="14.4" customHeight="1" x14ac:dyDescent="0.3">
      <c r="A102" s="664" t="s">
        <v>5960</v>
      </c>
      <c r="B102" s="665" t="s">
        <v>5961</v>
      </c>
      <c r="C102" s="665" t="s">
        <v>5503</v>
      </c>
      <c r="D102" s="665" t="s">
        <v>6044</v>
      </c>
      <c r="E102" s="665" t="s">
        <v>6045</v>
      </c>
      <c r="F102" s="668">
        <v>1</v>
      </c>
      <c r="G102" s="668">
        <v>309</v>
      </c>
      <c r="H102" s="668">
        <v>1</v>
      </c>
      <c r="I102" s="668">
        <v>309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5960</v>
      </c>
      <c r="B103" s="665" t="s">
        <v>5961</v>
      </c>
      <c r="C103" s="665" t="s">
        <v>5503</v>
      </c>
      <c r="D103" s="665" t="s">
        <v>6046</v>
      </c>
      <c r="E103" s="665" t="s">
        <v>6047</v>
      </c>
      <c r="F103" s="668">
        <v>145</v>
      </c>
      <c r="G103" s="668">
        <v>4205</v>
      </c>
      <c r="H103" s="668">
        <v>1</v>
      </c>
      <c r="I103" s="668">
        <v>29</v>
      </c>
      <c r="J103" s="668">
        <v>257</v>
      </c>
      <c r="K103" s="668">
        <v>7710</v>
      </c>
      <c r="L103" s="668">
        <v>1.8335315101070155</v>
      </c>
      <c r="M103" s="668">
        <v>30</v>
      </c>
      <c r="N103" s="668">
        <v>188</v>
      </c>
      <c r="O103" s="668">
        <v>5640</v>
      </c>
      <c r="P103" s="681">
        <v>1.3412604042806182</v>
      </c>
      <c r="Q103" s="669">
        <v>30</v>
      </c>
    </row>
    <row r="104" spans="1:17" ht="14.4" customHeight="1" x14ac:dyDescent="0.3">
      <c r="A104" s="664" t="s">
        <v>5960</v>
      </c>
      <c r="B104" s="665" t="s">
        <v>5961</v>
      </c>
      <c r="C104" s="665" t="s">
        <v>5503</v>
      </c>
      <c r="D104" s="665" t="s">
        <v>6048</v>
      </c>
      <c r="E104" s="665" t="s">
        <v>6049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50</v>
      </c>
      <c r="P104" s="681"/>
      <c r="Q104" s="669">
        <v>50</v>
      </c>
    </row>
    <row r="105" spans="1:17" ht="14.4" customHeight="1" x14ac:dyDescent="0.3">
      <c r="A105" s="664" t="s">
        <v>5960</v>
      </c>
      <c r="B105" s="665" t="s">
        <v>5961</v>
      </c>
      <c r="C105" s="665" t="s">
        <v>5503</v>
      </c>
      <c r="D105" s="665" t="s">
        <v>6050</v>
      </c>
      <c r="E105" s="665" t="s">
        <v>6051</v>
      </c>
      <c r="F105" s="668">
        <v>4</v>
      </c>
      <c r="G105" s="668">
        <v>48</v>
      </c>
      <c r="H105" s="668">
        <v>1</v>
      </c>
      <c r="I105" s="668">
        <v>12</v>
      </c>
      <c r="J105" s="668">
        <v>15</v>
      </c>
      <c r="K105" s="668">
        <v>180</v>
      </c>
      <c r="L105" s="668">
        <v>3.75</v>
      </c>
      <c r="M105" s="668">
        <v>12</v>
      </c>
      <c r="N105" s="668">
        <v>8</v>
      </c>
      <c r="O105" s="668">
        <v>96</v>
      </c>
      <c r="P105" s="681">
        <v>2</v>
      </c>
      <c r="Q105" s="669">
        <v>12</v>
      </c>
    </row>
    <row r="106" spans="1:17" ht="14.4" customHeight="1" x14ac:dyDescent="0.3">
      <c r="A106" s="664" t="s">
        <v>5960</v>
      </c>
      <c r="B106" s="665" t="s">
        <v>5961</v>
      </c>
      <c r="C106" s="665" t="s">
        <v>5503</v>
      </c>
      <c r="D106" s="665" t="s">
        <v>6052</v>
      </c>
      <c r="E106" s="665" t="s">
        <v>6053</v>
      </c>
      <c r="F106" s="668">
        <v>5</v>
      </c>
      <c r="G106" s="668">
        <v>905</v>
      </c>
      <c r="H106" s="668">
        <v>1</v>
      </c>
      <c r="I106" s="668">
        <v>181</v>
      </c>
      <c r="J106" s="668">
        <v>9</v>
      </c>
      <c r="K106" s="668">
        <v>1638</v>
      </c>
      <c r="L106" s="668">
        <v>1.8099447513812155</v>
      </c>
      <c r="M106" s="668">
        <v>182</v>
      </c>
      <c r="N106" s="668">
        <v>17</v>
      </c>
      <c r="O106" s="668">
        <v>3111</v>
      </c>
      <c r="P106" s="681">
        <v>3.4375690607734808</v>
      </c>
      <c r="Q106" s="669">
        <v>183</v>
      </c>
    </row>
    <row r="107" spans="1:17" ht="14.4" customHeight="1" x14ac:dyDescent="0.3">
      <c r="A107" s="664" t="s">
        <v>5960</v>
      </c>
      <c r="B107" s="665" t="s">
        <v>5961</v>
      </c>
      <c r="C107" s="665" t="s">
        <v>5503</v>
      </c>
      <c r="D107" s="665" t="s">
        <v>6054</v>
      </c>
      <c r="E107" s="665" t="s">
        <v>6055</v>
      </c>
      <c r="F107" s="668">
        <v>28</v>
      </c>
      <c r="G107" s="668">
        <v>1988</v>
      </c>
      <c r="H107" s="668">
        <v>1</v>
      </c>
      <c r="I107" s="668">
        <v>71</v>
      </c>
      <c r="J107" s="668">
        <v>7</v>
      </c>
      <c r="K107" s="668">
        <v>504</v>
      </c>
      <c r="L107" s="668">
        <v>0.25352112676056338</v>
      </c>
      <c r="M107" s="668">
        <v>72</v>
      </c>
      <c r="N107" s="668">
        <v>11</v>
      </c>
      <c r="O107" s="668">
        <v>803</v>
      </c>
      <c r="P107" s="681">
        <v>0.40392354124748492</v>
      </c>
      <c r="Q107" s="669">
        <v>73</v>
      </c>
    </row>
    <row r="108" spans="1:17" ht="14.4" customHeight="1" x14ac:dyDescent="0.3">
      <c r="A108" s="664" t="s">
        <v>5960</v>
      </c>
      <c r="B108" s="665" t="s">
        <v>5961</v>
      </c>
      <c r="C108" s="665" t="s">
        <v>5503</v>
      </c>
      <c r="D108" s="665" t="s">
        <v>6056</v>
      </c>
      <c r="E108" s="665" t="s">
        <v>6057</v>
      </c>
      <c r="F108" s="668">
        <v>4</v>
      </c>
      <c r="G108" s="668">
        <v>728</v>
      </c>
      <c r="H108" s="668">
        <v>1</v>
      </c>
      <c r="I108" s="668">
        <v>182</v>
      </c>
      <c r="J108" s="668">
        <v>7</v>
      </c>
      <c r="K108" s="668">
        <v>1281</v>
      </c>
      <c r="L108" s="668">
        <v>1.7596153846153846</v>
      </c>
      <c r="M108" s="668">
        <v>183</v>
      </c>
      <c r="N108" s="668">
        <v>16</v>
      </c>
      <c r="O108" s="668">
        <v>2944</v>
      </c>
      <c r="P108" s="681">
        <v>4.0439560439560438</v>
      </c>
      <c r="Q108" s="669">
        <v>184</v>
      </c>
    </row>
    <row r="109" spans="1:17" ht="14.4" customHeight="1" x14ac:dyDescent="0.3">
      <c r="A109" s="664" t="s">
        <v>5960</v>
      </c>
      <c r="B109" s="665" t="s">
        <v>5961</v>
      </c>
      <c r="C109" s="665" t="s">
        <v>5503</v>
      </c>
      <c r="D109" s="665" t="s">
        <v>6058</v>
      </c>
      <c r="E109" s="665" t="s">
        <v>6059</v>
      </c>
      <c r="F109" s="668">
        <v>1075</v>
      </c>
      <c r="G109" s="668">
        <v>158025</v>
      </c>
      <c r="H109" s="668">
        <v>1</v>
      </c>
      <c r="I109" s="668">
        <v>147</v>
      </c>
      <c r="J109" s="668">
        <v>1081</v>
      </c>
      <c r="K109" s="668">
        <v>159988</v>
      </c>
      <c r="L109" s="668">
        <v>1.0124220851131149</v>
      </c>
      <c r="M109" s="668">
        <v>148</v>
      </c>
      <c r="N109" s="668">
        <v>907</v>
      </c>
      <c r="O109" s="668">
        <v>135143</v>
      </c>
      <c r="P109" s="681">
        <v>0.85520012656225286</v>
      </c>
      <c r="Q109" s="669">
        <v>149</v>
      </c>
    </row>
    <row r="110" spans="1:17" ht="14.4" customHeight="1" x14ac:dyDescent="0.3">
      <c r="A110" s="664" t="s">
        <v>5960</v>
      </c>
      <c r="B110" s="665" t="s">
        <v>5961</v>
      </c>
      <c r="C110" s="665" t="s">
        <v>5503</v>
      </c>
      <c r="D110" s="665" t="s">
        <v>6060</v>
      </c>
      <c r="E110" s="665" t="s">
        <v>6061</v>
      </c>
      <c r="F110" s="668">
        <v>148</v>
      </c>
      <c r="G110" s="668">
        <v>4292</v>
      </c>
      <c r="H110" s="668">
        <v>1</v>
      </c>
      <c r="I110" s="668">
        <v>29</v>
      </c>
      <c r="J110" s="668">
        <v>261</v>
      </c>
      <c r="K110" s="668">
        <v>7830</v>
      </c>
      <c r="L110" s="668">
        <v>1.8243243243243243</v>
      </c>
      <c r="M110" s="668">
        <v>30</v>
      </c>
      <c r="N110" s="668">
        <v>194</v>
      </c>
      <c r="O110" s="668">
        <v>5820</v>
      </c>
      <c r="P110" s="681">
        <v>1.3560111835973905</v>
      </c>
      <c r="Q110" s="669">
        <v>30</v>
      </c>
    </row>
    <row r="111" spans="1:17" ht="14.4" customHeight="1" x14ac:dyDescent="0.3">
      <c r="A111" s="664" t="s">
        <v>5960</v>
      </c>
      <c r="B111" s="665" t="s">
        <v>5961</v>
      </c>
      <c r="C111" s="665" t="s">
        <v>5503</v>
      </c>
      <c r="D111" s="665" t="s">
        <v>6062</v>
      </c>
      <c r="E111" s="665" t="s">
        <v>6063</v>
      </c>
      <c r="F111" s="668">
        <v>120</v>
      </c>
      <c r="G111" s="668">
        <v>3720</v>
      </c>
      <c r="H111" s="668">
        <v>1</v>
      </c>
      <c r="I111" s="668">
        <v>31</v>
      </c>
      <c r="J111" s="668">
        <v>242</v>
      </c>
      <c r="K111" s="668">
        <v>7502</v>
      </c>
      <c r="L111" s="668">
        <v>2.0166666666666666</v>
      </c>
      <c r="M111" s="668">
        <v>31</v>
      </c>
      <c r="N111" s="668">
        <v>154</v>
      </c>
      <c r="O111" s="668">
        <v>4774</v>
      </c>
      <c r="P111" s="681">
        <v>1.2833333333333334</v>
      </c>
      <c r="Q111" s="669">
        <v>31</v>
      </c>
    </row>
    <row r="112" spans="1:17" ht="14.4" customHeight="1" x14ac:dyDescent="0.3">
      <c r="A112" s="664" t="s">
        <v>5960</v>
      </c>
      <c r="B112" s="665" t="s">
        <v>5961</v>
      </c>
      <c r="C112" s="665" t="s">
        <v>5503</v>
      </c>
      <c r="D112" s="665" t="s">
        <v>6064</v>
      </c>
      <c r="E112" s="665" t="s">
        <v>6065</v>
      </c>
      <c r="F112" s="668">
        <v>131</v>
      </c>
      <c r="G112" s="668">
        <v>3537</v>
      </c>
      <c r="H112" s="668">
        <v>1</v>
      </c>
      <c r="I112" s="668">
        <v>27</v>
      </c>
      <c r="J112" s="668">
        <v>246</v>
      </c>
      <c r="K112" s="668">
        <v>6642</v>
      </c>
      <c r="L112" s="668">
        <v>1.8778625954198473</v>
      </c>
      <c r="M112" s="668">
        <v>27</v>
      </c>
      <c r="N112" s="668">
        <v>158</v>
      </c>
      <c r="O112" s="668">
        <v>4266</v>
      </c>
      <c r="P112" s="681">
        <v>1.2061068702290076</v>
      </c>
      <c r="Q112" s="669">
        <v>27</v>
      </c>
    </row>
    <row r="113" spans="1:17" ht="14.4" customHeight="1" x14ac:dyDescent="0.3">
      <c r="A113" s="664" t="s">
        <v>5960</v>
      </c>
      <c r="B113" s="665" t="s">
        <v>5961</v>
      </c>
      <c r="C113" s="665" t="s">
        <v>5503</v>
      </c>
      <c r="D113" s="665" t="s">
        <v>6066</v>
      </c>
      <c r="E113" s="665" t="s">
        <v>6067</v>
      </c>
      <c r="F113" s="668">
        <v>12</v>
      </c>
      <c r="G113" s="668">
        <v>3036</v>
      </c>
      <c r="H113" s="668">
        <v>1</v>
      </c>
      <c r="I113" s="668">
        <v>253</v>
      </c>
      <c r="J113" s="668">
        <v>8</v>
      </c>
      <c r="K113" s="668">
        <v>2040</v>
      </c>
      <c r="L113" s="668">
        <v>0.67193675889328064</v>
      </c>
      <c r="M113" s="668">
        <v>255</v>
      </c>
      <c r="N113" s="668">
        <v>7</v>
      </c>
      <c r="O113" s="668">
        <v>1792</v>
      </c>
      <c r="P113" s="681">
        <v>0.59025032938076416</v>
      </c>
      <c r="Q113" s="669">
        <v>256</v>
      </c>
    </row>
    <row r="114" spans="1:17" ht="14.4" customHeight="1" x14ac:dyDescent="0.3">
      <c r="A114" s="664" t="s">
        <v>5960</v>
      </c>
      <c r="B114" s="665" t="s">
        <v>5961</v>
      </c>
      <c r="C114" s="665" t="s">
        <v>5503</v>
      </c>
      <c r="D114" s="665" t="s">
        <v>6068</v>
      </c>
      <c r="E114" s="665" t="s">
        <v>6069</v>
      </c>
      <c r="F114" s="668">
        <v>896</v>
      </c>
      <c r="G114" s="668">
        <v>19712</v>
      </c>
      <c r="H114" s="668">
        <v>1</v>
      </c>
      <c r="I114" s="668">
        <v>22</v>
      </c>
      <c r="J114" s="668">
        <v>755</v>
      </c>
      <c r="K114" s="668">
        <v>16610</v>
      </c>
      <c r="L114" s="668">
        <v>0.8426339285714286</v>
      </c>
      <c r="M114" s="668">
        <v>22</v>
      </c>
      <c r="N114" s="668">
        <v>675</v>
      </c>
      <c r="O114" s="668">
        <v>14850</v>
      </c>
      <c r="P114" s="681">
        <v>0.7533482142857143</v>
      </c>
      <c r="Q114" s="669">
        <v>22</v>
      </c>
    </row>
    <row r="115" spans="1:17" ht="14.4" customHeight="1" x14ac:dyDescent="0.3">
      <c r="A115" s="664" t="s">
        <v>5960</v>
      </c>
      <c r="B115" s="665" t="s">
        <v>5961</v>
      </c>
      <c r="C115" s="665" t="s">
        <v>5503</v>
      </c>
      <c r="D115" s="665" t="s">
        <v>6070</v>
      </c>
      <c r="E115" s="665" t="s">
        <v>6071</v>
      </c>
      <c r="F115" s="668">
        <v>142</v>
      </c>
      <c r="G115" s="668">
        <v>3550</v>
      </c>
      <c r="H115" s="668">
        <v>1</v>
      </c>
      <c r="I115" s="668">
        <v>25</v>
      </c>
      <c r="J115" s="668">
        <v>252</v>
      </c>
      <c r="K115" s="668">
        <v>6300</v>
      </c>
      <c r="L115" s="668">
        <v>1.7746478873239437</v>
      </c>
      <c r="M115" s="668">
        <v>25</v>
      </c>
      <c r="N115" s="668">
        <v>174</v>
      </c>
      <c r="O115" s="668">
        <v>4350</v>
      </c>
      <c r="P115" s="681">
        <v>1.2253521126760563</v>
      </c>
      <c r="Q115" s="669">
        <v>25</v>
      </c>
    </row>
    <row r="116" spans="1:17" ht="14.4" customHeight="1" x14ac:dyDescent="0.3">
      <c r="A116" s="664" t="s">
        <v>5960</v>
      </c>
      <c r="B116" s="665" t="s">
        <v>5961</v>
      </c>
      <c r="C116" s="665" t="s">
        <v>5503</v>
      </c>
      <c r="D116" s="665" t="s">
        <v>6072</v>
      </c>
      <c r="E116" s="665" t="s">
        <v>6073</v>
      </c>
      <c r="F116" s="668">
        <v>114</v>
      </c>
      <c r="G116" s="668">
        <v>3762</v>
      </c>
      <c r="H116" s="668">
        <v>1</v>
      </c>
      <c r="I116" s="668">
        <v>33</v>
      </c>
      <c r="J116" s="668">
        <v>219</v>
      </c>
      <c r="K116" s="668">
        <v>7227</v>
      </c>
      <c r="L116" s="668">
        <v>1.9210526315789473</v>
      </c>
      <c r="M116" s="668">
        <v>33</v>
      </c>
      <c r="N116" s="668">
        <v>130</v>
      </c>
      <c r="O116" s="668">
        <v>4290</v>
      </c>
      <c r="P116" s="681">
        <v>1.1403508771929824</v>
      </c>
      <c r="Q116" s="669">
        <v>33</v>
      </c>
    </row>
    <row r="117" spans="1:17" ht="14.4" customHeight="1" x14ac:dyDescent="0.3">
      <c r="A117" s="664" t="s">
        <v>5960</v>
      </c>
      <c r="B117" s="665" t="s">
        <v>5961</v>
      </c>
      <c r="C117" s="665" t="s">
        <v>5503</v>
      </c>
      <c r="D117" s="665" t="s">
        <v>6074</v>
      </c>
      <c r="E117" s="665" t="s">
        <v>6075</v>
      </c>
      <c r="F117" s="668"/>
      <c r="G117" s="668"/>
      <c r="H117" s="668"/>
      <c r="I117" s="668"/>
      <c r="J117" s="668">
        <v>1</v>
      </c>
      <c r="K117" s="668">
        <v>30</v>
      </c>
      <c r="L117" s="668"/>
      <c r="M117" s="668">
        <v>30</v>
      </c>
      <c r="N117" s="668">
        <v>3</v>
      </c>
      <c r="O117" s="668">
        <v>90</v>
      </c>
      <c r="P117" s="681"/>
      <c r="Q117" s="669">
        <v>30</v>
      </c>
    </row>
    <row r="118" spans="1:17" ht="14.4" customHeight="1" x14ac:dyDescent="0.3">
      <c r="A118" s="664" t="s">
        <v>5960</v>
      </c>
      <c r="B118" s="665" t="s">
        <v>5961</v>
      </c>
      <c r="C118" s="665" t="s">
        <v>5503</v>
      </c>
      <c r="D118" s="665" t="s">
        <v>6076</v>
      </c>
      <c r="E118" s="665" t="s">
        <v>6077</v>
      </c>
      <c r="F118" s="668">
        <v>8</v>
      </c>
      <c r="G118" s="668">
        <v>208</v>
      </c>
      <c r="H118" s="668">
        <v>1</v>
      </c>
      <c r="I118" s="668">
        <v>26</v>
      </c>
      <c r="J118" s="668"/>
      <c r="K118" s="668"/>
      <c r="L118" s="668"/>
      <c r="M118" s="668"/>
      <c r="N118" s="668">
        <v>1</v>
      </c>
      <c r="O118" s="668">
        <v>26</v>
      </c>
      <c r="P118" s="681">
        <v>0.125</v>
      </c>
      <c r="Q118" s="669">
        <v>26</v>
      </c>
    </row>
    <row r="119" spans="1:17" ht="14.4" customHeight="1" x14ac:dyDescent="0.3">
      <c r="A119" s="664" t="s">
        <v>5960</v>
      </c>
      <c r="B119" s="665" t="s">
        <v>5961</v>
      </c>
      <c r="C119" s="665" t="s">
        <v>5503</v>
      </c>
      <c r="D119" s="665" t="s">
        <v>6078</v>
      </c>
      <c r="E119" s="665" t="s">
        <v>6079</v>
      </c>
      <c r="F119" s="668">
        <v>6</v>
      </c>
      <c r="G119" s="668">
        <v>504</v>
      </c>
      <c r="H119" s="668">
        <v>1</v>
      </c>
      <c r="I119" s="668">
        <v>84</v>
      </c>
      <c r="J119" s="668">
        <v>20</v>
      </c>
      <c r="K119" s="668">
        <v>1680</v>
      </c>
      <c r="L119" s="668">
        <v>3.3333333333333335</v>
      </c>
      <c r="M119" s="668">
        <v>84</v>
      </c>
      <c r="N119" s="668">
        <v>24</v>
      </c>
      <c r="O119" s="668">
        <v>2016</v>
      </c>
      <c r="P119" s="681">
        <v>4</v>
      </c>
      <c r="Q119" s="669">
        <v>84</v>
      </c>
    </row>
    <row r="120" spans="1:17" ht="14.4" customHeight="1" x14ac:dyDescent="0.3">
      <c r="A120" s="664" t="s">
        <v>5960</v>
      </c>
      <c r="B120" s="665" t="s">
        <v>5961</v>
      </c>
      <c r="C120" s="665" t="s">
        <v>5503</v>
      </c>
      <c r="D120" s="665" t="s">
        <v>6080</v>
      </c>
      <c r="E120" s="665" t="s">
        <v>6081</v>
      </c>
      <c r="F120" s="668">
        <v>5</v>
      </c>
      <c r="G120" s="668">
        <v>870</v>
      </c>
      <c r="H120" s="668">
        <v>1</v>
      </c>
      <c r="I120" s="668">
        <v>174</v>
      </c>
      <c r="J120" s="668">
        <v>11</v>
      </c>
      <c r="K120" s="668">
        <v>1925</v>
      </c>
      <c r="L120" s="668">
        <v>2.2126436781609193</v>
      </c>
      <c r="M120" s="668">
        <v>175</v>
      </c>
      <c r="N120" s="668">
        <v>23</v>
      </c>
      <c r="O120" s="668">
        <v>4048</v>
      </c>
      <c r="P120" s="681">
        <v>4.6528735632183906</v>
      </c>
      <c r="Q120" s="669">
        <v>176</v>
      </c>
    </row>
    <row r="121" spans="1:17" ht="14.4" customHeight="1" x14ac:dyDescent="0.3">
      <c r="A121" s="664" t="s">
        <v>5960</v>
      </c>
      <c r="B121" s="665" t="s">
        <v>5961</v>
      </c>
      <c r="C121" s="665" t="s">
        <v>5503</v>
      </c>
      <c r="D121" s="665" t="s">
        <v>6082</v>
      </c>
      <c r="E121" s="665" t="s">
        <v>6083</v>
      </c>
      <c r="F121" s="668">
        <v>2</v>
      </c>
      <c r="G121" s="668">
        <v>500</v>
      </c>
      <c r="H121" s="668">
        <v>1</v>
      </c>
      <c r="I121" s="668">
        <v>250</v>
      </c>
      <c r="J121" s="668"/>
      <c r="K121" s="668"/>
      <c r="L121" s="668"/>
      <c r="M121" s="668"/>
      <c r="N121" s="668">
        <v>1</v>
      </c>
      <c r="O121" s="668">
        <v>253</v>
      </c>
      <c r="P121" s="681">
        <v>0.50600000000000001</v>
      </c>
      <c r="Q121" s="669">
        <v>253</v>
      </c>
    </row>
    <row r="122" spans="1:17" ht="14.4" customHeight="1" x14ac:dyDescent="0.3">
      <c r="A122" s="664" t="s">
        <v>5960</v>
      </c>
      <c r="B122" s="665" t="s">
        <v>5961</v>
      </c>
      <c r="C122" s="665" t="s">
        <v>5503</v>
      </c>
      <c r="D122" s="665" t="s">
        <v>6084</v>
      </c>
      <c r="E122" s="665" t="s">
        <v>6085</v>
      </c>
      <c r="F122" s="668">
        <v>929</v>
      </c>
      <c r="G122" s="668">
        <v>13935</v>
      </c>
      <c r="H122" s="668">
        <v>1</v>
      </c>
      <c r="I122" s="668">
        <v>15</v>
      </c>
      <c r="J122" s="668">
        <v>779</v>
      </c>
      <c r="K122" s="668">
        <v>11685</v>
      </c>
      <c r="L122" s="668">
        <v>0.83853606027987082</v>
      </c>
      <c r="M122" s="668">
        <v>15</v>
      </c>
      <c r="N122" s="668">
        <v>676</v>
      </c>
      <c r="O122" s="668">
        <v>10140</v>
      </c>
      <c r="P122" s="681">
        <v>0.72766415500538217</v>
      </c>
      <c r="Q122" s="669">
        <v>15</v>
      </c>
    </row>
    <row r="123" spans="1:17" ht="14.4" customHeight="1" x14ac:dyDescent="0.3">
      <c r="A123" s="664" t="s">
        <v>5960</v>
      </c>
      <c r="B123" s="665" t="s">
        <v>5961</v>
      </c>
      <c r="C123" s="665" t="s">
        <v>5503</v>
      </c>
      <c r="D123" s="665" t="s">
        <v>6086</v>
      </c>
      <c r="E123" s="665" t="s">
        <v>6087</v>
      </c>
      <c r="F123" s="668">
        <v>118</v>
      </c>
      <c r="G123" s="668">
        <v>2714</v>
      </c>
      <c r="H123" s="668">
        <v>1</v>
      </c>
      <c r="I123" s="668">
        <v>23</v>
      </c>
      <c r="J123" s="668">
        <v>218</v>
      </c>
      <c r="K123" s="668">
        <v>5014</v>
      </c>
      <c r="L123" s="668">
        <v>1.847457627118644</v>
      </c>
      <c r="M123" s="668">
        <v>23</v>
      </c>
      <c r="N123" s="668">
        <v>128</v>
      </c>
      <c r="O123" s="668">
        <v>2944</v>
      </c>
      <c r="P123" s="681">
        <v>1.0847457627118644</v>
      </c>
      <c r="Q123" s="669">
        <v>23</v>
      </c>
    </row>
    <row r="124" spans="1:17" ht="14.4" customHeight="1" x14ac:dyDescent="0.3">
      <c r="A124" s="664" t="s">
        <v>5960</v>
      </c>
      <c r="B124" s="665" t="s">
        <v>5961</v>
      </c>
      <c r="C124" s="665" t="s">
        <v>5503</v>
      </c>
      <c r="D124" s="665" t="s">
        <v>6088</v>
      </c>
      <c r="E124" s="665" t="s">
        <v>6089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252</v>
      </c>
      <c r="P124" s="681"/>
      <c r="Q124" s="669">
        <v>252</v>
      </c>
    </row>
    <row r="125" spans="1:17" ht="14.4" customHeight="1" x14ac:dyDescent="0.3">
      <c r="A125" s="664" t="s">
        <v>5960</v>
      </c>
      <c r="B125" s="665" t="s">
        <v>5961</v>
      </c>
      <c r="C125" s="665" t="s">
        <v>5503</v>
      </c>
      <c r="D125" s="665" t="s">
        <v>6090</v>
      </c>
      <c r="E125" s="665" t="s">
        <v>6091</v>
      </c>
      <c r="F125" s="668">
        <v>6</v>
      </c>
      <c r="G125" s="668">
        <v>222</v>
      </c>
      <c r="H125" s="668">
        <v>1</v>
      </c>
      <c r="I125" s="668">
        <v>37</v>
      </c>
      <c r="J125" s="668">
        <v>15</v>
      </c>
      <c r="K125" s="668">
        <v>555</v>
      </c>
      <c r="L125" s="668">
        <v>2.5</v>
      </c>
      <c r="M125" s="668">
        <v>37</v>
      </c>
      <c r="N125" s="668">
        <v>8</v>
      </c>
      <c r="O125" s="668">
        <v>296</v>
      </c>
      <c r="P125" s="681">
        <v>1.3333333333333333</v>
      </c>
      <c r="Q125" s="669">
        <v>37</v>
      </c>
    </row>
    <row r="126" spans="1:17" ht="14.4" customHeight="1" x14ac:dyDescent="0.3">
      <c r="A126" s="664" t="s">
        <v>5960</v>
      </c>
      <c r="B126" s="665" t="s">
        <v>5961</v>
      </c>
      <c r="C126" s="665" t="s">
        <v>5503</v>
      </c>
      <c r="D126" s="665" t="s">
        <v>6092</v>
      </c>
      <c r="E126" s="665" t="s">
        <v>6093</v>
      </c>
      <c r="F126" s="668">
        <v>129</v>
      </c>
      <c r="G126" s="668">
        <v>2967</v>
      </c>
      <c r="H126" s="668">
        <v>1</v>
      </c>
      <c r="I126" s="668">
        <v>23</v>
      </c>
      <c r="J126" s="668">
        <v>249</v>
      </c>
      <c r="K126" s="668">
        <v>5727</v>
      </c>
      <c r="L126" s="668">
        <v>1.930232558139535</v>
      </c>
      <c r="M126" s="668">
        <v>23</v>
      </c>
      <c r="N126" s="668">
        <v>159</v>
      </c>
      <c r="O126" s="668">
        <v>3657</v>
      </c>
      <c r="P126" s="681">
        <v>1.2325581395348837</v>
      </c>
      <c r="Q126" s="669">
        <v>23</v>
      </c>
    </row>
    <row r="127" spans="1:17" ht="14.4" customHeight="1" x14ac:dyDescent="0.3">
      <c r="A127" s="664" t="s">
        <v>5960</v>
      </c>
      <c r="B127" s="665" t="s">
        <v>5961</v>
      </c>
      <c r="C127" s="665" t="s">
        <v>5503</v>
      </c>
      <c r="D127" s="665" t="s">
        <v>6094</v>
      </c>
      <c r="E127" s="665" t="s">
        <v>6095</v>
      </c>
      <c r="F127" s="668"/>
      <c r="G127" s="668"/>
      <c r="H127" s="668"/>
      <c r="I127" s="668"/>
      <c r="J127" s="668"/>
      <c r="K127" s="668"/>
      <c r="L127" s="668"/>
      <c r="M127" s="668"/>
      <c r="N127" s="668">
        <v>1</v>
      </c>
      <c r="O127" s="668">
        <v>588</v>
      </c>
      <c r="P127" s="681"/>
      <c r="Q127" s="669">
        <v>588</v>
      </c>
    </row>
    <row r="128" spans="1:17" ht="14.4" customHeight="1" x14ac:dyDescent="0.3">
      <c r="A128" s="664" t="s">
        <v>5960</v>
      </c>
      <c r="B128" s="665" t="s">
        <v>5961</v>
      </c>
      <c r="C128" s="665" t="s">
        <v>5503</v>
      </c>
      <c r="D128" s="665" t="s">
        <v>6096</v>
      </c>
      <c r="E128" s="665" t="s">
        <v>6097</v>
      </c>
      <c r="F128" s="668">
        <v>192</v>
      </c>
      <c r="G128" s="668">
        <v>63552</v>
      </c>
      <c r="H128" s="668">
        <v>1</v>
      </c>
      <c r="I128" s="668">
        <v>331</v>
      </c>
      <c r="J128" s="668">
        <v>158</v>
      </c>
      <c r="K128" s="668">
        <v>52298</v>
      </c>
      <c r="L128" s="668">
        <v>0.82291666666666663</v>
      </c>
      <c r="M128" s="668">
        <v>331</v>
      </c>
      <c r="N128" s="668">
        <v>126</v>
      </c>
      <c r="O128" s="668">
        <v>41706</v>
      </c>
      <c r="P128" s="681">
        <v>0.65625</v>
      </c>
      <c r="Q128" s="669">
        <v>331</v>
      </c>
    </row>
    <row r="129" spans="1:17" ht="14.4" customHeight="1" x14ac:dyDescent="0.3">
      <c r="A129" s="664" t="s">
        <v>5960</v>
      </c>
      <c r="B129" s="665" t="s">
        <v>5961</v>
      </c>
      <c r="C129" s="665" t="s">
        <v>5503</v>
      </c>
      <c r="D129" s="665" t="s">
        <v>6098</v>
      </c>
      <c r="E129" s="665" t="s">
        <v>6099</v>
      </c>
      <c r="F129" s="668"/>
      <c r="G129" s="668"/>
      <c r="H129" s="668"/>
      <c r="I129" s="668"/>
      <c r="J129" s="668">
        <v>1</v>
      </c>
      <c r="K129" s="668">
        <v>277</v>
      </c>
      <c r="L129" s="668"/>
      <c r="M129" s="668">
        <v>277</v>
      </c>
      <c r="N129" s="668">
        <v>1</v>
      </c>
      <c r="O129" s="668">
        <v>277</v>
      </c>
      <c r="P129" s="681"/>
      <c r="Q129" s="669">
        <v>277</v>
      </c>
    </row>
    <row r="130" spans="1:17" ht="14.4" customHeight="1" x14ac:dyDescent="0.3">
      <c r="A130" s="664" t="s">
        <v>5960</v>
      </c>
      <c r="B130" s="665" t="s">
        <v>5961</v>
      </c>
      <c r="C130" s="665" t="s">
        <v>5503</v>
      </c>
      <c r="D130" s="665" t="s">
        <v>6100</v>
      </c>
      <c r="E130" s="665" t="s">
        <v>6101</v>
      </c>
      <c r="F130" s="668">
        <v>117</v>
      </c>
      <c r="G130" s="668">
        <v>3393</v>
      </c>
      <c r="H130" s="668">
        <v>1</v>
      </c>
      <c r="I130" s="668">
        <v>29</v>
      </c>
      <c r="J130" s="668">
        <v>220</v>
      </c>
      <c r="K130" s="668">
        <v>6380</v>
      </c>
      <c r="L130" s="668">
        <v>1.8803418803418803</v>
      </c>
      <c r="M130" s="668">
        <v>29</v>
      </c>
      <c r="N130" s="668">
        <v>132</v>
      </c>
      <c r="O130" s="668">
        <v>3828</v>
      </c>
      <c r="P130" s="681">
        <v>1.1282051282051282</v>
      </c>
      <c r="Q130" s="669">
        <v>29</v>
      </c>
    </row>
    <row r="131" spans="1:17" ht="14.4" customHeight="1" x14ac:dyDescent="0.3">
      <c r="A131" s="664" t="s">
        <v>5960</v>
      </c>
      <c r="B131" s="665" t="s">
        <v>5961</v>
      </c>
      <c r="C131" s="665" t="s">
        <v>5503</v>
      </c>
      <c r="D131" s="665" t="s">
        <v>6102</v>
      </c>
      <c r="E131" s="665" t="s">
        <v>6103</v>
      </c>
      <c r="F131" s="668"/>
      <c r="G131" s="668"/>
      <c r="H131" s="668"/>
      <c r="I131" s="668"/>
      <c r="J131" s="668">
        <v>3</v>
      </c>
      <c r="K131" s="668">
        <v>531</v>
      </c>
      <c r="L131" s="668"/>
      <c r="M131" s="668">
        <v>177</v>
      </c>
      <c r="N131" s="668">
        <v>36</v>
      </c>
      <c r="O131" s="668">
        <v>6408</v>
      </c>
      <c r="P131" s="681"/>
      <c r="Q131" s="669">
        <v>178</v>
      </c>
    </row>
    <row r="132" spans="1:17" ht="14.4" customHeight="1" x14ac:dyDescent="0.3">
      <c r="A132" s="664" t="s">
        <v>5960</v>
      </c>
      <c r="B132" s="665" t="s">
        <v>5961</v>
      </c>
      <c r="C132" s="665" t="s">
        <v>5503</v>
      </c>
      <c r="D132" s="665" t="s">
        <v>6104</v>
      </c>
      <c r="E132" s="665" t="s">
        <v>6105</v>
      </c>
      <c r="F132" s="668">
        <v>4</v>
      </c>
      <c r="G132" s="668">
        <v>60</v>
      </c>
      <c r="H132" s="668">
        <v>1</v>
      </c>
      <c r="I132" s="668">
        <v>15</v>
      </c>
      <c r="J132" s="668">
        <v>9</v>
      </c>
      <c r="K132" s="668">
        <v>135</v>
      </c>
      <c r="L132" s="668">
        <v>2.25</v>
      </c>
      <c r="M132" s="668">
        <v>15</v>
      </c>
      <c r="N132" s="668">
        <v>4</v>
      </c>
      <c r="O132" s="668">
        <v>60</v>
      </c>
      <c r="P132" s="681">
        <v>1</v>
      </c>
      <c r="Q132" s="669">
        <v>15</v>
      </c>
    </row>
    <row r="133" spans="1:17" ht="14.4" customHeight="1" x14ac:dyDescent="0.3">
      <c r="A133" s="664" t="s">
        <v>5960</v>
      </c>
      <c r="B133" s="665" t="s">
        <v>5961</v>
      </c>
      <c r="C133" s="665" t="s">
        <v>5503</v>
      </c>
      <c r="D133" s="665" t="s">
        <v>6106</v>
      </c>
      <c r="E133" s="665" t="s">
        <v>6107</v>
      </c>
      <c r="F133" s="668">
        <v>891</v>
      </c>
      <c r="G133" s="668">
        <v>16929</v>
      </c>
      <c r="H133" s="668">
        <v>1</v>
      </c>
      <c r="I133" s="668">
        <v>19</v>
      </c>
      <c r="J133" s="668">
        <v>732</v>
      </c>
      <c r="K133" s="668">
        <v>13908</v>
      </c>
      <c r="L133" s="668">
        <v>0.82154882154882158</v>
      </c>
      <c r="M133" s="668">
        <v>19</v>
      </c>
      <c r="N133" s="668">
        <v>649</v>
      </c>
      <c r="O133" s="668">
        <v>12331</v>
      </c>
      <c r="P133" s="681">
        <v>0.72839506172839508</v>
      </c>
      <c r="Q133" s="669">
        <v>19</v>
      </c>
    </row>
    <row r="134" spans="1:17" ht="14.4" customHeight="1" x14ac:dyDescent="0.3">
      <c r="A134" s="664" t="s">
        <v>5960</v>
      </c>
      <c r="B134" s="665" t="s">
        <v>5961</v>
      </c>
      <c r="C134" s="665" t="s">
        <v>5503</v>
      </c>
      <c r="D134" s="665" t="s">
        <v>6108</v>
      </c>
      <c r="E134" s="665" t="s">
        <v>6109</v>
      </c>
      <c r="F134" s="668">
        <v>1045</v>
      </c>
      <c r="G134" s="668">
        <v>20900</v>
      </c>
      <c r="H134" s="668">
        <v>1</v>
      </c>
      <c r="I134" s="668">
        <v>20</v>
      </c>
      <c r="J134" s="668">
        <v>1021</v>
      </c>
      <c r="K134" s="668">
        <v>20420</v>
      </c>
      <c r="L134" s="668">
        <v>0.97703349282296648</v>
      </c>
      <c r="M134" s="668">
        <v>20</v>
      </c>
      <c r="N134" s="668">
        <v>841</v>
      </c>
      <c r="O134" s="668">
        <v>16820</v>
      </c>
      <c r="P134" s="681">
        <v>0.80478468899521527</v>
      </c>
      <c r="Q134" s="669">
        <v>20</v>
      </c>
    </row>
    <row r="135" spans="1:17" ht="14.4" customHeight="1" x14ac:dyDescent="0.3">
      <c r="A135" s="664" t="s">
        <v>5960</v>
      </c>
      <c r="B135" s="665" t="s">
        <v>5961</v>
      </c>
      <c r="C135" s="665" t="s">
        <v>5503</v>
      </c>
      <c r="D135" s="665" t="s">
        <v>6110</v>
      </c>
      <c r="E135" s="665" t="s">
        <v>6111</v>
      </c>
      <c r="F135" s="668">
        <v>50</v>
      </c>
      <c r="G135" s="668">
        <v>9200</v>
      </c>
      <c r="H135" s="668">
        <v>1</v>
      </c>
      <c r="I135" s="668">
        <v>184</v>
      </c>
      <c r="J135" s="668">
        <v>25</v>
      </c>
      <c r="K135" s="668">
        <v>4625</v>
      </c>
      <c r="L135" s="668">
        <v>0.50271739130434778</v>
      </c>
      <c r="M135" s="668">
        <v>185</v>
      </c>
      <c r="N135" s="668">
        <v>16</v>
      </c>
      <c r="O135" s="668">
        <v>2976</v>
      </c>
      <c r="P135" s="681">
        <v>0.32347826086956522</v>
      </c>
      <c r="Q135" s="669">
        <v>186</v>
      </c>
    </row>
    <row r="136" spans="1:17" ht="14.4" customHeight="1" x14ac:dyDescent="0.3">
      <c r="A136" s="664" t="s">
        <v>5960</v>
      </c>
      <c r="B136" s="665" t="s">
        <v>5961</v>
      </c>
      <c r="C136" s="665" t="s">
        <v>5503</v>
      </c>
      <c r="D136" s="665" t="s">
        <v>6112</v>
      </c>
      <c r="E136" s="665" t="s">
        <v>6113</v>
      </c>
      <c r="F136" s="668">
        <v>4</v>
      </c>
      <c r="G136" s="668">
        <v>1064</v>
      </c>
      <c r="H136" s="668">
        <v>1</v>
      </c>
      <c r="I136" s="668">
        <v>266</v>
      </c>
      <c r="J136" s="668">
        <v>4</v>
      </c>
      <c r="K136" s="668">
        <v>1068</v>
      </c>
      <c r="L136" s="668">
        <v>1.0037593984962405</v>
      </c>
      <c r="M136" s="668">
        <v>267</v>
      </c>
      <c r="N136" s="668"/>
      <c r="O136" s="668"/>
      <c r="P136" s="681"/>
      <c r="Q136" s="669"/>
    </row>
    <row r="137" spans="1:17" ht="14.4" customHeight="1" x14ac:dyDescent="0.3">
      <c r="A137" s="664" t="s">
        <v>5960</v>
      </c>
      <c r="B137" s="665" t="s">
        <v>5961</v>
      </c>
      <c r="C137" s="665" t="s">
        <v>5503</v>
      </c>
      <c r="D137" s="665" t="s">
        <v>6114</v>
      </c>
      <c r="E137" s="665" t="s">
        <v>6115</v>
      </c>
      <c r="F137" s="668">
        <v>6</v>
      </c>
      <c r="G137" s="668">
        <v>504</v>
      </c>
      <c r="H137" s="668">
        <v>1</v>
      </c>
      <c r="I137" s="668">
        <v>84</v>
      </c>
      <c r="J137" s="668">
        <v>14</v>
      </c>
      <c r="K137" s="668">
        <v>1176</v>
      </c>
      <c r="L137" s="668">
        <v>2.3333333333333335</v>
      </c>
      <c r="M137" s="668">
        <v>84</v>
      </c>
      <c r="N137" s="668">
        <v>8</v>
      </c>
      <c r="O137" s="668">
        <v>672</v>
      </c>
      <c r="P137" s="681">
        <v>1.3333333333333333</v>
      </c>
      <c r="Q137" s="669">
        <v>84</v>
      </c>
    </row>
    <row r="138" spans="1:17" ht="14.4" customHeight="1" x14ac:dyDescent="0.3">
      <c r="A138" s="664" t="s">
        <v>5960</v>
      </c>
      <c r="B138" s="665" t="s">
        <v>5961</v>
      </c>
      <c r="C138" s="665" t="s">
        <v>5503</v>
      </c>
      <c r="D138" s="665" t="s">
        <v>6116</v>
      </c>
      <c r="E138" s="665" t="s">
        <v>6117</v>
      </c>
      <c r="F138" s="668">
        <v>5</v>
      </c>
      <c r="G138" s="668">
        <v>3220</v>
      </c>
      <c r="H138" s="668">
        <v>1</v>
      </c>
      <c r="I138" s="668">
        <v>644</v>
      </c>
      <c r="J138" s="668">
        <v>22</v>
      </c>
      <c r="K138" s="668">
        <v>14234</v>
      </c>
      <c r="L138" s="668">
        <v>4.4204968944099381</v>
      </c>
      <c r="M138" s="668">
        <v>647</v>
      </c>
      <c r="N138" s="668">
        <v>4</v>
      </c>
      <c r="O138" s="668">
        <v>2612</v>
      </c>
      <c r="P138" s="681">
        <v>0.81118012422360253</v>
      </c>
      <c r="Q138" s="669">
        <v>653</v>
      </c>
    </row>
    <row r="139" spans="1:17" ht="14.4" customHeight="1" x14ac:dyDescent="0.3">
      <c r="A139" s="664" t="s">
        <v>5960</v>
      </c>
      <c r="B139" s="665" t="s">
        <v>5961</v>
      </c>
      <c r="C139" s="665" t="s">
        <v>5503</v>
      </c>
      <c r="D139" s="665" t="s">
        <v>6118</v>
      </c>
      <c r="E139" s="665" t="s">
        <v>6119</v>
      </c>
      <c r="F139" s="668">
        <v>3</v>
      </c>
      <c r="G139" s="668">
        <v>789</v>
      </c>
      <c r="H139" s="668">
        <v>1</v>
      </c>
      <c r="I139" s="668">
        <v>263</v>
      </c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5960</v>
      </c>
      <c r="B140" s="665" t="s">
        <v>5961</v>
      </c>
      <c r="C140" s="665" t="s">
        <v>5503</v>
      </c>
      <c r="D140" s="665" t="s">
        <v>6120</v>
      </c>
      <c r="E140" s="665" t="s">
        <v>6121</v>
      </c>
      <c r="F140" s="668">
        <v>3</v>
      </c>
      <c r="G140" s="668">
        <v>234</v>
      </c>
      <c r="H140" s="668">
        <v>1</v>
      </c>
      <c r="I140" s="668">
        <v>78</v>
      </c>
      <c r="J140" s="668"/>
      <c r="K140" s="668"/>
      <c r="L140" s="668"/>
      <c r="M140" s="668"/>
      <c r="N140" s="668">
        <v>4</v>
      </c>
      <c r="O140" s="668">
        <v>312</v>
      </c>
      <c r="P140" s="681">
        <v>1.3333333333333333</v>
      </c>
      <c r="Q140" s="669">
        <v>78</v>
      </c>
    </row>
    <row r="141" spans="1:17" ht="14.4" customHeight="1" x14ac:dyDescent="0.3">
      <c r="A141" s="664" t="s">
        <v>5960</v>
      </c>
      <c r="B141" s="665" t="s">
        <v>5961</v>
      </c>
      <c r="C141" s="665" t="s">
        <v>5503</v>
      </c>
      <c r="D141" s="665" t="s">
        <v>6122</v>
      </c>
      <c r="E141" s="665" t="s">
        <v>6123</v>
      </c>
      <c r="F141" s="668">
        <v>1</v>
      </c>
      <c r="G141" s="668">
        <v>298</v>
      </c>
      <c r="H141" s="668">
        <v>1</v>
      </c>
      <c r="I141" s="668">
        <v>298</v>
      </c>
      <c r="J141" s="668"/>
      <c r="K141" s="668"/>
      <c r="L141" s="668"/>
      <c r="M141" s="668"/>
      <c r="N141" s="668">
        <v>1</v>
      </c>
      <c r="O141" s="668">
        <v>301</v>
      </c>
      <c r="P141" s="681">
        <v>1.0100671140939597</v>
      </c>
      <c r="Q141" s="669">
        <v>301</v>
      </c>
    </row>
    <row r="142" spans="1:17" ht="14.4" customHeight="1" x14ac:dyDescent="0.3">
      <c r="A142" s="664" t="s">
        <v>5960</v>
      </c>
      <c r="B142" s="665" t="s">
        <v>5961</v>
      </c>
      <c r="C142" s="665" t="s">
        <v>5503</v>
      </c>
      <c r="D142" s="665" t="s">
        <v>6124</v>
      </c>
      <c r="E142" s="665" t="s">
        <v>6125</v>
      </c>
      <c r="F142" s="668">
        <v>1</v>
      </c>
      <c r="G142" s="668">
        <v>21</v>
      </c>
      <c r="H142" s="668">
        <v>1</v>
      </c>
      <c r="I142" s="668">
        <v>21</v>
      </c>
      <c r="J142" s="668"/>
      <c r="K142" s="668"/>
      <c r="L142" s="668"/>
      <c r="M142" s="668"/>
      <c r="N142" s="668">
        <v>2</v>
      </c>
      <c r="O142" s="668">
        <v>42</v>
      </c>
      <c r="P142" s="681">
        <v>2</v>
      </c>
      <c r="Q142" s="669">
        <v>21</v>
      </c>
    </row>
    <row r="143" spans="1:17" ht="14.4" customHeight="1" x14ac:dyDescent="0.3">
      <c r="A143" s="664" t="s">
        <v>5960</v>
      </c>
      <c r="B143" s="665" t="s">
        <v>5961</v>
      </c>
      <c r="C143" s="665" t="s">
        <v>5503</v>
      </c>
      <c r="D143" s="665" t="s">
        <v>6126</v>
      </c>
      <c r="E143" s="665" t="s">
        <v>6127</v>
      </c>
      <c r="F143" s="668">
        <v>116</v>
      </c>
      <c r="G143" s="668">
        <v>2552</v>
      </c>
      <c r="H143" s="668">
        <v>1</v>
      </c>
      <c r="I143" s="668">
        <v>22</v>
      </c>
      <c r="J143" s="668">
        <v>218</v>
      </c>
      <c r="K143" s="668">
        <v>4796</v>
      </c>
      <c r="L143" s="668">
        <v>1.8793103448275863</v>
      </c>
      <c r="M143" s="668">
        <v>22</v>
      </c>
      <c r="N143" s="668">
        <v>127</v>
      </c>
      <c r="O143" s="668">
        <v>2794</v>
      </c>
      <c r="P143" s="681">
        <v>1.0948275862068966</v>
      </c>
      <c r="Q143" s="669">
        <v>22</v>
      </c>
    </row>
    <row r="144" spans="1:17" ht="14.4" customHeight="1" x14ac:dyDescent="0.3">
      <c r="A144" s="664" t="s">
        <v>5960</v>
      </c>
      <c r="B144" s="665" t="s">
        <v>5961</v>
      </c>
      <c r="C144" s="665" t="s">
        <v>5503</v>
      </c>
      <c r="D144" s="665" t="s">
        <v>6128</v>
      </c>
      <c r="E144" s="665" t="s">
        <v>6129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172</v>
      </c>
      <c r="P144" s="681"/>
      <c r="Q144" s="669">
        <v>172</v>
      </c>
    </row>
    <row r="145" spans="1:17" ht="14.4" customHeight="1" x14ac:dyDescent="0.3">
      <c r="A145" s="664" t="s">
        <v>5960</v>
      </c>
      <c r="B145" s="665" t="s">
        <v>5961</v>
      </c>
      <c r="C145" s="665" t="s">
        <v>5503</v>
      </c>
      <c r="D145" s="665" t="s">
        <v>6130</v>
      </c>
      <c r="E145" s="665" t="s">
        <v>6131</v>
      </c>
      <c r="F145" s="668">
        <v>318</v>
      </c>
      <c r="G145" s="668">
        <v>157410</v>
      </c>
      <c r="H145" s="668">
        <v>1</v>
      </c>
      <c r="I145" s="668">
        <v>495</v>
      </c>
      <c r="J145" s="668">
        <v>255</v>
      </c>
      <c r="K145" s="668">
        <v>126225</v>
      </c>
      <c r="L145" s="668">
        <v>0.80188679245283023</v>
      </c>
      <c r="M145" s="668">
        <v>495</v>
      </c>
      <c r="N145" s="668">
        <v>187</v>
      </c>
      <c r="O145" s="668">
        <v>92565</v>
      </c>
      <c r="P145" s="681">
        <v>0.58805031446540879</v>
      </c>
      <c r="Q145" s="669">
        <v>495</v>
      </c>
    </row>
    <row r="146" spans="1:17" ht="14.4" customHeight="1" x14ac:dyDescent="0.3">
      <c r="A146" s="664" t="s">
        <v>5960</v>
      </c>
      <c r="B146" s="665" t="s">
        <v>5961</v>
      </c>
      <c r="C146" s="665" t="s">
        <v>5503</v>
      </c>
      <c r="D146" s="665" t="s">
        <v>6132</v>
      </c>
      <c r="E146" s="665" t="s">
        <v>6133</v>
      </c>
      <c r="F146" s="668">
        <v>1</v>
      </c>
      <c r="G146" s="668">
        <v>190</v>
      </c>
      <c r="H146" s="668">
        <v>1</v>
      </c>
      <c r="I146" s="668">
        <v>190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5960</v>
      </c>
      <c r="B147" s="665" t="s">
        <v>5961</v>
      </c>
      <c r="C147" s="665" t="s">
        <v>5503</v>
      </c>
      <c r="D147" s="665" t="s">
        <v>6134</v>
      </c>
      <c r="E147" s="665" t="s">
        <v>6135</v>
      </c>
      <c r="F147" s="668">
        <v>1</v>
      </c>
      <c r="G147" s="668">
        <v>166</v>
      </c>
      <c r="H147" s="668">
        <v>1</v>
      </c>
      <c r="I147" s="668">
        <v>166</v>
      </c>
      <c r="J147" s="668"/>
      <c r="K147" s="668"/>
      <c r="L147" s="668"/>
      <c r="M147" s="668"/>
      <c r="N147" s="668">
        <v>7</v>
      </c>
      <c r="O147" s="668">
        <v>1176</v>
      </c>
      <c r="P147" s="681">
        <v>7.0843373493975905</v>
      </c>
      <c r="Q147" s="669">
        <v>168</v>
      </c>
    </row>
    <row r="148" spans="1:17" ht="14.4" customHeight="1" x14ac:dyDescent="0.3">
      <c r="A148" s="664" t="s">
        <v>5960</v>
      </c>
      <c r="B148" s="665" t="s">
        <v>5961</v>
      </c>
      <c r="C148" s="665" t="s">
        <v>5503</v>
      </c>
      <c r="D148" s="665" t="s">
        <v>6136</v>
      </c>
      <c r="E148" s="665" t="s">
        <v>6137</v>
      </c>
      <c r="F148" s="668">
        <v>21</v>
      </c>
      <c r="G148" s="668">
        <v>5481</v>
      </c>
      <c r="H148" s="668">
        <v>1</v>
      </c>
      <c r="I148" s="668">
        <v>261</v>
      </c>
      <c r="J148" s="668">
        <v>16</v>
      </c>
      <c r="K148" s="668">
        <v>4224</v>
      </c>
      <c r="L148" s="668">
        <v>0.7706622879036672</v>
      </c>
      <c r="M148" s="668">
        <v>264</v>
      </c>
      <c r="N148" s="668">
        <v>20</v>
      </c>
      <c r="O148" s="668">
        <v>5300</v>
      </c>
      <c r="P148" s="681">
        <v>0.96697682904579452</v>
      </c>
      <c r="Q148" s="669">
        <v>265</v>
      </c>
    </row>
    <row r="149" spans="1:17" ht="14.4" customHeight="1" x14ac:dyDescent="0.3">
      <c r="A149" s="664" t="s">
        <v>5960</v>
      </c>
      <c r="B149" s="665" t="s">
        <v>5961</v>
      </c>
      <c r="C149" s="665" t="s">
        <v>5503</v>
      </c>
      <c r="D149" s="665" t="s">
        <v>6138</v>
      </c>
      <c r="E149" s="665" t="s">
        <v>6139</v>
      </c>
      <c r="F149" s="668"/>
      <c r="G149" s="668"/>
      <c r="H149" s="668"/>
      <c r="I149" s="668"/>
      <c r="J149" s="668"/>
      <c r="K149" s="668"/>
      <c r="L149" s="668"/>
      <c r="M149" s="668"/>
      <c r="N149" s="668">
        <v>2</v>
      </c>
      <c r="O149" s="668">
        <v>254</v>
      </c>
      <c r="P149" s="681"/>
      <c r="Q149" s="669">
        <v>127</v>
      </c>
    </row>
    <row r="150" spans="1:17" ht="14.4" customHeight="1" x14ac:dyDescent="0.3">
      <c r="A150" s="664" t="s">
        <v>5960</v>
      </c>
      <c r="B150" s="665" t="s">
        <v>5961</v>
      </c>
      <c r="C150" s="665" t="s">
        <v>5503</v>
      </c>
      <c r="D150" s="665" t="s">
        <v>6140</v>
      </c>
      <c r="E150" s="665" t="s">
        <v>6141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310</v>
      </c>
      <c r="P150" s="681"/>
      <c r="Q150" s="669">
        <v>310</v>
      </c>
    </row>
    <row r="151" spans="1:17" ht="14.4" customHeight="1" x14ac:dyDescent="0.3">
      <c r="A151" s="664" t="s">
        <v>5960</v>
      </c>
      <c r="B151" s="665" t="s">
        <v>5961</v>
      </c>
      <c r="C151" s="665" t="s">
        <v>5503</v>
      </c>
      <c r="D151" s="665" t="s">
        <v>6142</v>
      </c>
      <c r="E151" s="665" t="s">
        <v>6143</v>
      </c>
      <c r="F151" s="668">
        <v>2</v>
      </c>
      <c r="G151" s="668">
        <v>46</v>
      </c>
      <c r="H151" s="668">
        <v>1</v>
      </c>
      <c r="I151" s="668">
        <v>23</v>
      </c>
      <c r="J151" s="668">
        <v>3</v>
      </c>
      <c r="K151" s="668">
        <v>69</v>
      </c>
      <c r="L151" s="668">
        <v>1.5</v>
      </c>
      <c r="M151" s="668">
        <v>23</v>
      </c>
      <c r="N151" s="668">
        <v>8</v>
      </c>
      <c r="O151" s="668">
        <v>184</v>
      </c>
      <c r="P151" s="681">
        <v>4</v>
      </c>
      <c r="Q151" s="669">
        <v>23</v>
      </c>
    </row>
    <row r="152" spans="1:17" ht="14.4" customHeight="1" x14ac:dyDescent="0.3">
      <c r="A152" s="664" t="s">
        <v>5960</v>
      </c>
      <c r="B152" s="665" t="s">
        <v>5961</v>
      </c>
      <c r="C152" s="665" t="s">
        <v>5503</v>
      </c>
      <c r="D152" s="665" t="s">
        <v>6144</v>
      </c>
      <c r="E152" s="665" t="s">
        <v>6145</v>
      </c>
      <c r="F152" s="668">
        <v>24</v>
      </c>
      <c r="G152" s="668">
        <v>15576</v>
      </c>
      <c r="H152" s="668">
        <v>1</v>
      </c>
      <c r="I152" s="668">
        <v>649</v>
      </c>
      <c r="J152" s="668">
        <v>38</v>
      </c>
      <c r="K152" s="668">
        <v>24700</v>
      </c>
      <c r="L152" s="668">
        <v>1.5857729840780688</v>
      </c>
      <c r="M152" s="668">
        <v>650</v>
      </c>
      <c r="N152" s="668">
        <v>32</v>
      </c>
      <c r="O152" s="668">
        <v>20832</v>
      </c>
      <c r="P152" s="681">
        <v>1.337442218798151</v>
      </c>
      <c r="Q152" s="669">
        <v>651</v>
      </c>
    </row>
    <row r="153" spans="1:17" ht="14.4" customHeight="1" x14ac:dyDescent="0.3">
      <c r="A153" s="664" t="s">
        <v>5960</v>
      </c>
      <c r="B153" s="665" t="s">
        <v>5961</v>
      </c>
      <c r="C153" s="665" t="s">
        <v>5503</v>
      </c>
      <c r="D153" s="665" t="s">
        <v>6146</v>
      </c>
      <c r="E153" s="665" t="s">
        <v>6147</v>
      </c>
      <c r="F153" s="668">
        <v>2</v>
      </c>
      <c r="G153" s="668">
        <v>882</v>
      </c>
      <c r="H153" s="668">
        <v>1</v>
      </c>
      <c r="I153" s="668">
        <v>441</v>
      </c>
      <c r="J153" s="668">
        <v>2</v>
      </c>
      <c r="K153" s="668">
        <v>884</v>
      </c>
      <c r="L153" s="668">
        <v>1.0022675736961451</v>
      </c>
      <c r="M153" s="668">
        <v>442</v>
      </c>
      <c r="N153" s="668">
        <v>2</v>
      </c>
      <c r="O153" s="668">
        <v>888</v>
      </c>
      <c r="P153" s="681">
        <v>1.0068027210884354</v>
      </c>
      <c r="Q153" s="669">
        <v>444</v>
      </c>
    </row>
    <row r="154" spans="1:17" ht="14.4" customHeight="1" x14ac:dyDescent="0.3">
      <c r="A154" s="664" t="s">
        <v>5960</v>
      </c>
      <c r="B154" s="665" t="s">
        <v>5961</v>
      </c>
      <c r="C154" s="665" t="s">
        <v>5503</v>
      </c>
      <c r="D154" s="665" t="s">
        <v>6148</v>
      </c>
      <c r="E154" s="665" t="s">
        <v>6149</v>
      </c>
      <c r="F154" s="668"/>
      <c r="G154" s="668"/>
      <c r="H154" s="668"/>
      <c r="I154" s="668"/>
      <c r="J154" s="668"/>
      <c r="K154" s="668"/>
      <c r="L154" s="668"/>
      <c r="M154" s="668"/>
      <c r="N154" s="668">
        <v>5</v>
      </c>
      <c r="O154" s="668">
        <v>1470</v>
      </c>
      <c r="P154" s="681"/>
      <c r="Q154" s="669">
        <v>294</v>
      </c>
    </row>
    <row r="155" spans="1:17" ht="14.4" customHeight="1" x14ac:dyDescent="0.3">
      <c r="A155" s="664" t="s">
        <v>5960</v>
      </c>
      <c r="B155" s="665" t="s">
        <v>5961</v>
      </c>
      <c r="C155" s="665" t="s">
        <v>5503</v>
      </c>
      <c r="D155" s="665" t="s">
        <v>6150</v>
      </c>
      <c r="E155" s="665" t="s">
        <v>6151</v>
      </c>
      <c r="F155" s="668"/>
      <c r="G155" s="668"/>
      <c r="H155" s="668"/>
      <c r="I155" s="668"/>
      <c r="J155" s="668"/>
      <c r="K155" s="668"/>
      <c r="L155" s="668"/>
      <c r="M155" s="668"/>
      <c r="N155" s="668">
        <v>5</v>
      </c>
      <c r="O155" s="668">
        <v>225</v>
      </c>
      <c r="P155" s="681"/>
      <c r="Q155" s="669">
        <v>45</v>
      </c>
    </row>
    <row r="156" spans="1:17" ht="14.4" customHeight="1" x14ac:dyDescent="0.3">
      <c r="A156" s="664" t="s">
        <v>5960</v>
      </c>
      <c r="B156" s="665" t="s">
        <v>5961</v>
      </c>
      <c r="C156" s="665" t="s">
        <v>5503</v>
      </c>
      <c r="D156" s="665" t="s">
        <v>6152</v>
      </c>
      <c r="E156" s="665" t="s">
        <v>6153</v>
      </c>
      <c r="F156" s="668"/>
      <c r="G156" s="668"/>
      <c r="H156" s="668"/>
      <c r="I156" s="668"/>
      <c r="J156" s="668"/>
      <c r="K156" s="668"/>
      <c r="L156" s="668"/>
      <c r="M156" s="668"/>
      <c r="N156" s="668">
        <v>2</v>
      </c>
      <c r="O156" s="668">
        <v>2208</v>
      </c>
      <c r="P156" s="681"/>
      <c r="Q156" s="669">
        <v>1104</v>
      </c>
    </row>
    <row r="157" spans="1:17" ht="14.4" customHeight="1" x14ac:dyDescent="0.3">
      <c r="A157" s="664" t="s">
        <v>5960</v>
      </c>
      <c r="B157" s="665" t="s">
        <v>5961</v>
      </c>
      <c r="C157" s="665" t="s">
        <v>5503</v>
      </c>
      <c r="D157" s="665" t="s">
        <v>6154</v>
      </c>
      <c r="E157" s="665" t="s">
        <v>6155</v>
      </c>
      <c r="F157" s="668">
        <v>1</v>
      </c>
      <c r="G157" s="668">
        <v>46</v>
      </c>
      <c r="H157" s="668">
        <v>1</v>
      </c>
      <c r="I157" s="668">
        <v>46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5960</v>
      </c>
      <c r="B158" s="665" t="s">
        <v>5961</v>
      </c>
      <c r="C158" s="665" t="s">
        <v>5503</v>
      </c>
      <c r="D158" s="665" t="s">
        <v>6156</v>
      </c>
      <c r="E158" s="665" t="s">
        <v>6157</v>
      </c>
      <c r="F158" s="668"/>
      <c r="G158" s="668"/>
      <c r="H158" s="668"/>
      <c r="I158" s="668"/>
      <c r="J158" s="668">
        <v>1</v>
      </c>
      <c r="K158" s="668">
        <v>309</v>
      </c>
      <c r="L158" s="668"/>
      <c r="M158" s="668">
        <v>309</v>
      </c>
      <c r="N158" s="668">
        <v>1</v>
      </c>
      <c r="O158" s="668">
        <v>310</v>
      </c>
      <c r="P158" s="681"/>
      <c r="Q158" s="669">
        <v>310</v>
      </c>
    </row>
    <row r="159" spans="1:17" ht="14.4" customHeight="1" x14ac:dyDescent="0.3">
      <c r="A159" s="664" t="s">
        <v>5960</v>
      </c>
      <c r="B159" s="665" t="s">
        <v>5961</v>
      </c>
      <c r="C159" s="665" t="s">
        <v>5503</v>
      </c>
      <c r="D159" s="665" t="s">
        <v>6158</v>
      </c>
      <c r="E159" s="665" t="s">
        <v>6159</v>
      </c>
      <c r="F159" s="668">
        <v>26</v>
      </c>
      <c r="G159" s="668">
        <v>13676</v>
      </c>
      <c r="H159" s="668">
        <v>1</v>
      </c>
      <c r="I159" s="668">
        <v>526</v>
      </c>
      <c r="J159" s="668">
        <v>51</v>
      </c>
      <c r="K159" s="668">
        <v>26877</v>
      </c>
      <c r="L159" s="668">
        <v>1.9652676221117287</v>
      </c>
      <c r="M159" s="668">
        <v>527</v>
      </c>
      <c r="N159" s="668">
        <v>7</v>
      </c>
      <c r="O159" s="668">
        <v>3696</v>
      </c>
      <c r="P159" s="681">
        <v>0.27025446036852879</v>
      </c>
      <c r="Q159" s="669">
        <v>528</v>
      </c>
    </row>
    <row r="160" spans="1:17" ht="14.4" customHeight="1" x14ac:dyDescent="0.3">
      <c r="A160" s="664" t="s">
        <v>5960</v>
      </c>
      <c r="B160" s="665" t="s">
        <v>5961</v>
      </c>
      <c r="C160" s="665" t="s">
        <v>5503</v>
      </c>
      <c r="D160" s="665" t="s">
        <v>6160</v>
      </c>
      <c r="E160" s="665" t="s">
        <v>6161</v>
      </c>
      <c r="F160" s="668"/>
      <c r="G160" s="668"/>
      <c r="H160" s="668"/>
      <c r="I160" s="668"/>
      <c r="J160" s="668">
        <v>1</v>
      </c>
      <c r="K160" s="668">
        <v>26</v>
      </c>
      <c r="L160" s="668"/>
      <c r="M160" s="668">
        <v>26</v>
      </c>
      <c r="N160" s="668"/>
      <c r="O160" s="668"/>
      <c r="P160" s="681"/>
      <c r="Q160" s="669"/>
    </row>
    <row r="161" spans="1:17" ht="14.4" customHeight="1" x14ac:dyDescent="0.3">
      <c r="A161" s="664" t="s">
        <v>5960</v>
      </c>
      <c r="B161" s="665" t="s">
        <v>5961</v>
      </c>
      <c r="C161" s="665" t="s">
        <v>5503</v>
      </c>
      <c r="D161" s="665" t="s">
        <v>6162</v>
      </c>
      <c r="E161" s="665" t="s">
        <v>6163</v>
      </c>
      <c r="F161" s="668">
        <v>1</v>
      </c>
      <c r="G161" s="668">
        <v>288</v>
      </c>
      <c r="H161" s="668">
        <v>1</v>
      </c>
      <c r="I161" s="668">
        <v>288</v>
      </c>
      <c r="J161" s="668">
        <v>1</v>
      </c>
      <c r="K161" s="668">
        <v>292</v>
      </c>
      <c r="L161" s="668">
        <v>1.0138888888888888</v>
      </c>
      <c r="M161" s="668">
        <v>292</v>
      </c>
      <c r="N161" s="668"/>
      <c r="O161" s="668"/>
      <c r="P161" s="681"/>
      <c r="Q161" s="669"/>
    </row>
    <row r="162" spans="1:17" ht="14.4" customHeight="1" x14ac:dyDescent="0.3">
      <c r="A162" s="664" t="s">
        <v>5960</v>
      </c>
      <c r="B162" s="665" t="s">
        <v>5961</v>
      </c>
      <c r="C162" s="665" t="s">
        <v>5503</v>
      </c>
      <c r="D162" s="665" t="s">
        <v>6164</v>
      </c>
      <c r="E162" s="665" t="s">
        <v>6165</v>
      </c>
      <c r="F162" s="668"/>
      <c r="G162" s="668"/>
      <c r="H162" s="668"/>
      <c r="I162" s="668"/>
      <c r="J162" s="668"/>
      <c r="K162" s="668"/>
      <c r="L162" s="668"/>
      <c r="M162" s="668"/>
      <c r="N162" s="668">
        <v>2</v>
      </c>
      <c r="O162" s="668">
        <v>710</v>
      </c>
      <c r="P162" s="681"/>
      <c r="Q162" s="669">
        <v>355</v>
      </c>
    </row>
    <row r="163" spans="1:17" ht="14.4" customHeight="1" x14ac:dyDescent="0.3">
      <c r="A163" s="664" t="s">
        <v>5960</v>
      </c>
      <c r="B163" s="665" t="s">
        <v>5961</v>
      </c>
      <c r="C163" s="665" t="s">
        <v>5503</v>
      </c>
      <c r="D163" s="665" t="s">
        <v>6166</v>
      </c>
      <c r="E163" s="665" t="s">
        <v>6167</v>
      </c>
      <c r="F163" s="668">
        <v>1</v>
      </c>
      <c r="G163" s="668">
        <v>405</v>
      </c>
      <c r="H163" s="668">
        <v>1</v>
      </c>
      <c r="I163" s="668">
        <v>405</v>
      </c>
      <c r="J163" s="668">
        <v>1</v>
      </c>
      <c r="K163" s="668">
        <v>406</v>
      </c>
      <c r="L163" s="668">
        <v>1.0024691358024691</v>
      </c>
      <c r="M163" s="668">
        <v>406</v>
      </c>
      <c r="N163" s="668">
        <v>2</v>
      </c>
      <c r="O163" s="668">
        <v>814</v>
      </c>
      <c r="P163" s="681">
        <v>2.0098765432098764</v>
      </c>
      <c r="Q163" s="669">
        <v>407</v>
      </c>
    </row>
    <row r="164" spans="1:17" ht="14.4" customHeight="1" x14ac:dyDescent="0.3">
      <c r="A164" s="664" t="s">
        <v>5960</v>
      </c>
      <c r="B164" s="665" t="s">
        <v>5961</v>
      </c>
      <c r="C164" s="665" t="s">
        <v>5503</v>
      </c>
      <c r="D164" s="665" t="s">
        <v>6168</v>
      </c>
      <c r="E164" s="665" t="s">
        <v>6169</v>
      </c>
      <c r="F164" s="668"/>
      <c r="G164" s="668"/>
      <c r="H164" s="668"/>
      <c r="I164" s="668"/>
      <c r="J164" s="668">
        <v>1</v>
      </c>
      <c r="K164" s="668">
        <v>189</v>
      </c>
      <c r="L164" s="668"/>
      <c r="M164" s="668">
        <v>189</v>
      </c>
      <c r="N164" s="668"/>
      <c r="O164" s="668"/>
      <c r="P164" s="681"/>
      <c r="Q164" s="669"/>
    </row>
    <row r="165" spans="1:17" ht="14.4" customHeight="1" x14ac:dyDescent="0.3">
      <c r="A165" s="664" t="s">
        <v>5960</v>
      </c>
      <c r="B165" s="665" t="s">
        <v>5961</v>
      </c>
      <c r="C165" s="665" t="s">
        <v>5503</v>
      </c>
      <c r="D165" s="665" t="s">
        <v>6170</v>
      </c>
      <c r="E165" s="665" t="s">
        <v>6171</v>
      </c>
      <c r="F165" s="668"/>
      <c r="G165" s="668"/>
      <c r="H165" s="668"/>
      <c r="I165" s="668"/>
      <c r="J165" s="668"/>
      <c r="K165" s="668"/>
      <c r="L165" s="668"/>
      <c r="M165" s="668"/>
      <c r="N165" s="668">
        <v>2</v>
      </c>
      <c r="O165" s="668">
        <v>266</v>
      </c>
      <c r="P165" s="681"/>
      <c r="Q165" s="669">
        <v>133</v>
      </c>
    </row>
    <row r="166" spans="1:17" ht="14.4" customHeight="1" x14ac:dyDescent="0.3">
      <c r="A166" s="664" t="s">
        <v>5960</v>
      </c>
      <c r="B166" s="665" t="s">
        <v>5961</v>
      </c>
      <c r="C166" s="665" t="s">
        <v>5503</v>
      </c>
      <c r="D166" s="665" t="s">
        <v>6172</v>
      </c>
      <c r="E166" s="665" t="s">
        <v>6173</v>
      </c>
      <c r="F166" s="668"/>
      <c r="G166" s="668"/>
      <c r="H166" s="668"/>
      <c r="I166" s="668"/>
      <c r="J166" s="668"/>
      <c r="K166" s="668"/>
      <c r="L166" s="668"/>
      <c r="M166" s="668"/>
      <c r="N166" s="668">
        <v>470</v>
      </c>
      <c r="O166" s="668">
        <v>17390</v>
      </c>
      <c r="P166" s="681"/>
      <c r="Q166" s="669">
        <v>37</v>
      </c>
    </row>
    <row r="167" spans="1:17" ht="14.4" customHeight="1" x14ac:dyDescent="0.3">
      <c r="A167" s="664" t="s">
        <v>5960</v>
      </c>
      <c r="B167" s="665" t="s">
        <v>5961</v>
      </c>
      <c r="C167" s="665" t="s">
        <v>5503</v>
      </c>
      <c r="D167" s="665" t="s">
        <v>6174</v>
      </c>
      <c r="E167" s="665" t="s">
        <v>6175</v>
      </c>
      <c r="F167" s="668"/>
      <c r="G167" s="668"/>
      <c r="H167" s="668"/>
      <c r="I167" s="668"/>
      <c r="J167" s="668"/>
      <c r="K167" s="668"/>
      <c r="L167" s="668"/>
      <c r="M167" s="668"/>
      <c r="N167" s="668">
        <v>6</v>
      </c>
      <c r="O167" s="668">
        <v>1392</v>
      </c>
      <c r="P167" s="681"/>
      <c r="Q167" s="669">
        <v>232</v>
      </c>
    </row>
    <row r="168" spans="1:17" ht="14.4" customHeight="1" x14ac:dyDescent="0.3">
      <c r="A168" s="664" t="s">
        <v>5960</v>
      </c>
      <c r="B168" s="665" t="s">
        <v>5961</v>
      </c>
      <c r="C168" s="665" t="s">
        <v>5503</v>
      </c>
      <c r="D168" s="665" t="s">
        <v>6176</v>
      </c>
      <c r="E168" s="665" t="s">
        <v>6177</v>
      </c>
      <c r="F168" s="668"/>
      <c r="G168" s="668"/>
      <c r="H168" s="668"/>
      <c r="I168" s="668"/>
      <c r="J168" s="668"/>
      <c r="K168" s="668"/>
      <c r="L168" s="668"/>
      <c r="M168" s="668"/>
      <c r="N168" s="668">
        <v>1</v>
      </c>
      <c r="O168" s="668">
        <v>254</v>
      </c>
      <c r="P168" s="681"/>
      <c r="Q168" s="669">
        <v>254</v>
      </c>
    </row>
    <row r="169" spans="1:17" ht="14.4" customHeight="1" x14ac:dyDescent="0.3">
      <c r="A169" s="664" t="s">
        <v>6178</v>
      </c>
      <c r="B169" s="665" t="s">
        <v>2262</v>
      </c>
      <c r="C169" s="665" t="s">
        <v>5278</v>
      </c>
      <c r="D169" s="665" t="s">
        <v>6179</v>
      </c>
      <c r="E169" s="665" t="s">
        <v>6180</v>
      </c>
      <c r="F169" s="668"/>
      <c r="G169" s="668"/>
      <c r="H169" s="668"/>
      <c r="I169" s="668"/>
      <c r="J169" s="668"/>
      <c r="K169" s="668"/>
      <c r="L169" s="668"/>
      <c r="M169" s="668"/>
      <c r="N169" s="668">
        <v>1</v>
      </c>
      <c r="O169" s="668">
        <v>855.64</v>
      </c>
      <c r="P169" s="681"/>
      <c r="Q169" s="669">
        <v>855.64</v>
      </c>
    </row>
    <row r="170" spans="1:17" ht="14.4" customHeight="1" x14ac:dyDescent="0.3">
      <c r="A170" s="664" t="s">
        <v>6178</v>
      </c>
      <c r="B170" s="665" t="s">
        <v>2262</v>
      </c>
      <c r="C170" s="665" t="s">
        <v>5278</v>
      </c>
      <c r="D170" s="665" t="s">
        <v>6181</v>
      </c>
      <c r="E170" s="665" t="s">
        <v>6180</v>
      </c>
      <c r="F170" s="668">
        <v>0.5</v>
      </c>
      <c r="G170" s="668">
        <v>1000.13</v>
      </c>
      <c r="H170" s="668">
        <v>1</v>
      </c>
      <c r="I170" s="668">
        <v>2000.26</v>
      </c>
      <c r="J170" s="668">
        <v>1</v>
      </c>
      <c r="K170" s="668">
        <v>1711.26</v>
      </c>
      <c r="L170" s="668">
        <v>1.7110375651165348</v>
      </c>
      <c r="M170" s="668">
        <v>1711.26</v>
      </c>
      <c r="N170" s="668">
        <v>1.75</v>
      </c>
      <c r="O170" s="668">
        <v>2994.7200000000003</v>
      </c>
      <c r="P170" s="681">
        <v>2.9943307370041898</v>
      </c>
      <c r="Q170" s="669">
        <v>1711.2685714285715</v>
      </c>
    </row>
    <row r="171" spans="1:17" ht="14.4" customHeight="1" x14ac:dyDescent="0.3">
      <c r="A171" s="664" t="s">
        <v>6178</v>
      </c>
      <c r="B171" s="665" t="s">
        <v>2262</v>
      </c>
      <c r="C171" s="665" t="s">
        <v>5278</v>
      </c>
      <c r="D171" s="665" t="s">
        <v>6182</v>
      </c>
      <c r="E171" s="665" t="s">
        <v>6183</v>
      </c>
      <c r="F171" s="668">
        <v>0.33</v>
      </c>
      <c r="G171" s="668">
        <v>881.58</v>
      </c>
      <c r="H171" s="668">
        <v>1</v>
      </c>
      <c r="I171" s="668">
        <v>2671.4545454545455</v>
      </c>
      <c r="J171" s="668">
        <v>0.33</v>
      </c>
      <c r="K171" s="668">
        <v>843.25</v>
      </c>
      <c r="L171" s="668">
        <v>0.95652124594478094</v>
      </c>
      <c r="M171" s="668">
        <v>2555.30303030303</v>
      </c>
      <c r="N171" s="668"/>
      <c r="O171" s="668"/>
      <c r="P171" s="681"/>
      <c r="Q171" s="669"/>
    </row>
    <row r="172" spans="1:17" ht="14.4" customHeight="1" x14ac:dyDescent="0.3">
      <c r="A172" s="664" t="s">
        <v>6178</v>
      </c>
      <c r="B172" s="665" t="s">
        <v>2262</v>
      </c>
      <c r="C172" s="665" t="s">
        <v>5278</v>
      </c>
      <c r="D172" s="665" t="s">
        <v>6184</v>
      </c>
      <c r="E172" s="665" t="s">
        <v>6183</v>
      </c>
      <c r="F172" s="668">
        <v>0.60000000000000009</v>
      </c>
      <c r="G172" s="668">
        <v>4007.16</v>
      </c>
      <c r="H172" s="668">
        <v>1</v>
      </c>
      <c r="I172" s="668">
        <v>6678.5999999999985</v>
      </c>
      <c r="J172" s="668">
        <v>0.2</v>
      </c>
      <c r="K172" s="668">
        <v>1277.6500000000001</v>
      </c>
      <c r="L172" s="668">
        <v>0.31884177322592561</v>
      </c>
      <c r="M172" s="668">
        <v>6388.25</v>
      </c>
      <c r="N172" s="668">
        <v>0.4</v>
      </c>
      <c r="O172" s="668">
        <v>2708.04</v>
      </c>
      <c r="P172" s="681">
        <v>0.67580031743179714</v>
      </c>
      <c r="Q172" s="669">
        <v>6770.0999999999995</v>
      </c>
    </row>
    <row r="173" spans="1:17" ht="14.4" customHeight="1" x14ac:dyDescent="0.3">
      <c r="A173" s="664" t="s">
        <v>6178</v>
      </c>
      <c r="B173" s="665" t="s">
        <v>2262</v>
      </c>
      <c r="C173" s="665" t="s">
        <v>5278</v>
      </c>
      <c r="D173" s="665" t="s">
        <v>6185</v>
      </c>
      <c r="E173" s="665" t="s">
        <v>6186</v>
      </c>
      <c r="F173" s="668"/>
      <c r="G173" s="668"/>
      <c r="H173" s="668"/>
      <c r="I173" s="668"/>
      <c r="J173" s="668">
        <v>0.08</v>
      </c>
      <c r="K173" s="668">
        <v>370.78</v>
      </c>
      <c r="L173" s="668"/>
      <c r="M173" s="668">
        <v>4634.75</v>
      </c>
      <c r="N173" s="668">
        <v>0.26</v>
      </c>
      <c r="O173" s="668">
        <v>1285.4099999999999</v>
      </c>
      <c r="P173" s="681"/>
      <c r="Q173" s="669">
        <v>4943.8846153846143</v>
      </c>
    </row>
    <row r="174" spans="1:17" ht="14.4" customHeight="1" x14ac:dyDescent="0.3">
      <c r="A174" s="664" t="s">
        <v>6178</v>
      </c>
      <c r="B174" s="665" t="s">
        <v>2262</v>
      </c>
      <c r="C174" s="665" t="s">
        <v>5278</v>
      </c>
      <c r="D174" s="665" t="s">
        <v>6187</v>
      </c>
      <c r="E174" s="665" t="s">
        <v>5887</v>
      </c>
      <c r="F174" s="668">
        <v>0.7</v>
      </c>
      <c r="G174" s="668">
        <v>692.32</v>
      </c>
      <c r="H174" s="668">
        <v>1</v>
      </c>
      <c r="I174" s="668">
        <v>989.02857142857158</v>
      </c>
      <c r="J174" s="668">
        <v>1.7999999999999998</v>
      </c>
      <c r="K174" s="668">
        <v>1712.3999999999999</v>
      </c>
      <c r="L174" s="668">
        <v>2.4734226947076494</v>
      </c>
      <c r="M174" s="668">
        <v>951.33333333333337</v>
      </c>
      <c r="N174" s="668">
        <v>0.5</v>
      </c>
      <c r="O174" s="668">
        <v>475.67</v>
      </c>
      <c r="P174" s="681">
        <v>0.68706667437023339</v>
      </c>
      <c r="Q174" s="669">
        <v>951.34</v>
      </c>
    </row>
    <row r="175" spans="1:17" ht="14.4" customHeight="1" x14ac:dyDescent="0.3">
      <c r="A175" s="664" t="s">
        <v>6178</v>
      </c>
      <c r="B175" s="665" t="s">
        <v>2262</v>
      </c>
      <c r="C175" s="665" t="s">
        <v>5278</v>
      </c>
      <c r="D175" s="665" t="s">
        <v>6188</v>
      </c>
      <c r="E175" s="665" t="s">
        <v>6186</v>
      </c>
      <c r="F175" s="668">
        <v>1.25</v>
      </c>
      <c r="G175" s="668">
        <v>12921.64</v>
      </c>
      <c r="H175" s="668">
        <v>1</v>
      </c>
      <c r="I175" s="668">
        <v>10337.312</v>
      </c>
      <c r="J175" s="668">
        <v>0.96</v>
      </c>
      <c r="K175" s="668">
        <v>9492.2400000000016</v>
      </c>
      <c r="L175" s="668">
        <v>0.73460025198039891</v>
      </c>
      <c r="M175" s="668">
        <v>9887.7500000000018</v>
      </c>
      <c r="N175" s="668">
        <v>1</v>
      </c>
      <c r="O175" s="668">
        <v>9887.7899999999991</v>
      </c>
      <c r="P175" s="681">
        <v>0.76521169139520984</v>
      </c>
      <c r="Q175" s="669">
        <v>9887.7899999999991</v>
      </c>
    </row>
    <row r="176" spans="1:17" ht="14.4" customHeight="1" x14ac:dyDescent="0.3">
      <c r="A176" s="664" t="s">
        <v>6178</v>
      </c>
      <c r="B176" s="665" t="s">
        <v>2262</v>
      </c>
      <c r="C176" s="665" t="s">
        <v>5278</v>
      </c>
      <c r="D176" s="665" t="s">
        <v>6189</v>
      </c>
      <c r="E176" s="665" t="s">
        <v>6190</v>
      </c>
      <c r="F176" s="668">
        <v>0.12000000000000001</v>
      </c>
      <c r="G176" s="668">
        <v>637.28</v>
      </c>
      <c r="H176" s="668">
        <v>1</v>
      </c>
      <c r="I176" s="668">
        <v>5310.6666666666661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6178</v>
      </c>
      <c r="B177" s="665" t="s">
        <v>2262</v>
      </c>
      <c r="C177" s="665" t="s">
        <v>5278</v>
      </c>
      <c r="D177" s="665" t="s">
        <v>6191</v>
      </c>
      <c r="E177" s="665" t="s">
        <v>6186</v>
      </c>
      <c r="F177" s="668">
        <v>0.04</v>
      </c>
      <c r="G177" s="668">
        <v>260.26</v>
      </c>
      <c r="H177" s="668">
        <v>1</v>
      </c>
      <c r="I177" s="668">
        <v>6506.5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6178</v>
      </c>
      <c r="B178" s="665" t="s">
        <v>2262</v>
      </c>
      <c r="C178" s="665" t="s">
        <v>5278</v>
      </c>
      <c r="D178" s="665" t="s">
        <v>6192</v>
      </c>
      <c r="E178" s="665" t="s">
        <v>6193</v>
      </c>
      <c r="F178" s="668">
        <v>2</v>
      </c>
      <c r="G178" s="668">
        <v>832.6</v>
      </c>
      <c r="H178" s="668">
        <v>1</v>
      </c>
      <c r="I178" s="668">
        <v>416.3</v>
      </c>
      <c r="J178" s="668">
        <v>1</v>
      </c>
      <c r="K178" s="668">
        <v>398.2</v>
      </c>
      <c r="L178" s="668">
        <v>0.47826086956521735</v>
      </c>
      <c r="M178" s="668">
        <v>398.2</v>
      </c>
      <c r="N178" s="668">
        <v>1</v>
      </c>
      <c r="O178" s="668">
        <v>398.2</v>
      </c>
      <c r="P178" s="681">
        <v>0.47826086956521735</v>
      </c>
      <c r="Q178" s="669">
        <v>398.2</v>
      </c>
    </row>
    <row r="179" spans="1:17" ht="14.4" customHeight="1" x14ac:dyDescent="0.3">
      <c r="A179" s="664" t="s">
        <v>6178</v>
      </c>
      <c r="B179" s="665" t="s">
        <v>2262</v>
      </c>
      <c r="C179" s="665" t="s">
        <v>5278</v>
      </c>
      <c r="D179" s="665" t="s">
        <v>6194</v>
      </c>
      <c r="E179" s="665" t="s">
        <v>6195</v>
      </c>
      <c r="F179" s="668">
        <v>3</v>
      </c>
      <c r="G179" s="668">
        <v>2925.66</v>
      </c>
      <c r="H179" s="668">
        <v>1</v>
      </c>
      <c r="I179" s="668">
        <v>975.21999999999991</v>
      </c>
      <c r="J179" s="668">
        <v>2</v>
      </c>
      <c r="K179" s="668">
        <v>1865.64</v>
      </c>
      <c r="L179" s="668">
        <v>0.63768175386066739</v>
      </c>
      <c r="M179" s="668">
        <v>932.82</v>
      </c>
      <c r="N179" s="668">
        <v>2</v>
      </c>
      <c r="O179" s="668">
        <v>1865.64</v>
      </c>
      <c r="P179" s="681">
        <v>0.63768175386066739</v>
      </c>
      <c r="Q179" s="669">
        <v>932.82</v>
      </c>
    </row>
    <row r="180" spans="1:17" ht="14.4" customHeight="1" x14ac:dyDescent="0.3">
      <c r="A180" s="664" t="s">
        <v>6178</v>
      </c>
      <c r="B180" s="665" t="s">
        <v>2262</v>
      </c>
      <c r="C180" s="665" t="s">
        <v>5278</v>
      </c>
      <c r="D180" s="665" t="s">
        <v>5860</v>
      </c>
      <c r="E180" s="665" t="s">
        <v>2966</v>
      </c>
      <c r="F180" s="668"/>
      <c r="G180" s="668"/>
      <c r="H180" s="668"/>
      <c r="I180" s="668"/>
      <c r="J180" s="668">
        <v>0.15000000000000002</v>
      </c>
      <c r="K180" s="668">
        <v>664.05</v>
      </c>
      <c r="L180" s="668"/>
      <c r="M180" s="668">
        <v>4426.9999999999991</v>
      </c>
      <c r="N180" s="668">
        <v>0.52</v>
      </c>
      <c r="O180" s="668">
        <v>2302.04</v>
      </c>
      <c r="P180" s="681"/>
      <c r="Q180" s="669">
        <v>4427</v>
      </c>
    </row>
    <row r="181" spans="1:17" ht="14.4" customHeight="1" x14ac:dyDescent="0.3">
      <c r="A181" s="664" t="s">
        <v>6178</v>
      </c>
      <c r="B181" s="665" t="s">
        <v>2262</v>
      </c>
      <c r="C181" s="665" t="s">
        <v>5278</v>
      </c>
      <c r="D181" s="665" t="s">
        <v>6196</v>
      </c>
      <c r="E181" s="665" t="s">
        <v>2966</v>
      </c>
      <c r="F181" s="668">
        <v>3.73</v>
      </c>
      <c r="G181" s="668">
        <v>40737.460000000006</v>
      </c>
      <c r="H181" s="668">
        <v>1</v>
      </c>
      <c r="I181" s="668">
        <v>10921.571045576409</v>
      </c>
      <c r="J181" s="668">
        <v>0.23</v>
      </c>
      <c r="K181" s="668">
        <v>2036.4199999999998</v>
      </c>
      <c r="L181" s="668">
        <v>4.9988880013628723E-2</v>
      </c>
      <c r="M181" s="668">
        <v>8853.9999999999982</v>
      </c>
      <c r="N181" s="668">
        <v>0.31</v>
      </c>
      <c r="O181" s="668">
        <v>2744.74</v>
      </c>
      <c r="P181" s="681">
        <v>6.7376316540108283E-2</v>
      </c>
      <c r="Q181" s="669">
        <v>8854</v>
      </c>
    </row>
    <row r="182" spans="1:17" ht="14.4" customHeight="1" x14ac:dyDescent="0.3">
      <c r="A182" s="664" t="s">
        <v>6178</v>
      </c>
      <c r="B182" s="665" t="s">
        <v>2262</v>
      </c>
      <c r="C182" s="665" t="s">
        <v>5278</v>
      </c>
      <c r="D182" s="665" t="s">
        <v>6197</v>
      </c>
      <c r="E182" s="665" t="s">
        <v>6198</v>
      </c>
      <c r="F182" s="668">
        <v>0.5</v>
      </c>
      <c r="G182" s="668">
        <v>978.05000000000007</v>
      </c>
      <c r="H182" s="668">
        <v>1</v>
      </c>
      <c r="I182" s="668">
        <v>1956.1000000000001</v>
      </c>
      <c r="J182" s="668">
        <v>0.89999999999999991</v>
      </c>
      <c r="K182" s="668">
        <v>1754.37</v>
      </c>
      <c r="L182" s="668">
        <v>1.7937426511937016</v>
      </c>
      <c r="M182" s="668">
        <v>1949.3000000000002</v>
      </c>
      <c r="N182" s="668">
        <v>0.5</v>
      </c>
      <c r="O182" s="668">
        <v>974.65</v>
      </c>
      <c r="P182" s="681">
        <v>0.99652369510761196</v>
      </c>
      <c r="Q182" s="669">
        <v>1949.3</v>
      </c>
    </row>
    <row r="183" spans="1:17" ht="14.4" customHeight="1" x14ac:dyDescent="0.3">
      <c r="A183" s="664" t="s">
        <v>6178</v>
      </c>
      <c r="B183" s="665" t="s">
        <v>2262</v>
      </c>
      <c r="C183" s="665" t="s">
        <v>5278</v>
      </c>
      <c r="D183" s="665" t="s">
        <v>5889</v>
      </c>
      <c r="E183" s="665" t="s">
        <v>2966</v>
      </c>
      <c r="F183" s="668"/>
      <c r="G183" s="668"/>
      <c r="H183" s="668"/>
      <c r="I183" s="668"/>
      <c r="J183" s="668">
        <v>3.05</v>
      </c>
      <c r="K183" s="668">
        <v>5400.9400000000005</v>
      </c>
      <c r="L183" s="668"/>
      <c r="M183" s="668">
        <v>1770.8000000000002</v>
      </c>
      <c r="N183" s="668">
        <v>3.15</v>
      </c>
      <c r="O183" s="668">
        <v>5578.0199999999995</v>
      </c>
      <c r="P183" s="681"/>
      <c r="Q183" s="669">
        <v>1770.8</v>
      </c>
    </row>
    <row r="184" spans="1:17" ht="14.4" customHeight="1" x14ac:dyDescent="0.3">
      <c r="A184" s="664" t="s">
        <v>6178</v>
      </c>
      <c r="B184" s="665" t="s">
        <v>2262</v>
      </c>
      <c r="C184" s="665" t="s">
        <v>5278</v>
      </c>
      <c r="D184" s="665" t="s">
        <v>6199</v>
      </c>
      <c r="E184" s="665" t="s">
        <v>6200</v>
      </c>
      <c r="F184" s="668">
        <v>0.75</v>
      </c>
      <c r="G184" s="668">
        <v>284.49</v>
      </c>
      <c r="H184" s="668">
        <v>1</v>
      </c>
      <c r="I184" s="668">
        <v>379.32</v>
      </c>
      <c r="J184" s="668">
        <v>0.3</v>
      </c>
      <c r="K184" s="668">
        <v>134.54</v>
      </c>
      <c r="L184" s="668">
        <v>0.47291644697528906</v>
      </c>
      <c r="M184" s="668">
        <v>448.46666666666664</v>
      </c>
      <c r="N184" s="668">
        <v>0.61</v>
      </c>
      <c r="O184" s="668">
        <v>315.74</v>
      </c>
      <c r="P184" s="681">
        <v>1.109845688776407</v>
      </c>
      <c r="Q184" s="669">
        <v>517.60655737704917</v>
      </c>
    </row>
    <row r="185" spans="1:17" ht="14.4" customHeight="1" x14ac:dyDescent="0.3">
      <c r="A185" s="664" t="s">
        <v>6178</v>
      </c>
      <c r="B185" s="665" t="s">
        <v>2262</v>
      </c>
      <c r="C185" s="665" t="s">
        <v>5278</v>
      </c>
      <c r="D185" s="665" t="s">
        <v>5890</v>
      </c>
      <c r="E185" s="665" t="s">
        <v>5891</v>
      </c>
      <c r="F185" s="668">
        <v>1.1000000000000001</v>
      </c>
      <c r="G185" s="668">
        <v>1039.28</v>
      </c>
      <c r="H185" s="668">
        <v>1</v>
      </c>
      <c r="I185" s="668">
        <v>944.8</v>
      </c>
      <c r="J185" s="668">
        <v>0.35</v>
      </c>
      <c r="K185" s="668">
        <v>316.33</v>
      </c>
      <c r="L185" s="668">
        <v>0.3043741821260873</v>
      </c>
      <c r="M185" s="668">
        <v>903.80000000000007</v>
      </c>
      <c r="N185" s="668">
        <v>0.05</v>
      </c>
      <c r="O185" s="668">
        <v>45.19</v>
      </c>
      <c r="P185" s="681">
        <v>4.3482026018012467E-2</v>
      </c>
      <c r="Q185" s="669">
        <v>903.8</v>
      </c>
    </row>
    <row r="186" spans="1:17" ht="14.4" customHeight="1" x14ac:dyDescent="0.3">
      <c r="A186" s="664" t="s">
        <v>6178</v>
      </c>
      <c r="B186" s="665" t="s">
        <v>2262</v>
      </c>
      <c r="C186" s="665" t="s">
        <v>5278</v>
      </c>
      <c r="D186" s="665" t="s">
        <v>6201</v>
      </c>
      <c r="E186" s="665" t="s">
        <v>2966</v>
      </c>
      <c r="F186" s="668"/>
      <c r="G186" s="668"/>
      <c r="H186" s="668"/>
      <c r="I186" s="668"/>
      <c r="J186" s="668">
        <v>0.3</v>
      </c>
      <c r="K186" s="668">
        <v>10376.92</v>
      </c>
      <c r="L186" s="668"/>
      <c r="M186" s="668">
        <v>34589.733333333337</v>
      </c>
      <c r="N186" s="668">
        <v>0.15</v>
      </c>
      <c r="O186" s="668">
        <v>5206.17</v>
      </c>
      <c r="P186" s="681"/>
      <c r="Q186" s="669">
        <v>34707.800000000003</v>
      </c>
    </row>
    <row r="187" spans="1:17" ht="14.4" customHeight="1" x14ac:dyDescent="0.3">
      <c r="A187" s="664" t="s">
        <v>6178</v>
      </c>
      <c r="B187" s="665" t="s">
        <v>2262</v>
      </c>
      <c r="C187" s="665" t="s">
        <v>5494</v>
      </c>
      <c r="D187" s="665" t="s">
        <v>6202</v>
      </c>
      <c r="E187" s="665" t="s">
        <v>6203</v>
      </c>
      <c r="F187" s="668">
        <v>2</v>
      </c>
      <c r="G187" s="668">
        <v>1179.18</v>
      </c>
      <c r="H187" s="668">
        <v>1</v>
      </c>
      <c r="I187" s="668">
        <v>589.59</v>
      </c>
      <c r="J187" s="668">
        <v>1</v>
      </c>
      <c r="K187" s="668">
        <v>589.59</v>
      </c>
      <c r="L187" s="668">
        <v>0.5</v>
      </c>
      <c r="M187" s="668">
        <v>589.59</v>
      </c>
      <c r="N187" s="668"/>
      <c r="O187" s="668"/>
      <c r="P187" s="681"/>
      <c r="Q187" s="669"/>
    </row>
    <row r="188" spans="1:17" ht="14.4" customHeight="1" x14ac:dyDescent="0.3">
      <c r="A188" s="664" t="s">
        <v>6178</v>
      </c>
      <c r="B188" s="665" t="s">
        <v>2262</v>
      </c>
      <c r="C188" s="665" t="s">
        <v>5494</v>
      </c>
      <c r="D188" s="665" t="s">
        <v>6204</v>
      </c>
      <c r="E188" s="665" t="s">
        <v>6205</v>
      </c>
      <c r="F188" s="668"/>
      <c r="G188" s="668"/>
      <c r="H188" s="668"/>
      <c r="I188" s="668"/>
      <c r="J188" s="668"/>
      <c r="K188" s="668"/>
      <c r="L188" s="668"/>
      <c r="M188" s="668"/>
      <c r="N188" s="668">
        <v>1</v>
      </c>
      <c r="O188" s="668">
        <v>1447.28</v>
      </c>
      <c r="P188" s="681"/>
      <c r="Q188" s="669">
        <v>1447.28</v>
      </c>
    </row>
    <row r="189" spans="1:17" ht="14.4" customHeight="1" x14ac:dyDescent="0.3">
      <c r="A189" s="664" t="s">
        <v>6178</v>
      </c>
      <c r="B189" s="665" t="s">
        <v>2262</v>
      </c>
      <c r="C189" s="665" t="s">
        <v>5494</v>
      </c>
      <c r="D189" s="665" t="s">
        <v>6206</v>
      </c>
      <c r="E189" s="665" t="s">
        <v>6207</v>
      </c>
      <c r="F189" s="668">
        <v>5</v>
      </c>
      <c r="G189" s="668">
        <v>4861.6000000000004</v>
      </c>
      <c r="H189" s="668">
        <v>1</v>
      </c>
      <c r="I189" s="668">
        <v>972.32</v>
      </c>
      <c r="J189" s="668">
        <v>2</v>
      </c>
      <c r="K189" s="668">
        <v>1944.64</v>
      </c>
      <c r="L189" s="668">
        <v>0.39999999999999997</v>
      </c>
      <c r="M189" s="668">
        <v>972.32</v>
      </c>
      <c r="N189" s="668">
        <v>2</v>
      </c>
      <c r="O189" s="668">
        <v>1944.64</v>
      </c>
      <c r="P189" s="681">
        <v>0.39999999999999997</v>
      </c>
      <c r="Q189" s="669">
        <v>972.32</v>
      </c>
    </row>
    <row r="190" spans="1:17" ht="14.4" customHeight="1" x14ac:dyDescent="0.3">
      <c r="A190" s="664" t="s">
        <v>6178</v>
      </c>
      <c r="B190" s="665" t="s">
        <v>2262</v>
      </c>
      <c r="C190" s="665" t="s">
        <v>5494</v>
      </c>
      <c r="D190" s="665" t="s">
        <v>6208</v>
      </c>
      <c r="E190" s="665" t="s">
        <v>6207</v>
      </c>
      <c r="F190" s="668">
        <v>11</v>
      </c>
      <c r="G190" s="668">
        <v>18780.41</v>
      </c>
      <c r="H190" s="668">
        <v>1</v>
      </c>
      <c r="I190" s="668">
        <v>1707.31</v>
      </c>
      <c r="J190" s="668">
        <v>8</v>
      </c>
      <c r="K190" s="668">
        <v>13658.48</v>
      </c>
      <c r="L190" s="668">
        <v>0.72727272727272729</v>
      </c>
      <c r="M190" s="668">
        <v>1707.31</v>
      </c>
      <c r="N190" s="668">
        <v>12</v>
      </c>
      <c r="O190" s="668">
        <v>20487.72</v>
      </c>
      <c r="P190" s="681">
        <v>1.0909090909090911</v>
      </c>
      <c r="Q190" s="669">
        <v>1707.3100000000002</v>
      </c>
    </row>
    <row r="191" spans="1:17" ht="14.4" customHeight="1" x14ac:dyDescent="0.3">
      <c r="A191" s="664" t="s">
        <v>6178</v>
      </c>
      <c r="B191" s="665" t="s">
        <v>2262</v>
      </c>
      <c r="C191" s="665" t="s">
        <v>5494</v>
      </c>
      <c r="D191" s="665" t="s">
        <v>6209</v>
      </c>
      <c r="E191" s="665" t="s">
        <v>6207</v>
      </c>
      <c r="F191" s="668">
        <v>0</v>
      </c>
      <c r="G191" s="668">
        <v>0</v>
      </c>
      <c r="H191" s="668"/>
      <c r="I191" s="668"/>
      <c r="J191" s="668">
        <v>1</v>
      </c>
      <c r="K191" s="668">
        <v>2066.3000000000002</v>
      </c>
      <c r="L191" s="668"/>
      <c r="M191" s="668">
        <v>2066.3000000000002</v>
      </c>
      <c r="N191" s="668">
        <v>1</v>
      </c>
      <c r="O191" s="668">
        <v>2066.3000000000002</v>
      </c>
      <c r="P191" s="681"/>
      <c r="Q191" s="669">
        <v>2066.3000000000002</v>
      </c>
    </row>
    <row r="192" spans="1:17" ht="14.4" customHeight="1" x14ac:dyDescent="0.3">
      <c r="A192" s="664" t="s">
        <v>6178</v>
      </c>
      <c r="B192" s="665" t="s">
        <v>2262</v>
      </c>
      <c r="C192" s="665" t="s">
        <v>5494</v>
      </c>
      <c r="D192" s="665" t="s">
        <v>6210</v>
      </c>
      <c r="E192" s="665" t="s">
        <v>6211</v>
      </c>
      <c r="F192" s="668"/>
      <c r="G192" s="668"/>
      <c r="H192" s="668"/>
      <c r="I192" s="668"/>
      <c r="J192" s="668">
        <v>1</v>
      </c>
      <c r="K192" s="668">
        <v>1932.09</v>
      </c>
      <c r="L192" s="668"/>
      <c r="M192" s="668">
        <v>1932.09</v>
      </c>
      <c r="N192" s="668"/>
      <c r="O192" s="668"/>
      <c r="P192" s="681"/>
      <c r="Q192" s="669"/>
    </row>
    <row r="193" spans="1:17" ht="14.4" customHeight="1" x14ac:dyDescent="0.3">
      <c r="A193" s="664" t="s">
        <v>6178</v>
      </c>
      <c r="B193" s="665" t="s">
        <v>2262</v>
      </c>
      <c r="C193" s="665" t="s">
        <v>5494</v>
      </c>
      <c r="D193" s="665" t="s">
        <v>6212</v>
      </c>
      <c r="E193" s="665" t="s">
        <v>6213</v>
      </c>
      <c r="F193" s="668">
        <v>1</v>
      </c>
      <c r="G193" s="668">
        <v>1027.76</v>
      </c>
      <c r="H193" s="668">
        <v>1</v>
      </c>
      <c r="I193" s="668">
        <v>1027.76</v>
      </c>
      <c r="J193" s="668"/>
      <c r="K193" s="668"/>
      <c r="L193" s="668"/>
      <c r="M193" s="668"/>
      <c r="N193" s="668">
        <v>2</v>
      </c>
      <c r="O193" s="668">
        <v>2055.52</v>
      </c>
      <c r="P193" s="681">
        <v>2</v>
      </c>
      <c r="Q193" s="669">
        <v>1027.76</v>
      </c>
    </row>
    <row r="194" spans="1:17" ht="14.4" customHeight="1" x14ac:dyDescent="0.3">
      <c r="A194" s="664" t="s">
        <v>6178</v>
      </c>
      <c r="B194" s="665" t="s">
        <v>2262</v>
      </c>
      <c r="C194" s="665" t="s">
        <v>5494</v>
      </c>
      <c r="D194" s="665" t="s">
        <v>6214</v>
      </c>
      <c r="E194" s="665" t="s">
        <v>6213</v>
      </c>
      <c r="F194" s="668">
        <v>3</v>
      </c>
      <c r="G194" s="668">
        <v>6425.5499999999993</v>
      </c>
      <c r="H194" s="668">
        <v>1</v>
      </c>
      <c r="I194" s="668">
        <v>2141.85</v>
      </c>
      <c r="J194" s="668">
        <v>4</v>
      </c>
      <c r="K194" s="668">
        <v>8567.4</v>
      </c>
      <c r="L194" s="668">
        <v>1.3333333333333335</v>
      </c>
      <c r="M194" s="668">
        <v>2141.85</v>
      </c>
      <c r="N194" s="668">
        <v>3</v>
      </c>
      <c r="O194" s="668">
        <v>6425.5499999999993</v>
      </c>
      <c r="P194" s="681">
        <v>1</v>
      </c>
      <c r="Q194" s="669">
        <v>2141.85</v>
      </c>
    </row>
    <row r="195" spans="1:17" ht="14.4" customHeight="1" x14ac:dyDescent="0.3">
      <c r="A195" s="664" t="s">
        <v>6178</v>
      </c>
      <c r="B195" s="665" t="s">
        <v>2262</v>
      </c>
      <c r="C195" s="665" t="s">
        <v>5494</v>
      </c>
      <c r="D195" s="665" t="s">
        <v>6215</v>
      </c>
      <c r="E195" s="665" t="s">
        <v>6216</v>
      </c>
      <c r="F195" s="668">
        <v>2</v>
      </c>
      <c r="G195" s="668">
        <v>6006.76</v>
      </c>
      <c r="H195" s="668">
        <v>1</v>
      </c>
      <c r="I195" s="668">
        <v>3003.38</v>
      </c>
      <c r="J195" s="668">
        <v>1</v>
      </c>
      <c r="K195" s="668">
        <v>3003.38</v>
      </c>
      <c r="L195" s="668">
        <v>0.5</v>
      </c>
      <c r="M195" s="668">
        <v>3003.38</v>
      </c>
      <c r="N195" s="668">
        <v>3</v>
      </c>
      <c r="O195" s="668">
        <v>9010.14</v>
      </c>
      <c r="P195" s="681">
        <v>1.4999999999999998</v>
      </c>
      <c r="Q195" s="669">
        <v>3003.3799999999997</v>
      </c>
    </row>
    <row r="196" spans="1:17" ht="14.4" customHeight="1" x14ac:dyDescent="0.3">
      <c r="A196" s="664" t="s">
        <v>6178</v>
      </c>
      <c r="B196" s="665" t="s">
        <v>2262</v>
      </c>
      <c r="C196" s="665" t="s">
        <v>5494</v>
      </c>
      <c r="D196" s="665" t="s">
        <v>6217</v>
      </c>
      <c r="E196" s="665" t="s">
        <v>6218</v>
      </c>
      <c r="F196" s="668">
        <v>2</v>
      </c>
      <c r="G196" s="668">
        <v>13781.56</v>
      </c>
      <c r="H196" s="668">
        <v>1</v>
      </c>
      <c r="I196" s="668">
        <v>6890.78</v>
      </c>
      <c r="J196" s="668"/>
      <c r="K196" s="668"/>
      <c r="L196" s="668"/>
      <c r="M196" s="668"/>
      <c r="N196" s="668"/>
      <c r="O196" s="668"/>
      <c r="P196" s="681"/>
      <c r="Q196" s="669"/>
    </row>
    <row r="197" spans="1:17" ht="14.4" customHeight="1" x14ac:dyDescent="0.3">
      <c r="A197" s="664" t="s">
        <v>6178</v>
      </c>
      <c r="B197" s="665" t="s">
        <v>2262</v>
      </c>
      <c r="C197" s="665" t="s">
        <v>5494</v>
      </c>
      <c r="D197" s="665" t="s">
        <v>6219</v>
      </c>
      <c r="E197" s="665" t="s">
        <v>6220</v>
      </c>
      <c r="F197" s="668">
        <v>7</v>
      </c>
      <c r="G197" s="668">
        <v>28965.230000000003</v>
      </c>
      <c r="H197" s="668">
        <v>1</v>
      </c>
      <c r="I197" s="668">
        <v>4137.8900000000003</v>
      </c>
      <c r="J197" s="668">
        <v>7</v>
      </c>
      <c r="K197" s="668">
        <v>28965.230000000003</v>
      </c>
      <c r="L197" s="668">
        <v>1</v>
      </c>
      <c r="M197" s="668">
        <v>4137.8900000000003</v>
      </c>
      <c r="N197" s="668">
        <v>9</v>
      </c>
      <c r="O197" s="668">
        <v>37241.01</v>
      </c>
      <c r="P197" s="681">
        <v>1.2857142857142856</v>
      </c>
      <c r="Q197" s="669">
        <v>4137.8900000000003</v>
      </c>
    </row>
    <row r="198" spans="1:17" ht="14.4" customHeight="1" x14ac:dyDescent="0.3">
      <c r="A198" s="664" t="s">
        <v>6178</v>
      </c>
      <c r="B198" s="665" t="s">
        <v>2262</v>
      </c>
      <c r="C198" s="665" t="s">
        <v>5494</v>
      </c>
      <c r="D198" s="665" t="s">
        <v>6221</v>
      </c>
      <c r="E198" s="665" t="s">
        <v>6222</v>
      </c>
      <c r="F198" s="668">
        <v>1</v>
      </c>
      <c r="G198" s="668">
        <v>1123.73</v>
      </c>
      <c r="H198" s="668">
        <v>1</v>
      </c>
      <c r="I198" s="668">
        <v>1123.73</v>
      </c>
      <c r="J198" s="668"/>
      <c r="K198" s="668"/>
      <c r="L198" s="668"/>
      <c r="M198" s="668"/>
      <c r="N198" s="668"/>
      <c r="O198" s="668"/>
      <c r="P198" s="681"/>
      <c r="Q198" s="669"/>
    </row>
    <row r="199" spans="1:17" ht="14.4" customHeight="1" x14ac:dyDescent="0.3">
      <c r="A199" s="664" t="s">
        <v>6178</v>
      </c>
      <c r="B199" s="665" t="s">
        <v>2262</v>
      </c>
      <c r="C199" s="665" t="s">
        <v>5494</v>
      </c>
      <c r="D199" s="665" t="s">
        <v>6223</v>
      </c>
      <c r="E199" s="665" t="s">
        <v>6224</v>
      </c>
      <c r="F199" s="668">
        <v>0</v>
      </c>
      <c r="G199" s="668">
        <v>0</v>
      </c>
      <c r="H199" s="668"/>
      <c r="I199" s="668"/>
      <c r="J199" s="668">
        <v>1</v>
      </c>
      <c r="K199" s="668">
        <v>17073.05</v>
      </c>
      <c r="L199" s="668"/>
      <c r="M199" s="668">
        <v>17073.05</v>
      </c>
      <c r="N199" s="668"/>
      <c r="O199" s="668"/>
      <c r="P199" s="681"/>
      <c r="Q199" s="669"/>
    </row>
    <row r="200" spans="1:17" ht="14.4" customHeight="1" x14ac:dyDescent="0.3">
      <c r="A200" s="664" t="s">
        <v>6178</v>
      </c>
      <c r="B200" s="665" t="s">
        <v>2262</v>
      </c>
      <c r="C200" s="665" t="s">
        <v>5494</v>
      </c>
      <c r="D200" s="665" t="s">
        <v>6225</v>
      </c>
      <c r="E200" s="665" t="s">
        <v>6226</v>
      </c>
      <c r="F200" s="668">
        <v>1</v>
      </c>
      <c r="G200" s="668">
        <v>1002.8</v>
      </c>
      <c r="H200" s="668">
        <v>1</v>
      </c>
      <c r="I200" s="668">
        <v>1002.8</v>
      </c>
      <c r="J200" s="668">
        <v>2</v>
      </c>
      <c r="K200" s="668">
        <v>2005.6</v>
      </c>
      <c r="L200" s="668">
        <v>2</v>
      </c>
      <c r="M200" s="668">
        <v>1002.8</v>
      </c>
      <c r="N200" s="668">
        <v>4</v>
      </c>
      <c r="O200" s="668">
        <v>4011.2</v>
      </c>
      <c r="P200" s="681">
        <v>4</v>
      </c>
      <c r="Q200" s="669">
        <v>1002.8</v>
      </c>
    </row>
    <row r="201" spans="1:17" ht="14.4" customHeight="1" x14ac:dyDescent="0.3">
      <c r="A201" s="664" t="s">
        <v>6178</v>
      </c>
      <c r="B201" s="665" t="s">
        <v>2262</v>
      </c>
      <c r="C201" s="665" t="s">
        <v>5494</v>
      </c>
      <c r="D201" s="665" t="s">
        <v>6227</v>
      </c>
      <c r="E201" s="665" t="s">
        <v>6228</v>
      </c>
      <c r="F201" s="668">
        <v>1</v>
      </c>
      <c r="G201" s="668">
        <v>7650</v>
      </c>
      <c r="H201" s="668">
        <v>1</v>
      </c>
      <c r="I201" s="668">
        <v>7650</v>
      </c>
      <c r="J201" s="668">
        <v>1</v>
      </c>
      <c r="K201" s="668">
        <v>7650</v>
      </c>
      <c r="L201" s="668">
        <v>1</v>
      </c>
      <c r="M201" s="668">
        <v>7650</v>
      </c>
      <c r="N201" s="668">
        <v>3</v>
      </c>
      <c r="O201" s="668">
        <v>22950</v>
      </c>
      <c r="P201" s="681">
        <v>3</v>
      </c>
      <c r="Q201" s="669">
        <v>7650</v>
      </c>
    </row>
    <row r="202" spans="1:17" ht="14.4" customHeight="1" x14ac:dyDescent="0.3">
      <c r="A202" s="664" t="s">
        <v>6178</v>
      </c>
      <c r="B202" s="665" t="s">
        <v>2262</v>
      </c>
      <c r="C202" s="665" t="s">
        <v>5494</v>
      </c>
      <c r="D202" s="665" t="s">
        <v>6229</v>
      </c>
      <c r="E202" s="665" t="s">
        <v>6230</v>
      </c>
      <c r="F202" s="668">
        <v>2</v>
      </c>
      <c r="G202" s="668">
        <v>4341.9399999999996</v>
      </c>
      <c r="H202" s="668">
        <v>1</v>
      </c>
      <c r="I202" s="668">
        <v>2170.9699999999998</v>
      </c>
      <c r="J202" s="668">
        <v>1</v>
      </c>
      <c r="K202" s="668">
        <v>2170.9699999999998</v>
      </c>
      <c r="L202" s="668">
        <v>0.5</v>
      </c>
      <c r="M202" s="668">
        <v>2170.9699999999998</v>
      </c>
      <c r="N202" s="668">
        <v>3</v>
      </c>
      <c r="O202" s="668">
        <v>6512.91</v>
      </c>
      <c r="P202" s="681">
        <v>1.5</v>
      </c>
      <c r="Q202" s="669">
        <v>2170.9699999999998</v>
      </c>
    </row>
    <row r="203" spans="1:17" ht="14.4" customHeight="1" x14ac:dyDescent="0.3">
      <c r="A203" s="664" t="s">
        <v>6178</v>
      </c>
      <c r="B203" s="665" t="s">
        <v>2262</v>
      </c>
      <c r="C203" s="665" t="s">
        <v>5494</v>
      </c>
      <c r="D203" s="665" t="s">
        <v>6231</v>
      </c>
      <c r="E203" s="665" t="s">
        <v>6232</v>
      </c>
      <c r="F203" s="668">
        <v>3</v>
      </c>
      <c r="G203" s="668">
        <v>15777.689999999999</v>
      </c>
      <c r="H203" s="668">
        <v>1</v>
      </c>
      <c r="I203" s="668">
        <v>5259.23</v>
      </c>
      <c r="J203" s="668">
        <v>2</v>
      </c>
      <c r="K203" s="668">
        <v>10518.46</v>
      </c>
      <c r="L203" s="668">
        <v>0.66666666666666663</v>
      </c>
      <c r="M203" s="668">
        <v>5259.23</v>
      </c>
      <c r="N203" s="668">
        <v>2</v>
      </c>
      <c r="O203" s="668">
        <v>10518.46</v>
      </c>
      <c r="P203" s="681">
        <v>0.66666666666666663</v>
      </c>
      <c r="Q203" s="669">
        <v>5259.23</v>
      </c>
    </row>
    <row r="204" spans="1:17" ht="14.4" customHeight="1" x14ac:dyDescent="0.3">
      <c r="A204" s="664" t="s">
        <v>6178</v>
      </c>
      <c r="B204" s="665" t="s">
        <v>2262</v>
      </c>
      <c r="C204" s="665" t="s">
        <v>5494</v>
      </c>
      <c r="D204" s="665" t="s">
        <v>6233</v>
      </c>
      <c r="E204" s="665" t="s">
        <v>6234</v>
      </c>
      <c r="F204" s="668">
        <v>3</v>
      </c>
      <c r="G204" s="668">
        <v>1816.9499999999998</v>
      </c>
      <c r="H204" s="668">
        <v>1</v>
      </c>
      <c r="I204" s="668">
        <v>605.65</v>
      </c>
      <c r="J204" s="668">
        <v>1</v>
      </c>
      <c r="K204" s="668">
        <v>605.65</v>
      </c>
      <c r="L204" s="668">
        <v>0.33333333333333337</v>
      </c>
      <c r="M204" s="668">
        <v>605.65</v>
      </c>
      <c r="N204" s="668">
        <v>3</v>
      </c>
      <c r="O204" s="668">
        <v>1816.9499999999998</v>
      </c>
      <c r="P204" s="681">
        <v>1</v>
      </c>
      <c r="Q204" s="669">
        <v>605.65</v>
      </c>
    </row>
    <row r="205" spans="1:17" ht="14.4" customHeight="1" x14ac:dyDescent="0.3">
      <c r="A205" s="664" t="s">
        <v>6178</v>
      </c>
      <c r="B205" s="665" t="s">
        <v>2262</v>
      </c>
      <c r="C205" s="665" t="s">
        <v>5494</v>
      </c>
      <c r="D205" s="665" t="s">
        <v>6235</v>
      </c>
      <c r="E205" s="665" t="s">
        <v>6236</v>
      </c>
      <c r="F205" s="668">
        <v>1</v>
      </c>
      <c r="G205" s="668">
        <v>831.16</v>
      </c>
      <c r="H205" s="668">
        <v>1</v>
      </c>
      <c r="I205" s="668">
        <v>831.16</v>
      </c>
      <c r="J205" s="668"/>
      <c r="K205" s="668"/>
      <c r="L205" s="668"/>
      <c r="M205" s="668"/>
      <c r="N205" s="668">
        <v>1</v>
      </c>
      <c r="O205" s="668">
        <v>831.16</v>
      </c>
      <c r="P205" s="681">
        <v>1</v>
      </c>
      <c r="Q205" s="669">
        <v>831.16</v>
      </c>
    </row>
    <row r="206" spans="1:17" ht="14.4" customHeight="1" x14ac:dyDescent="0.3">
      <c r="A206" s="664" t="s">
        <v>6178</v>
      </c>
      <c r="B206" s="665" t="s">
        <v>2262</v>
      </c>
      <c r="C206" s="665" t="s">
        <v>5494</v>
      </c>
      <c r="D206" s="665" t="s">
        <v>6237</v>
      </c>
      <c r="E206" s="665" t="s">
        <v>6236</v>
      </c>
      <c r="F206" s="668">
        <v>3</v>
      </c>
      <c r="G206" s="668">
        <v>2664.18</v>
      </c>
      <c r="H206" s="668">
        <v>1</v>
      </c>
      <c r="I206" s="668">
        <v>888.06</v>
      </c>
      <c r="J206" s="668">
        <v>4</v>
      </c>
      <c r="K206" s="668">
        <v>3552.24</v>
      </c>
      <c r="L206" s="668">
        <v>1.3333333333333333</v>
      </c>
      <c r="M206" s="668">
        <v>888.06</v>
      </c>
      <c r="N206" s="668">
        <v>4</v>
      </c>
      <c r="O206" s="668">
        <v>3552.24</v>
      </c>
      <c r="P206" s="681">
        <v>1.3333333333333333</v>
      </c>
      <c r="Q206" s="669">
        <v>888.06</v>
      </c>
    </row>
    <row r="207" spans="1:17" ht="14.4" customHeight="1" x14ac:dyDescent="0.3">
      <c r="A207" s="664" t="s">
        <v>6178</v>
      </c>
      <c r="B207" s="665" t="s">
        <v>2262</v>
      </c>
      <c r="C207" s="665" t="s">
        <v>5494</v>
      </c>
      <c r="D207" s="665" t="s">
        <v>6238</v>
      </c>
      <c r="E207" s="665" t="s">
        <v>6239</v>
      </c>
      <c r="F207" s="668">
        <v>1</v>
      </c>
      <c r="G207" s="668">
        <v>888.06</v>
      </c>
      <c r="H207" s="668">
        <v>1</v>
      </c>
      <c r="I207" s="668">
        <v>888.06</v>
      </c>
      <c r="J207" s="668">
        <v>1</v>
      </c>
      <c r="K207" s="668">
        <v>888.06</v>
      </c>
      <c r="L207" s="668">
        <v>1</v>
      </c>
      <c r="M207" s="668">
        <v>888.06</v>
      </c>
      <c r="N207" s="668">
        <v>1</v>
      </c>
      <c r="O207" s="668">
        <v>888.06</v>
      </c>
      <c r="P207" s="681">
        <v>1</v>
      </c>
      <c r="Q207" s="669">
        <v>888.06</v>
      </c>
    </row>
    <row r="208" spans="1:17" ht="14.4" customHeight="1" x14ac:dyDescent="0.3">
      <c r="A208" s="664" t="s">
        <v>6178</v>
      </c>
      <c r="B208" s="665" t="s">
        <v>2262</v>
      </c>
      <c r="C208" s="665" t="s">
        <v>5494</v>
      </c>
      <c r="D208" s="665" t="s">
        <v>6240</v>
      </c>
      <c r="E208" s="665" t="s">
        <v>6241</v>
      </c>
      <c r="F208" s="668">
        <v>1</v>
      </c>
      <c r="G208" s="668">
        <v>831.16</v>
      </c>
      <c r="H208" s="668">
        <v>1</v>
      </c>
      <c r="I208" s="668">
        <v>831.16</v>
      </c>
      <c r="J208" s="668">
        <v>1</v>
      </c>
      <c r="K208" s="668">
        <v>831.16</v>
      </c>
      <c r="L208" s="668">
        <v>1</v>
      </c>
      <c r="M208" s="668">
        <v>831.16</v>
      </c>
      <c r="N208" s="668">
        <v>1</v>
      </c>
      <c r="O208" s="668">
        <v>831.16</v>
      </c>
      <c r="P208" s="681">
        <v>1</v>
      </c>
      <c r="Q208" s="669">
        <v>831.16</v>
      </c>
    </row>
    <row r="209" spans="1:17" ht="14.4" customHeight="1" x14ac:dyDescent="0.3">
      <c r="A209" s="664" t="s">
        <v>6178</v>
      </c>
      <c r="B209" s="665" t="s">
        <v>2262</v>
      </c>
      <c r="C209" s="665" t="s">
        <v>5494</v>
      </c>
      <c r="D209" s="665" t="s">
        <v>6242</v>
      </c>
      <c r="E209" s="665" t="s">
        <v>6243</v>
      </c>
      <c r="F209" s="668">
        <v>0</v>
      </c>
      <c r="G209" s="668">
        <v>0</v>
      </c>
      <c r="H209" s="668"/>
      <c r="I209" s="668"/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6178</v>
      </c>
      <c r="B210" s="665" t="s">
        <v>2262</v>
      </c>
      <c r="C210" s="665" t="s">
        <v>5494</v>
      </c>
      <c r="D210" s="665" t="s">
        <v>6244</v>
      </c>
      <c r="E210" s="665" t="s">
        <v>6245</v>
      </c>
      <c r="F210" s="668"/>
      <c r="G210" s="668"/>
      <c r="H210" s="668"/>
      <c r="I210" s="668"/>
      <c r="J210" s="668">
        <v>1</v>
      </c>
      <c r="K210" s="668">
        <v>1312.14</v>
      </c>
      <c r="L210" s="668"/>
      <c r="M210" s="668">
        <v>1312.14</v>
      </c>
      <c r="N210" s="668">
        <v>1</v>
      </c>
      <c r="O210" s="668">
        <v>1312.14</v>
      </c>
      <c r="P210" s="681"/>
      <c r="Q210" s="669">
        <v>1312.14</v>
      </c>
    </row>
    <row r="211" spans="1:17" ht="14.4" customHeight="1" x14ac:dyDescent="0.3">
      <c r="A211" s="664" t="s">
        <v>6178</v>
      </c>
      <c r="B211" s="665" t="s">
        <v>2262</v>
      </c>
      <c r="C211" s="665" t="s">
        <v>5494</v>
      </c>
      <c r="D211" s="665" t="s">
        <v>6246</v>
      </c>
      <c r="E211" s="665" t="s">
        <v>6247</v>
      </c>
      <c r="F211" s="668">
        <v>3</v>
      </c>
      <c r="G211" s="668">
        <v>10933.74</v>
      </c>
      <c r="H211" s="668">
        <v>1</v>
      </c>
      <c r="I211" s="668">
        <v>3644.58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6178</v>
      </c>
      <c r="B212" s="665" t="s">
        <v>2262</v>
      </c>
      <c r="C212" s="665" t="s">
        <v>5494</v>
      </c>
      <c r="D212" s="665" t="s">
        <v>6248</v>
      </c>
      <c r="E212" s="665" t="s">
        <v>6249</v>
      </c>
      <c r="F212" s="668">
        <v>2</v>
      </c>
      <c r="G212" s="668">
        <v>2611.64</v>
      </c>
      <c r="H212" s="668">
        <v>1</v>
      </c>
      <c r="I212" s="668">
        <v>1305.82</v>
      </c>
      <c r="J212" s="668">
        <v>2</v>
      </c>
      <c r="K212" s="668">
        <v>2292.66</v>
      </c>
      <c r="L212" s="668">
        <v>0.87786218621249479</v>
      </c>
      <c r="M212" s="668">
        <v>1146.33</v>
      </c>
      <c r="N212" s="668">
        <v>4</v>
      </c>
      <c r="O212" s="668">
        <v>4585.32</v>
      </c>
      <c r="P212" s="681">
        <v>1.7557243724249896</v>
      </c>
      <c r="Q212" s="669">
        <v>1146.33</v>
      </c>
    </row>
    <row r="213" spans="1:17" ht="14.4" customHeight="1" x14ac:dyDescent="0.3">
      <c r="A213" s="664" t="s">
        <v>6178</v>
      </c>
      <c r="B213" s="665" t="s">
        <v>2262</v>
      </c>
      <c r="C213" s="665" t="s">
        <v>5494</v>
      </c>
      <c r="D213" s="665" t="s">
        <v>6250</v>
      </c>
      <c r="E213" s="665" t="s">
        <v>6251</v>
      </c>
      <c r="F213" s="668">
        <v>3</v>
      </c>
      <c r="G213" s="668">
        <v>1077.3</v>
      </c>
      <c r="H213" s="668">
        <v>1</v>
      </c>
      <c r="I213" s="668">
        <v>359.09999999999997</v>
      </c>
      <c r="J213" s="668">
        <v>4</v>
      </c>
      <c r="K213" s="668">
        <v>1436.4</v>
      </c>
      <c r="L213" s="668">
        <v>1.3333333333333335</v>
      </c>
      <c r="M213" s="668">
        <v>359.1</v>
      </c>
      <c r="N213" s="668">
        <v>2</v>
      </c>
      <c r="O213" s="668">
        <v>718.2</v>
      </c>
      <c r="P213" s="681">
        <v>0.66666666666666674</v>
      </c>
      <c r="Q213" s="669">
        <v>359.1</v>
      </c>
    </row>
    <row r="214" spans="1:17" ht="14.4" customHeight="1" x14ac:dyDescent="0.3">
      <c r="A214" s="664" t="s">
        <v>6178</v>
      </c>
      <c r="B214" s="665" t="s">
        <v>2262</v>
      </c>
      <c r="C214" s="665" t="s">
        <v>5494</v>
      </c>
      <c r="D214" s="665" t="s">
        <v>6252</v>
      </c>
      <c r="E214" s="665" t="s">
        <v>6253</v>
      </c>
      <c r="F214" s="668">
        <v>8</v>
      </c>
      <c r="G214" s="668">
        <v>7151.2</v>
      </c>
      <c r="H214" s="668">
        <v>1</v>
      </c>
      <c r="I214" s="668">
        <v>893.9</v>
      </c>
      <c r="J214" s="668">
        <v>4</v>
      </c>
      <c r="K214" s="668">
        <v>3575.6</v>
      </c>
      <c r="L214" s="668">
        <v>0.5</v>
      </c>
      <c r="M214" s="668">
        <v>893.9</v>
      </c>
      <c r="N214" s="668">
        <v>2</v>
      </c>
      <c r="O214" s="668">
        <v>1787.8</v>
      </c>
      <c r="P214" s="681">
        <v>0.25</v>
      </c>
      <c r="Q214" s="669">
        <v>893.9</v>
      </c>
    </row>
    <row r="215" spans="1:17" ht="14.4" customHeight="1" x14ac:dyDescent="0.3">
      <c r="A215" s="664" t="s">
        <v>6178</v>
      </c>
      <c r="B215" s="665" t="s">
        <v>2262</v>
      </c>
      <c r="C215" s="665" t="s">
        <v>5494</v>
      </c>
      <c r="D215" s="665" t="s">
        <v>6254</v>
      </c>
      <c r="E215" s="665" t="s">
        <v>6255</v>
      </c>
      <c r="F215" s="668">
        <v>3</v>
      </c>
      <c r="G215" s="668">
        <v>2681.7</v>
      </c>
      <c r="H215" s="668">
        <v>1</v>
      </c>
      <c r="I215" s="668">
        <v>893.9</v>
      </c>
      <c r="J215" s="668">
        <v>1</v>
      </c>
      <c r="K215" s="668">
        <v>893.9</v>
      </c>
      <c r="L215" s="668">
        <v>0.33333333333333337</v>
      </c>
      <c r="M215" s="668">
        <v>893.9</v>
      </c>
      <c r="N215" s="668"/>
      <c r="O215" s="668"/>
      <c r="P215" s="681"/>
      <c r="Q215" s="669"/>
    </row>
    <row r="216" spans="1:17" ht="14.4" customHeight="1" x14ac:dyDescent="0.3">
      <c r="A216" s="664" t="s">
        <v>6178</v>
      </c>
      <c r="B216" s="665" t="s">
        <v>2262</v>
      </c>
      <c r="C216" s="665" t="s">
        <v>5494</v>
      </c>
      <c r="D216" s="665" t="s">
        <v>6256</v>
      </c>
      <c r="E216" s="665" t="s">
        <v>6257</v>
      </c>
      <c r="F216" s="668"/>
      <c r="G216" s="668"/>
      <c r="H216" s="668"/>
      <c r="I216" s="668"/>
      <c r="J216" s="668">
        <v>1</v>
      </c>
      <c r="K216" s="668">
        <v>16831.689999999999</v>
      </c>
      <c r="L216" s="668"/>
      <c r="M216" s="668">
        <v>16831.689999999999</v>
      </c>
      <c r="N216" s="668"/>
      <c r="O216" s="668"/>
      <c r="P216" s="681"/>
      <c r="Q216" s="669"/>
    </row>
    <row r="217" spans="1:17" ht="14.4" customHeight="1" x14ac:dyDescent="0.3">
      <c r="A217" s="664" t="s">
        <v>6178</v>
      </c>
      <c r="B217" s="665" t="s">
        <v>2262</v>
      </c>
      <c r="C217" s="665" t="s">
        <v>5494</v>
      </c>
      <c r="D217" s="665" t="s">
        <v>6258</v>
      </c>
      <c r="E217" s="665" t="s">
        <v>6259</v>
      </c>
      <c r="F217" s="668">
        <v>1</v>
      </c>
      <c r="G217" s="668">
        <v>5200.68</v>
      </c>
      <c r="H217" s="668">
        <v>1</v>
      </c>
      <c r="I217" s="668">
        <v>5200.68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6178</v>
      </c>
      <c r="B218" s="665" t="s">
        <v>2262</v>
      </c>
      <c r="C218" s="665" t="s">
        <v>5494</v>
      </c>
      <c r="D218" s="665" t="s">
        <v>6260</v>
      </c>
      <c r="E218" s="665" t="s">
        <v>6261</v>
      </c>
      <c r="F218" s="668">
        <v>4</v>
      </c>
      <c r="G218" s="668">
        <v>26348.52</v>
      </c>
      <c r="H218" s="668">
        <v>1</v>
      </c>
      <c r="I218" s="668">
        <v>6587.13</v>
      </c>
      <c r="J218" s="668">
        <v>2</v>
      </c>
      <c r="K218" s="668">
        <v>13174.26</v>
      </c>
      <c r="L218" s="668">
        <v>0.5</v>
      </c>
      <c r="M218" s="668">
        <v>6587.13</v>
      </c>
      <c r="N218" s="668">
        <v>1</v>
      </c>
      <c r="O218" s="668">
        <v>6587.13</v>
      </c>
      <c r="P218" s="681">
        <v>0.25</v>
      </c>
      <c r="Q218" s="669">
        <v>6587.13</v>
      </c>
    </row>
    <row r="219" spans="1:17" ht="14.4" customHeight="1" x14ac:dyDescent="0.3">
      <c r="A219" s="664" t="s">
        <v>6178</v>
      </c>
      <c r="B219" s="665" t="s">
        <v>2262</v>
      </c>
      <c r="C219" s="665" t="s">
        <v>5494</v>
      </c>
      <c r="D219" s="665" t="s">
        <v>6262</v>
      </c>
      <c r="E219" s="665" t="s">
        <v>6263</v>
      </c>
      <c r="F219" s="668"/>
      <c r="G219" s="668"/>
      <c r="H219" s="668"/>
      <c r="I219" s="668"/>
      <c r="J219" s="668"/>
      <c r="K219" s="668"/>
      <c r="L219" s="668"/>
      <c r="M219" s="668"/>
      <c r="N219" s="668">
        <v>1</v>
      </c>
      <c r="O219" s="668">
        <v>1841.62</v>
      </c>
      <c r="P219" s="681"/>
      <c r="Q219" s="669">
        <v>1841.62</v>
      </c>
    </row>
    <row r="220" spans="1:17" ht="14.4" customHeight="1" x14ac:dyDescent="0.3">
      <c r="A220" s="664" t="s">
        <v>6178</v>
      </c>
      <c r="B220" s="665" t="s">
        <v>2262</v>
      </c>
      <c r="C220" s="665" t="s">
        <v>5494</v>
      </c>
      <c r="D220" s="665" t="s">
        <v>6264</v>
      </c>
      <c r="E220" s="665" t="s">
        <v>6265</v>
      </c>
      <c r="F220" s="668">
        <v>1</v>
      </c>
      <c r="G220" s="668">
        <v>2013.14</v>
      </c>
      <c r="H220" s="668">
        <v>1</v>
      </c>
      <c r="I220" s="668">
        <v>2013.14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6178</v>
      </c>
      <c r="B221" s="665" t="s">
        <v>2262</v>
      </c>
      <c r="C221" s="665" t="s">
        <v>5494</v>
      </c>
      <c r="D221" s="665" t="s">
        <v>6266</v>
      </c>
      <c r="E221" s="665" t="s">
        <v>6267</v>
      </c>
      <c r="F221" s="668">
        <v>1</v>
      </c>
      <c r="G221" s="668">
        <v>9327.6</v>
      </c>
      <c r="H221" s="668">
        <v>1</v>
      </c>
      <c r="I221" s="668">
        <v>9327.6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6178</v>
      </c>
      <c r="B222" s="665" t="s">
        <v>2262</v>
      </c>
      <c r="C222" s="665" t="s">
        <v>5494</v>
      </c>
      <c r="D222" s="665" t="s">
        <v>6268</v>
      </c>
      <c r="E222" s="665" t="s">
        <v>6269</v>
      </c>
      <c r="F222" s="668">
        <v>0</v>
      </c>
      <c r="G222" s="668">
        <v>0</v>
      </c>
      <c r="H222" s="668"/>
      <c r="I222" s="668"/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6178</v>
      </c>
      <c r="B223" s="665" t="s">
        <v>2262</v>
      </c>
      <c r="C223" s="665" t="s">
        <v>5494</v>
      </c>
      <c r="D223" s="665" t="s">
        <v>6270</v>
      </c>
      <c r="E223" s="665" t="s">
        <v>6271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511</v>
      </c>
      <c r="P223" s="681"/>
      <c r="Q223" s="669">
        <v>511</v>
      </c>
    </row>
    <row r="224" spans="1:17" ht="14.4" customHeight="1" x14ac:dyDescent="0.3">
      <c r="A224" s="664" t="s">
        <v>6178</v>
      </c>
      <c r="B224" s="665" t="s">
        <v>2262</v>
      </c>
      <c r="C224" s="665" t="s">
        <v>5494</v>
      </c>
      <c r="D224" s="665" t="s">
        <v>6272</v>
      </c>
      <c r="E224" s="665" t="s">
        <v>6273</v>
      </c>
      <c r="F224" s="668">
        <v>1</v>
      </c>
      <c r="G224" s="668">
        <v>23556.23</v>
      </c>
      <c r="H224" s="668">
        <v>1</v>
      </c>
      <c r="I224" s="668">
        <v>23556.23</v>
      </c>
      <c r="J224" s="668"/>
      <c r="K224" s="668"/>
      <c r="L224" s="668"/>
      <c r="M224" s="668"/>
      <c r="N224" s="668">
        <v>1</v>
      </c>
      <c r="O224" s="668">
        <v>18844.98</v>
      </c>
      <c r="P224" s="681">
        <v>0.79999983019354115</v>
      </c>
      <c r="Q224" s="669">
        <v>18844.98</v>
      </c>
    </row>
    <row r="225" spans="1:17" ht="14.4" customHeight="1" x14ac:dyDescent="0.3">
      <c r="A225" s="664" t="s">
        <v>6178</v>
      </c>
      <c r="B225" s="665" t="s">
        <v>2262</v>
      </c>
      <c r="C225" s="665" t="s">
        <v>5494</v>
      </c>
      <c r="D225" s="665" t="s">
        <v>6274</v>
      </c>
      <c r="E225" s="665" t="s">
        <v>6275</v>
      </c>
      <c r="F225" s="668">
        <v>1</v>
      </c>
      <c r="G225" s="668">
        <v>380.86</v>
      </c>
      <c r="H225" s="668">
        <v>1</v>
      </c>
      <c r="I225" s="668">
        <v>380.86</v>
      </c>
      <c r="J225" s="668"/>
      <c r="K225" s="668"/>
      <c r="L225" s="668"/>
      <c r="M225" s="668"/>
      <c r="N225" s="668">
        <v>2</v>
      </c>
      <c r="O225" s="668">
        <v>761.72</v>
      </c>
      <c r="P225" s="681">
        <v>2</v>
      </c>
      <c r="Q225" s="669">
        <v>380.86</v>
      </c>
    </row>
    <row r="226" spans="1:17" ht="14.4" customHeight="1" x14ac:dyDescent="0.3">
      <c r="A226" s="664" t="s">
        <v>6178</v>
      </c>
      <c r="B226" s="665" t="s">
        <v>2262</v>
      </c>
      <c r="C226" s="665" t="s">
        <v>5494</v>
      </c>
      <c r="D226" s="665" t="s">
        <v>6276</v>
      </c>
      <c r="E226" s="665" t="s">
        <v>6277</v>
      </c>
      <c r="F226" s="668">
        <v>1</v>
      </c>
      <c r="G226" s="668">
        <v>1085.2</v>
      </c>
      <c r="H226" s="668">
        <v>1</v>
      </c>
      <c r="I226" s="668">
        <v>1085.2</v>
      </c>
      <c r="J226" s="668"/>
      <c r="K226" s="668"/>
      <c r="L226" s="668"/>
      <c r="M226" s="668"/>
      <c r="N226" s="668">
        <v>1</v>
      </c>
      <c r="O226" s="668">
        <v>1085.2</v>
      </c>
      <c r="P226" s="681">
        <v>1</v>
      </c>
      <c r="Q226" s="669">
        <v>1085.2</v>
      </c>
    </row>
    <row r="227" spans="1:17" ht="14.4" customHeight="1" x14ac:dyDescent="0.3">
      <c r="A227" s="664" t="s">
        <v>6178</v>
      </c>
      <c r="B227" s="665" t="s">
        <v>2262</v>
      </c>
      <c r="C227" s="665" t="s">
        <v>5494</v>
      </c>
      <c r="D227" s="665" t="s">
        <v>6278</v>
      </c>
      <c r="E227" s="665" t="s">
        <v>6279</v>
      </c>
      <c r="F227" s="668"/>
      <c r="G227" s="668"/>
      <c r="H227" s="668"/>
      <c r="I227" s="668"/>
      <c r="J227" s="668"/>
      <c r="K227" s="668"/>
      <c r="L227" s="668"/>
      <c r="M227" s="668"/>
      <c r="N227" s="668">
        <v>1</v>
      </c>
      <c r="O227" s="668">
        <v>13465.47</v>
      </c>
      <c r="P227" s="681"/>
      <c r="Q227" s="669">
        <v>13465.47</v>
      </c>
    </row>
    <row r="228" spans="1:17" ht="14.4" customHeight="1" x14ac:dyDescent="0.3">
      <c r="A228" s="664" t="s">
        <v>6178</v>
      </c>
      <c r="B228" s="665" t="s">
        <v>2262</v>
      </c>
      <c r="C228" s="665" t="s">
        <v>5494</v>
      </c>
      <c r="D228" s="665" t="s">
        <v>6280</v>
      </c>
      <c r="E228" s="665" t="s">
        <v>6281</v>
      </c>
      <c r="F228" s="668"/>
      <c r="G228" s="668"/>
      <c r="H228" s="668"/>
      <c r="I228" s="668"/>
      <c r="J228" s="668"/>
      <c r="K228" s="668"/>
      <c r="L228" s="668"/>
      <c r="M228" s="668"/>
      <c r="N228" s="668">
        <v>2</v>
      </c>
      <c r="O228" s="668">
        <v>51776.1</v>
      </c>
      <c r="P228" s="681"/>
      <c r="Q228" s="669">
        <v>25888.05</v>
      </c>
    </row>
    <row r="229" spans="1:17" ht="14.4" customHeight="1" x14ac:dyDescent="0.3">
      <c r="A229" s="664" t="s">
        <v>6178</v>
      </c>
      <c r="B229" s="665" t="s">
        <v>2262</v>
      </c>
      <c r="C229" s="665" t="s">
        <v>5494</v>
      </c>
      <c r="D229" s="665" t="s">
        <v>6282</v>
      </c>
      <c r="E229" s="665" t="s">
        <v>6283</v>
      </c>
      <c r="F229" s="668"/>
      <c r="G229" s="668"/>
      <c r="H229" s="668"/>
      <c r="I229" s="668"/>
      <c r="J229" s="668">
        <v>1</v>
      </c>
      <c r="K229" s="668">
        <v>20319.98</v>
      </c>
      <c r="L229" s="668"/>
      <c r="M229" s="668">
        <v>20319.98</v>
      </c>
      <c r="N229" s="668"/>
      <c r="O229" s="668"/>
      <c r="P229" s="681"/>
      <c r="Q229" s="669"/>
    </row>
    <row r="230" spans="1:17" ht="14.4" customHeight="1" x14ac:dyDescent="0.3">
      <c r="A230" s="664" t="s">
        <v>6178</v>
      </c>
      <c r="B230" s="665" t="s">
        <v>2262</v>
      </c>
      <c r="C230" s="665" t="s">
        <v>5494</v>
      </c>
      <c r="D230" s="665" t="s">
        <v>6284</v>
      </c>
      <c r="E230" s="665" t="s">
        <v>6285</v>
      </c>
      <c r="F230" s="668"/>
      <c r="G230" s="668"/>
      <c r="H230" s="668"/>
      <c r="I230" s="668"/>
      <c r="J230" s="668"/>
      <c r="K230" s="668"/>
      <c r="L230" s="668"/>
      <c r="M230" s="668"/>
      <c r="N230" s="668">
        <v>1</v>
      </c>
      <c r="O230" s="668">
        <v>18900</v>
      </c>
      <c r="P230" s="681"/>
      <c r="Q230" s="669">
        <v>18900</v>
      </c>
    </row>
    <row r="231" spans="1:17" ht="14.4" customHeight="1" x14ac:dyDescent="0.3">
      <c r="A231" s="664" t="s">
        <v>6178</v>
      </c>
      <c r="B231" s="665" t="s">
        <v>2262</v>
      </c>
      <c r="C231" s="665" t="s">
        <v>5503</v>
      </c>
      <c r="D231" s="665" t="s">
        <v>6286</v>
      </c>
      <c r="E231" s="665" t="s">
        <v>6287</v>
      </c>
      <c r="F231" s="668">
        <v>1</v>
      </c>
      <c r="G231" s="668">
        <v>205</v>
      </c>
      <c r="H231" s="668">
        <v>1</v>
      </c>
      <c r="I231" s="668">
        <v>205</v>
      </c>
      <c r="J231" s="668">
        <v>2</v>
      </c>
      <c r="K231" s="668">
        <v>414</v>
      </c>
      <c r="L231" s="668">
        <v>2.0195121951219512</v>
      </c>
      <c r="M231" s="668">
        <v>207</v>
      </c>
      <c r="N231" s="668">
        <v>3</v>
      </c>
      <c r="O231" s="668">
        <v>639</v>
      </c>
      <c r="P231" s="681">
        <v>3.1170731707317074</v>
      </c>
      <c r="Q231" s="669">
        <v>213</v>
      </c>
    </row>
    <row r="232" spans="1:17" ht="14.4" customHeight="1" x14ac:dyDescent="0.3">
      <c r="A232" s="664" t="s">
        <v>6178</v>
      </c>
      <c r="B232" s="665" t="s">
        <v>2262</v>
      </c>
      <c r="C232" s="665" t="s">
        <v>5503</v>
      </c>
      <c r="D232" s="665" t="s">
        <v>6288</v>
      </c>
      <c r="E232" s="665" t="s">
        <v>6289</v>
      </c>
      <c r="F232" s="668"/>
      <c r="G232" s="668"/>
      <c r="H232" s="668"/>
      <c r="I232" s="668"/>
      <c r="J232" s="668">
        <v>4</v>
      </c>
      <c r="K232" s="668">
        <v>604</v>
      </c>
      <c r="L232" s="668"/>
      <c r="M232" s="668">
        <v>151</v>
      </c>
      <c r="N232" s="668">
        <v>3</v>
      </c>
      <c r="O232" s="668">
        <v>465</v>
      </c>
      <c r="P232" s="681"/>
      <c r="Q232" s="669">
        <v>155</v>
      </c>
    </row>
    <row r="233" spans="1:17" ht="14.4" customHeight="1" x14ac:dyDescent="0.3">
      <c r="A233" s="664" t="s">
        <v>6178</v>
      </c>
      <c r="B233" s="665" t="s">
        <v>2262</v>
      </c>
      <c r="C233" s="665" t="s">
        <v>5503</v>
      </c>
      <c r="D233" s="665" t="s">
        <v>6290</v>
      </c>
      <c r="E233" s="665" t="s">
        <v>6291</v>
      </c>
      <c r="F233" s="668">
        <v>10</v>
      </c>
      <c r="G233" s="668">
        <v>1820</v>
      </c>
      <c r="H233" s="668">
        <v>1</v>
      </c>
      <c r="I233" s="668">
        <v>182</v>
      </c>
      <c r="J233" s="668">
        <v>15</v>
      </c>
      <c r="K233" s="668">
        <v>2745</v>
      </c>
      <c r="L233" s="668">
        <v>1.5082417582417582</v>
      </c>
      <c r="M233" s="668">
        <v>183</v>
      </c>
      <c r="N233" s="668">
        <v>27</v>
      </c>
      <c r="O233" s="668">
        <v>5049</v>
      </c>
      <c r="P233" s="681">
        <v>2.7741758241758241</v>
      </c>
      <c r="Q233" s="669">
        <v>187</v>
      </c>
    </row>
    <row r="234" spans="1:17" ht="14.4" customHeight="1" x14ac:dyDescent="0.3">
      <c r="A234" s="664" t="s">
        <v>6178</v>
      </c>
      <c r="B234" s="665" t="s">
        <v>2262</v>
      </c>
      <c r="C234" s="665" t="s">
        <v>5503</v>
      </c>
      <c r="D234" s="665" t="s">
        <v>6292</v>
      </c>
      <c r="E234" s="665" t="s">
        <v>6293</v>
      </c>
      <c r="F234" s="668">
        <v>11</v>
      </c>
      <c r="G234" s="668">
        <v>1364</v>
      </c>
      <c r="H234" s="668">
        <v>1</v>
      </c>
      <c r="I234" s="668">
        <v>124</v>
      </c>
      <c r="J234" s="668">
        <v>5</v>
      </c>
      <c r="K234" s="668">
        <v>625</v>
      </c>
      <c r="L234" s="668">
        <v>0.45821114369501464</v>
      </c>
      <c r="M234" s="668">
        <v>125</v>
      </c>
      <c r="N234" s="668">
        <v>5</v>
      </c>
      <c r="O234" s="668">
        <v>640</v>
      </c>
      <c r="P234" s="681">
        <v>0.46920821114369504</v>
      </c>
      <c r="Q234" s="669">
        <v>128</v>
      </c>
    </row>
    <row r="235" spans="1:17" ht="14.4" customHeight="1" x14ac:dyDescent="0.3">
      <c r="A235" s="664" t="s">
        <v>6178</v>
      </c>
      <c r="B235" s="665" t="s">
        <v>2262</v>
      </c>
      <c r="C235" s="665" t="s">
        <v>5503</v>
      </c>
      <c r="D235" s="665" t="s">
        <v>6294</v>
      </c>
      <c r="E235" s="665" t="s">
        <v>6295</v>
      </c>
      <c r="F235" s="668">
        <v>1</v>
      </c>
      <c r="G235" s="668">
        <v>217</v>
      </c>
      <c r="H235" s="668">
        <v>1</v>
      </c>
      <c r="I235" s="668">
        <v>217</v>
      </c>
      <c r="J235" s="668">
        <v>8</v>
      </c>
      <c r="K235" s="668">
        <v>1752</v>
      </c>
      <c r="L235" s="668">
        <v>8.0737327188940089</v>
      </c>
      <c r="M235" s="668">
        <v>219</v>
      </c>
      <c r="N235" s="668">
        <v>6</v>
      </c>
      <c r="O235" s="668">
        <v>1338</v>
      </c>
      <c r="P235" s="681">
        <v>6.1658986175115205</v>
      </c>
      <c r="Q235" s="669">
        <v>223</v>
      </c>
    </row>
    <row r="236" spans="1:17" ht="14.4" customHeight="1" x14ac:dyDescent="0.3">
      <c r="A236" s="664" t="s">
        <v>6178</v>
      </c>
      <c r="B236" s="665" t="s">
        <v>2262</v>
      </c>
      <c r="C236" s="665" t="s">
        <v>5503</v>
      </c>
      <c r="D236" s="665" t="s">
        <v>6296</v>
      </c>
      <c r="E236" s="665" t="s">
        <v>6297</v>
      </c>
      <c r="F236" s="668">
        <v>1</v>
      </c>
      <c r="G236" s="668">
        <v>217</v>
      </c>
      <c r="H236" s="668">
        <v>1</v>
      </c>
      <c r="I236" s="668">
        <v>217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6178</v>
      </c>
      <c r="B237" s="665" t="s">
        <v>2262</v>
      </c>
      <c r="C237" s="665" t="s">
        <v>5503</v>
      </c>
      <c r="D237" s="665" t="s">
        <v>6298</v>
      </c>
      <c r="E237" s="665" t="s">
        <v>6299</v>
      </c>
      <c r="F237" s="668">
        <v>16</v>
      </c>
      <c r="G237" s="668">
        <v>3504</v>
      </c>
      <c r="H237" s="668">
        <v>1</v>
      </c>
      <c r="I237" s="668">
        <v>219</v>
      </c>
      <c r="J237" s="668">
        <v>45</v>
      </c>
      <c r="K237" s="668">
        <v>9945</v>
      </c>
      <c r="L237" s="668">
        <v>2.8381849315068495</v>
      </c>
      <c r="M237" s="668">
        <v>221</v>
      </c>
      <c r="N237" s="668">
        <v>50</v>
      </c>
      <c r="O237" s="668">
        <v>11250</v>
      </c>
      <c r="P237" s="681">
        <v>3.2106164383561642</v>
      </c>
      <c r="Q237" s="669">
        <v>225</v>
      </c>
    </row>
    <row r="238" spans="1:17" ht="14.4" customHeight="1" x14ac:dyDescent="0.3">
      <c r="A238" s="664" t="s">
        <v>6178</v>
      </c>
      <c r="B238" s="665" t="s">
        <v>2262</v>
      </c>
      <c r="C238" s="665" t="s">
        <v>5503</v>
      </c>
      <c r="D238" s="665" t="s">
        <v>6300</v>
      </c>
      <c r="E238" s="665" t="s">
        <v>6301</v>
      </c>
      <c r="F238" s="668">
        <v>6</v>
      </c>
      <c r="G238" s="668">
        <v>3654</v>
      </c>
      <c r="H238" s="668">
        <v>1</v>
      </c>
      <c r="I238" s="668">
        <v>609</v>
      </c>
      <c r="J238" s="668">
        <v>2</v>
      </c>
      <c r="K238" s="668">
        <v>1226</v>
      </c>
      <c r="L238" s="668">
        <v>0.33552271483305968</v>
      </c>
      <c r="M238" s="668">
        <v>613</v>
      </c>
      <c r="N238" s="668">
        <v>2</v>
      </c>
      <c r="O238" s="668">
        <v>1250</v>
      </c>
      <c r="P238" s="681">
        <v>0.34209085933223865</v>
      </c>
      <c r="Q238" s="669">
        <v>625</v>
      </c>
    </row>
    <row r="239" spans="1:17" ht="14.4" customHeight="1" x14ac:dyDescent="0.3">
      <c r="A239" s="664" t="s">
        <v>6178</v>
      </c>
      <c r="B239" s="665" t="s">
        <v>2262</v>
      </c>
      <c r="C239" s="665" t="s">
        <v>5503</v>
      </c>
      <c r="D239" s="665" t="s">
        <v>5863</v>
      </c>
      <c r="E239" s="665" t="s">
        <v>5864</v>
      </c>
      <c r="F239" s="668"/>
      <c r="G239" s="668"/>
      <c r="H239" s="668"/>
      <c r="I239" s="668"/>
      <c r="J239" s="668"/>
      <c r="K239" s="668"/>
      <c r="L239" s="668"/>
      <c r="M239" s="668"/>
      <c r="N239" s="668">
        <v>3</v>
      </c>
      <c r="O239" s="668">
        <v>795</v>
      </c>
      <c r="P239" s="681"/>
      <c r="Q239" s="669">
        <v>265</v>
      </c>
    </row>
    <row r="240" spans="1:17" ht="14.4" customHeight="1" x14ac:dyDescent="0.3">
      <c r="A240" s="664" t="s">
        <v>6178</v>
      </c>
      <c r="B240" s="665" t="s">
        <v>2262</v>
      </c>
      <c r="C240" s="665" t="s">
        <v>5503</v>
      </c>
      <c r="D240" s="665" t="s">
        <v>5874</v>
      </c>
      <c r="E240" s="665" t="s">
        <v>5875</v>
      </c>
      <c r="F240" s="668">
        <v>31</v>
      </c>
      <c r="G240" s="668">
        <v>10106</v>
      </c>
      <c r="H240" s="668">
        <v>1</v>
      </c>
      <c r="I240" s="668">
        <v>326</v>
      </c>
      <c r="J240" s="668">
        <v>27</v>
      </c>
      <c r="K240" s="668">
        <v>8910</v>
      </c>
      <c r="L240" s="668">
        <v>0.88165446269542846</v>
      </c>
      <c r="M240" s="668">
        <v>330</v>
      </c>
      <c r="N240" s="668">
        <v>9</v>
      </c>
      <c r="O240" s="668">
        <v>3141</v>
      </c>
      <c r="P240" s="681">
        <v>0.31080546210172177</v>
      </c>
      <c r="Q240" s="669">
        <v>349</v>
      </c>
    </row>
    <row r="241" spans="1:17" ht="14.4" customHeight="1" x14ac:dyDescent="0.3">
      <c r="A241" s="664" t="s">
        <v>6178</v>
      </c>
      <c r="B241" s="665" t="s">
        <v>2262</v>
      </c>
      <c r="C241" s="665" t="s">
        <v>5503</v>
      </c>
      <c r="D241" s="665" t="s">
        <v>6302</v>
      </c>
      <c r="E241" s="665" t="s">
        <v>6303</v>
      </c>
      <c r="F241" s="668">
        <v>5</v>
      </c>
      <c r="G241" s="668">
        <v>20635</v>
      </c>
      <c r="H241" s="668">
        <v>1</v>
      </c>
      <c r="I241" s="668">
        <v>4127</v>
      </c>
      <c r="J241" s="668">
        <v>3</v>
      </c>
      <c r="K241" s="668">
        <v>12417</v>
      </c>
      <c r="L241" s="668">
        <v>0.60174460867458202</v>
      </c>
      <c r="M241" s="668">
        <v>4139</v>
      </c>
      <c r="N241" s="668">
        <v>1</v>
      </c>
      <c r="O241" s="668">
        <v>4164</v>
      </c>
      <c r="P241" s="681">
        <v>0.20179307002665375</v>
      </c>
      <c r="Q241" s="669">
        <v>4164</v>
      </c>
    </row>
    <row r="242" spans="1:17" ht="14.4" customHeight="1" x14ac:dyDescent="0.3">
      <c r="A242" s="664" t="s">
        <v>6178</v>
      </c>
      <c r="B242" s="665" t="s">
        <v>2262</v>
      </c>
      <c r="C242" s="665" t="s">
        <v>5503</v>
      </c>
      <c r="D242" s="665" t="s">
        <v>6304</v>
      </c>
      <c r="E242" s="665" t="s">
        <v>6305</v>
      </c>
      <c r="F242" s="668"/>
      <c r="G242" s="668"/>
      <c r="H242" s="668"/>
      <c r="I242" s="668"/>
      <c r="J242" s="668">
        <v>5</v>
      </c>
      <c r="K242" s="668">
        <v>1395</v>
      </c>
      <c r="L242" s="668"/>
      <c r="M242" s="668">
        <v>279</v>
      </c>
      <c r="N242" s="668">
        <v>15</v>
      </c>
      <c r="O242" s="668">
        <v>4245</v>
      </c>
      <c r="P242" s="681"/>
      <c r="Q242" s="669">
        <v>283</v>
      </c>
    </row>
    <row r="243" spans="1:17" ht="14.4" customHeight="1" x14ac:dyDescent="0.3">
      <c r="A243" s="664" t="s">
        <v>6178</v>
      </c>
      <c r="B243" s="665" t="s">
        <v>2262</v>
      </c>
      <c r="C243" s="665" t="s">
        <v>5503</v>
      </c>
      <c r="D243" s="665" t="s">
        <v>6306</v>
      </c>
      <c r="E243" s="665" t="s">
        <v>6307</v>
      </c>
      <c r="F243" s="668">
        <v>11</v>
      </c>
      <c r="G243" s="668">
        <v>68750</v>
      </c>
      <c r="H243" s="668">
        <v>1</v>
      </c>
      <c r="I243" s="668">
        <v>6250</v>
      </c>
      <c r="J243" s="668">
        <v>9</v>
      </c>
      <c r="K243" s="668">
        <v>56376</v>
      </c>
      <c r="L243" s="668">
        <v>0.82001454545454544</v>
      </c>
      <c r="M243" s="668">
        <v>6264</v>
      </c>
      <c r="N243" s="668">
        <v>12</v>
      </c>
      <c r="O243" s="668">
        <v>75828</v>
      </c>
      <c r="P243" s="681">
        <v>1.1029527272727273</v>
      </c>
      <c r="Q243" s="669">
        <v>6319</v>
      </c>
    </row>
    <row r="244" spans="1:17" ht="14.4" customHeight="1" x14ac:dyDescent="0.3">
      <c r="A244" s="664" t="s">
        <v>6178</v>
      </c>
      <c r="B244" s="665" t="s">
        <v>2262</v>
      </c>
      <c r="C244" s="665" t="s">
        <v>5503</v>
      </c>
      <c r="D244" s="665" t="s">
        <v>6308</v>
      </c>
      <c r="E244" s="665" t="s">
        <v>6309</v>
      </c>
      <c r="F244" s="668">
        <v>2</v>
      </c>
      <c r="G244" s="668">
        <v>3030</v>
      </c>
      <c r="H244" s="668">
        <v>1</v>
      </c>
      <c r="I244" s="668">
        <v>1515</v>
      </c>
      <c r="J244" s="668">
        <v>2</v>
      </c>
      <c r="K244" s="668">
        <v>3054</v>
      </c>
      <c r="L244" s="668">
        <v>1.0079207920792079</v>
      </c>
      <c r="M244" s="668">
        <v>1527</v>
      </c>
      <c r="N244" s="668">
        <v>2</v>
      </c>
      <c r="O244" s="668">
        <v>3150</v>
      </c>
      <c r="P244" s="681">
        <v>1.0396039603960396</v>
      </c>
      <c r="Q244" s="669">
        <v>1575</v>
      </c>
    </row>
    <row r="245" spans="1:17" ht="14.4" customHeight="1" x14ac:dyDescent="0.3">
      <c r="A245" s="664" t="s">
        <v>6178</v>
      </c>
      <c r="B245" s="665" t="s">
        <v>2262</v>
      </c>
      <c r="C245" s="665" t="s">
        <v>5503</v>
      </c>
      <c r="D245" s="665" t="s">
        <v>6310</v>
      </c>
      <c r="E245" s="665" t="s">
        <v>6311</v>
      </c>
      <c r="F245" s="668"/>
      <c r="G245" s="668"/>
      <c r="H245" s="668"/>
      <c r="I245" s="668"/>
      <c r="J245" s="668">
        <v>1</v>
      </c>
      <c r="K245" s="668">
        <v>1096</v>
      </c>
      <c r="L245" s="668"/>
      <c r="M245" s="668">
        <v>1096</v>
      </c>
      <c r="N245" s="668"/>
      <c r="O245" s="668"/>
      <c r="P245" s="681"/>
      <c r="Q245" s="669"/>
    </row>
    <row r="246" spans="1:17" ht="14.4" customHeight="1" x14ac:dyDescent="0.3">
      <c r="A246" s="664" t="s">
        <v>6178</v>
      </c>
      <c r="B246" s="665" t="s">
        <v>2262</v>
      </c>
      <c r="C246" s="665" t="s">
        <v>5503</v>
      </c>
      <c r="D246" s="665" t="s">
        <v>6312</v>
      </c>
      <c r="E246" s="665" t="s">
        <v>6313</v>
      </c>
      <c r="F246" s="668">
        <v>8</v>
      </c>
      <c r="G246" s="668">
        <v>30520</v>
      </c>
      <c r="H246" s="668">
        <v>1</v>
      </c>
      <c r="I246" s="668">
        <v>3815</v>
      </c>
      <c r="J246" s="668">
        <v>4</v>
      </c>
      <c r="K246" s="668">
        <v>15296</v>
      </c>
      <c r="L246" s="668">
        <v>0.50117955439056361</v>
      </c>
      <c r="M246" s="668">
        <v>3824</v>
      </c>
      <c r="N246" s="668">
        <v>4</v>
      </c>
      <c r="O246" s="668">
        <v>15440</v>
      </c>
      <c r="P246" s="681">
        <v>0.50589777195281782</v>
      </c>
      <c r="Q246" s="669">
        <v>3860</v>
      </c>
    </row>
    <row r="247" spans="1:17" ht="14.4" customHeight="1" x14ac:dyDescent="0.3">
      <c r="A247" s="664" t="s">
        <v>6178</v>
      </c>
      <c r="B247" s="665" t="s">
        <v>2262</v>
      </c>
      <c r="C247" s="665" t="s">
        <v>5503</v>
      </c>
      <c r="D247" s="665" t="s">
        <v>6314</v>
      </c>
      <c r="E247" s="665" t="s">
        <v>6315</v>
      </c>
      <c r="F247" s="668">
        <v>3</v>
      </c>
      <c r="G247" s="668">
        <v>15450</v>
      </c>
      <c r="H247" s="668">
        <v>1</v>
      </c>
      <c r="I247" s="668">
        <v>5150</v>
      </c>
      <c r="J247" s="668">
        <v>1</v>
      </c>
      <c r="K247" s="668">
        <v>5162</v>
      </c>
      <c r="L247" s="668">
        <v>0.33411003236245956</v>
      </c>
      <c r="M247" s="668">
        <v>5162</v>
      </c>
      <c r="N247" s="668"/>
      <c r="O247" s="668"/>
      <c r="P247" s="681"/>
      <c r="Q247" s="669"/>
    </row>
    <row r="248" spans="1:17" ht="14.4" customHeight="1" x14ac:dyDescent="0.3">
      <c r="A248" s="664" t="s">
        <v>6178</v>
      </c>
      <c r="B248" s="665" t="s">
        <v>2262</v>
      </c>
      <c r="C248" s="665" t="s">
        <v>5503</v>
      </c>
      <c r="D248" s="665" t="s">
        <v>6316</v>
      </c>
      <c r="E248" s="665" t="s">
        <v>6317</v>
      </c>
      <c r="F248" s="668">
        <v>11</v>
      </c>
      <c r="G248" s="668">
        <v>18227</v>
      </c>
      <c r="H248" s="668">
        <v>1</v>
      </c>
      <c r="I248" s="668">
        <v>1657</v>
      </c>
      <c r="J248" s="668">
        <v>3</v>
      </c>
      <c r="K248" s="668">
        <v>4998</v>
      </c>
      <c r="L248" s="668">
        <v>0.27420859164975037</v>
      </c>
      <c r="M248" s="668">
        <v>1666</v>
      </c>
      <c r="N248" s="668">
        <v>3</v>
      </c>
      <c r="O248" s="668">
        <v>5106</v>
      </c>
      <c r="P248" s="681">
        <v>0.28013386733966095</v>
      </c>
      <c r="Q248" s="669">
        <v>1702</v>
      </c>
    </row>
    <row r="249" spans="1:17" ht="14.4" customHeight="1" x14ac:dyDescent="0.3">
      <c r="A249" s="664" t="s">
        <v>6178</v>
      </c>
      <c r="B249" s="665" t="s">
        <v>2262</v>
      </c>
      <c r="C249" s="665" t="s">
        <v>5503</v>
      </c>
      <c r="D249" s="665" t="s">
        <v>6318</v>
      </c>
      <c r="E249" s="665" t="s">
        <v>6319</v>
      </c>
      <c r="F249" s="668">
        <v>30</v>
      </c>
      <c r="G249" s="668">
        <v>38310</v>
      </c>
      <c r="H249" s="668">
        <v>1</v>
      </c>
      <c r="I249" s="668">
        <v>1277</v>
      </c>
      <c r="J249" s="668">
        <v>19</v>
      </c>
      <c r="K249" s="668">
        <v>24339</v>
      </c>
      <c r="L249" s="668">
        <v>0.63531714956930307</v>
      </c>
      <c r="M249" s="668">
        <v>1281</v>
      </c>
      <c r="N249" s="668">
        <v>8</v>
      </c>
      <c r="O249" s="668">
        <v>10344</v>
      </c>
      <c r="P249" s="681">
        <v>0.27000783085356306</v>
      </c>
      <c r="Q249" s="669">
        <v>1293</v>
      </c>
    </row>
    <row r="250" spans="1:17" ht="14.4" customHeight="1" x14ac:dyDescent="0.3">
      <c r="A250" s="664" t="s">
        <v>6178</v>
      </c>
      <c r="B250" s="665" t="s">
        <v>2262</v>
      </c>
      <c r="C250" s="665" t="s">
        <v>5503</v>
      </c>
      <c r="D250" s="665" t="s">
        <v>6320</v>
      </c>
      <c r="E250" s="665" t="s">
        <v>6321</v>
      </c>
      <c r="F250" s="668">
        <v>28</v>
      </c>
      <c r="G250" s="668">
        <v>32592</v>
      </c>
      <c r="H250" s="668">
        <v>1</v>
      </c>
      <c r="I250" s="668">
        <v>1164</v>
      </c>
      <c r="J250" s="668">
        <v>19</v>
      </c>
      <c r="K250" s="668">
        <v>22173</v>
      </c>
      <c r="L250" s="668">
        <v>0.68032032400589104</v>
      </c>
      <c r="M250" s="668">
        <v>1167</v>
      </c>
      <c r="N250" s="668">
        <v>6</v>
      </c>
      <c r="O250" s="668">
        <v>7062</v>
      </c>
      <c r="P250" s="681">
        <v>0.21667893961708395</v>
      </c>
      <c r="Q250" s="669">
        <v>1177</v>
      </c>
    </row>
    <row r="251" spans="1:17" ht="14.4" customHeight="1" x14ac:dyDescent="0.3">
      <c r="A251" s="664" t="s">
        <v>6178</v>
      </c>
      <c r="B251" s="665" t="s">
        <v>2262</v>
      </c>
      <c r="C251" s="665" t="s">
        <v>5503</v>
      </c>
      <c r="D251" s="665" t="s">
        <v>6322</v>
      </c>
      <c r="E251" s="665" t="s">
        <v>6323</v>
      </c>
      <c r="F251" s="668">
        <v>12</v>
      </c>
      <c r="G251" s="668">
        <v>60816</v>
      </c>
      <c r="H251" s="668">
        <v>1</v>
      </c>
      <c r="I251" s="668">
        <v>5068</v>
      </c>
      <c r="J251" s="668">
        <v>14</v>
      </c>
      <c r="K251" s="668">
        <v>71064</v>
      </c>
      <c r="L251" s="668">
        <v>1.1685082872928176</v>
      </c>
      <c r="M251" s="668">
        <v>5076</v>
      </c>
      <c r="N251" s="668">
        <v>11</v>
      </c>
      <c r="O251" s="668">
        <v>56727</v>
      </c>
      <c r="P251" s="681">
        <v>0.93276440410418315</v>
      </c>
      <c r="Q251" s="669">
        <v>5157</v>
      </c>
    </row>
    <row r="252" spans="1:17" ht="14.4" customHeight="1" x14ac:dyDescent="0.3">
      <c r="A252" s="664" t="s">
        <v>6178</v>
      </c>
      <c r="B252" s="665" t="s">
        <v>2262</v>
      </c>
      <c r="C252" s="665" t="s">
        <v>5503</v>
      </c>
      <c r="D252" s="665" t="s">
        <v>6324</v>
      </c>
      <c r="E252" s="665" t="s">
        <v>6325</v>
      </c>
      <c r="F252" s="668"/>
      <c r="G252" s="668"/>
      <c r="H252" s="668"/>
      <c r="I252" s="668"/>
      <c r="J252" s="668">
        <v>1</v>
      </c>
      <c r="K252" s="668">
        <v>752</v>
      </c>
      <c r="L252" s="668"/>
      <c r="M252" s="668">
        <v>752</v>
      </c>
      <c r="N252" s="668">
        <v>4</v>
      </c>
      <c r="O252" s="668">
        <v>3200</v>
      </c>
      <c r="P252" s="681"/>
      <c r="Q252" s="669">
        <v>800</v>
      </c>
    </row>
    <row r="253" spans="1:17" ht="14.4" customHeight="1" x14ac:dyDescent="0.3">
      <c r="A253" s="664" t="s">
        <v>6178</v>
      </c>
      <c r="B253" s="665" t="s">
        <v>2262</v>
      </c>
      <c r="C253" s="665" t="s">
        <v>5503</v>
      </c>
      <c r="D253" s="665" t="s">
        <v>6326</v>
      </c>
      <c r="E253" s="665" t="s">
        <v>6327</v>
      </c>
      <c r="F253" s="668">
        <v>174</v>
      </c>
      <c r="G253" s="668">
        <v>30102</v>
      </c>
      <c r="H253" s="668">
        <v>1</v>
      </c>
      <c r="I253" s="668">
        <v>173</v>
      </c>
      <c r="J253" s="668">
        <v>181</v>
      </c>
      <c r="K253" s="668">
        <v>31675</v>
      </c>
      <c r="L253" s="668">
        <v>1.0522556640754768</v>
      </c>
      <c r="M253" s="668">
        <v>175</v>
      </c>
      <c r="N253" s="668">
        <v>178</v>
      </c>
      <c r="O253" s="668">
        <v>31506</v>
      </c>
      <c r="P253" s="681">
        <v>1.0466414191748057</v>
      </c>
      <c r="Q253" s="669">
        <v>177</v>
      </c>
    </row>
    <row r="254" spans="1:17" ht="14.4" customHeight="1" x14ac:dyDescent="0.3">
      <c r="A254" s="664" t="s">
        <v>6178</v>
      </c>
      <c r="B254" s="665" t="s">
        <v>2262</v>
      </c>
      <c r="C254" s="665" t="s">
        <v>5503</v>
      </c>
      <c r="D254" s="665" t="s">
        <v>6328</v>
      </c>
      <c r="E254" s="665" t="s">
        <v>6329</v>
      </c>
      <c r="F254" s="668">
        <v>33</v>
      </c>
      <c r="G254" s="668">
        <v>65868</v>
      </c>
      <c r="H254" s="668">
        <v>1</v>
      </c>
      <c r="I254" s="668">
        <v>1996</v>
      </c>
      <c r="J254" s="668">
        <v>29</v>
      </c>
      <c r="K254" s="668">
        <v>58029</v>
      </c>
      <c r="L254" s="668">
        <v>0.88098925122973215</v>
      </c>
      <c r="M254" s="668">
        <v>2001</v>
      </c>
      <c r="N254" s="668">
        <v>31</v>
      </c>
      <c r="O254" s="668">
        <v>63488</v>
      </c>
      <c r="P254" s="681">
        <v>0.96386712819578546</v>
      </c>
      <c r="Q254" s="669">
        <v>2048</v>
      </c>
    </row>
    <row r="255" spans="1:17" ht="14.4" customHeight="1" x14ac:dyDescent="0.3">
      <c r="A255" s="664" t="s">
        <v>6178</v>
      </c>
      <c r="B255" s="665" t="s">
        <v>2262</v>
      </c>
      <c r="C255" s="665" t="s">
        <v>5503</v>
      </c>
      <c r="D255" s="665" t="s">
        <v>6330</v>
      </c>
      <c r="E255" s="665" t="s">
        <v>6331</v>
      </c>
      <c r="F255" s="668">
        <v>6</v>
      </c>
      <c r="G255" s="668">
        <v>16152</v>
      </c>
      <c r="H255" s="668">
        <v>1</v>
      </c>
      <c r="I255" s="668">
        <v>2692</v>
      </c>
      <c r="J255" s="668">
        <v>8</v>
      </c>
      <c r="K255" s="668">
        <v>21568</v>
      </c>
      <c r="L255" s="668">
        <v>1.3353145121347201</v>
      </c>
      <c r="M255" s="668">
        <v>2696</v>
      </c>
      <c r="N255" s="668">
        <v>7</v>
      </c>
      <c r="O255" s="668">
        <v>19152</v>
      </c>
      <c r="P255" s="681">
        <v>1.1857355126300149</v>
      </c>
      <c r="Q255" s="669">
        <v>2736</v>
      </c>
    </row>
    <row r="256" spans="1:17" ht="14.4" customHeight="1" x14ac:dyDescent="0.3">
      <c r="A256" s="664" t="s">
        <v>6178</v>
      </c>
      <c r="B256" s="665" t="s">
        <v>2262</v>
      </c>
      <c r="C256" s="665" t="s">
        <v>5503</v>
      </c>
      <c r="D256" s="665" t="s">
        <v>6332</v>
      </c>
      <c r="E256" s="665" t="s">
        <v>6333</v>
      </c>
      <c r="F256" s="668">
        <v>1</v>
      </c>
      <c r="G256" s="668">
        <v>5180</v>
      </c>
      <c r="H256" s="668">
        <v>1</v>
      </c>
      <c r="I256" s="668">
        <v>5180</v>
      </c>
      <c r="J256" s="668">
        <v>1</v>
      </c>
      <c r="K256" s="668">
        <v>5188</v>
      </c>
      <c r="L256" s="668">
        <v>1.0015444015444015</v>
      </c>
      <c r="M256" s="668">
        <v>5188</v>
      </c>
      <c r="N256" s="668"/>
      <c r="O256" s="668"/>
      <c r="P256" s="681"/>
      <c r="Q256" s="669"/>
    </row>
    <row r="257" spans="1:17" ht="14.4" customHeight="1" x14ac:dyDescent="0.3">
      <c r="A257" s="664" t="s">
        <v>6178</v>
      </c>
      <c r="B257" s="665" t="s">
        <v>2262</v>
      </c>
      <c r="C257" s="665" t="s">
        <v>5503</v>
      </c>
      <c r="D257" s="665" t="s">
        <v>6334</v>
      </c>
      <c r="E257" s="665" t="s">
        <v>6335</v>
      </c>
      <c r="F257" s="668">
        <v>3</v>
      </c>
      <c r="G257" s="668">
        <v>1974</v>
      </c>
      <c r="H257" s="668">
        <v>1</v>
      </c>
      <c r="I257" s="668">
        <v>658</v>
      </c>
      <c r="J257" s="668">
        <v>1</v>
      </c>
      <c r="K257" s="668">
        <v>662</v>
      </c>
      <c r="L257" s="668">
        <v>0.3353596757852077</v>
      </c>
      <c r="M257" s="668">
        <v>662</v>
      </c>
      <c r="N257" s="668">
        <v>1</v>
      </c>
      <c r="O257" s="668">
        <v>674</v>
      </c>
      <c r="P257" s="681">
        <v>0.3414387031408308</v>
      </c>
      <c r="Q257" s="669">
        <v>674</v>
      </c>
    </row>
    <row r="258" spans="1:17" ht="14.4" customHeight="1" x14ac:dyDescent="0.3">
      <c r="A258" s="664" t="s">
        <v>6178</v>
      </c>
      <c r="B258" s="665" t="s">
        <v>2262</v>
      </c>
      <c r="C258" s="665" t="s">
        <v>5503</v>
      </c>
      <c r="D258" s="665" t="s">
        <v>6336</v>
      </c>
      <c r="E258" s="665" t="s">
        <v>6337</v>
      </c>
      <c r="F258" s="668">
        <v>1</v>
      </c>
      <c r="G258" s="668">
        <v>150</v>
      </c>
      <c r="H258" s="668">
        <v>1</v>
      </c>
      <c r="I258" s="668">
        <v>150</v>
      </c>
      <c r="J258" s="668"/>
      <c r="K258" s="668"/>
      <c r="L258" s="668"/>
      <c r="M258" s="668"/>
      <c r="N258" s="668">
        <v>1</v>
      </c>
      <c r="O258" s="668">
        <v>155</v>
      </c>
      <c r="P258" s="681">
        <v>1.0333333333333334</v>
      </c>
      <c r="Q258" s="669">
        <v>155</v>
      </c>
    </row>
    <row r="259" spans="1:17" ht="14.4" customHeight="1" x14ac:dyDescent="0.3">
      <c r="A259" s="664" t="s">
        <v>6178</v>
      </c>
      <c r="B259" s="665" t="s">
        <v>2262</v>
      </c>
      <c r="C259" s="665" t="s">
        <v>5503</v>
      </c>
      <c r="D259" s="665" t="s">
        <v>6338</v>
      </c>
      <c r="E259" s="665" t="s">
        <v>6339</v>
      </c>
      <c r="F259" s="668">
        <v>4</v>
      </c>
      <c r="G259" s="668">
        <v>772</v>
      </c>
      <c r="H259" s="668">
        <v>1</v>
      </c>
      <c r="I259" s="668">
        <v>193</v>
      </c>
      <c r="J259" s="668">
        <v>1</v>
      </c>
      <c r="K259" s="668">
        <v>195</v>
      </c>
      <c r="L259" s="668">
        <v>0.25259067357512954</v>
      </c>
      <c r="M259" s="668">
        <v>195</v>
      </c>
      <c r="N259" s="668">
        <v>1</v>
      </c>
      <c r="O259" s="668">
        <v>199</v>
      </c>
      <c r="P259" s="681">
        <v>0.25777202072538863</v>
      </c>
      <c r="Q259" s="669">
        <v>199</v>
      </c>
    </row>
    <row r="260" spans="1:17" ht="14.4" customHeight="1" x14ac:dyDescent="0.3">
      <c r="A260" s="664" t="s">
        <v>6178</v>
      </c>
      <c r="B260" s="665" t="s">
        <v>2262</v>
      </c>
      <c r="C260" s="665" t="s">
        <v>5503</v>
      </c>
      <c r="D260" s="665" t="s">
        <v>6340</v>
      </c>
      <c r="E260" s="665" t="s">
        <v>6341</v>
      </c>
      <c r="F260" s="668">
        <v>7</v>
      </c>
      <c r="G260" s="668">
        <v>1386</v>
      </c>
      <c r="H260" s="668">
        <v>1</v>
      </c>
      <c r="I260" s="668">
        <v>198</v>
      </c>
      <c r="J260" s="668">
        <v>6</v>
      </c>
      <c r="K260" s="668">
        <v>1200</v>
      </c>
      <c r="L260" s="668">
        <v>0.86580086580086579</v>
      </c>
      <c r="M260" s="668">
        <v>200</v>
      </c>
      <c r="N260" s="668">
        <v>26</v>
      </c>
      <c r="O260" s="668">
        <v>5304</v>
      </c>
      <c r="P260" s="681">
        <v>3.8268398268398269</v>
      </c>
      <c r="Q260" s="669">
        <v>204</v>
      </c>
    </row>
    <row r="261" spans="1:17" ht="14.4" customHeight="1" x14ac:dyDescent="0.3">
      <c r="A261" s="664" t="s">
        <v>6178</v>
      </c>
      <c r="B261" s="665" t="s">
        <v>2262</v>
      </c>
      <c r="C261" s="665" t="s">
        <v>5503</v>
      </c>
      <c r="D261" s="665" t="s">
        <v>6342</v>
      </c>
      <c r="E261" s="665" t="s">
        <v>6343</v>
      </c>
      <c r="F261" s="668">
        <v>7</v>
      </c>
      <c r="G261" s="668">
        <v>2905</v>
      </c>
      <c r="H261" s="668">
        <v>1</v>
      </c>
      <c r="I261" s="668">
        <v>415</v>
      </c>
      <c r="J261" s="668">
        <v>4</v>
      </c>
      <c r="K261" s="668">
        <v>1672</v>
      </c>
      <c r="L261" s="668">
        <v>0.5755593803786575</v>
      </c>
      <c r="M261" s="668">
        <v>418</v>
      </c>
      <c r="N261" s="668">
        <v>9</v>
      </c>
      <c r="O261" s="668">
        <v>3834</v>
      </c>
      <c r="P261" s="681">
        <v>1.3197934595524956</v>
      </c>
      <c r="Q261" s="669">
        <v>426</v>
      </c>
    </row>
    <row r="262" spans="1:17" ht="14.4" customHeight="1" x14ac:dyDescent="0.3">
      <c r="A262" s="664" t="s">
        <v>6178</v>
      </c>
      <c r="B262" s="665" t="s">
        <v>2262</v>
      </c>
      <c r="C262" s="665" t="s">
        <v>5503</v>
      </c>
      <c r="D262" s="665" t="s">
        <v>6344</v>
      </c>
      <c r="E262" s="665" t="s">
        <v>6345</v>
      </c>
      <c r="F262" s="668"/>
      <c r="G262" s="668"/>
      <c r="H262" s="668"/>
      <c r="I262" s="668"/>
      <c r="J262" s="668">
        <v>1</v>
      </c>
      <c r="K262" s="668">
        <v>159</v>
      </c>
      <c r="L262" s="668"/>
      <c r="M262" s="668">
        <v>159</v>
      </c>
      <c r="N262" s="668"/>
      <c r="O262" s="668"/>
      <c r="P262" s="681"/>
      <c r="Q262" s="669"/>
    </row>
    <row r="263" spans="1:17" ht="14.4" customHeight="1" x14ac:dyDescent="0.3">
      <c r="A263" s="664" t="s">
        <v>6178</v>
      </c>
      <c r="B263" s="665" t="s">
        <v>2262</v>
      </c>
      <c r="C263" s="665" t="s">
        <v>5503</v>
      </c>
      <c r="D263" s="665" t="s">
        <v>6346</v>
      </c>
      <c r="E263" s="665" t="s">
        <v>6347</v>
      </c>
      <c r="F263" s="668">
        <v>2</v>
      </c>
      <c r="G263" s="668">
        <v>850</v>
      </c>
      <c r="H263" s="668">
        <v>1</v>
      </c>
      <c r="I263" s="668">
        <v>425</v>
      </c>
      <c r="J263" s="668">
        <v>1</v>
      </c>
      <c r="K263" s="668">
        <v>428</v>
      </c>
      <c r="L263" s="668">
        <v>0.50352941176470589</v>
      </c>
      <c r="M263" s="668">
        <v>428</v>
      </c>
      <c r="N263" s="668">
        <v>3</v>
      </c>
      <c r="O263" s="668">
        <v>1308</v>
      </c>
      <c r="P263" s="681">
        <v>1.5388235294117647</v>
      </c>
      <c r="Q263" s="669">
        <v>436</v>
      </c>
    </row>
    <row r="264" spans="1:17" ht="14.4" customHeight="1" x14ac:dyDescent="0.3">
      <c r="A264" s="664" t="s">
        <v>6178</v>
      </c>
      <c r="B264" s="665" t="s">
        <v>2262</v>
      </c>
      <c r="C264" s="665" t="s">
        <v>5503</v>
      </c>
      <c r="D264" s="665" t="s">
        <v>6348</v>
      </c>
      <c r="E264" s="665" t="s">
        <v>6349</v>
      </c>
      <c r="F264" s="668">
        <v>12</v>
      </c>
      <c r="G264" s="668">
        <v>25416</v>
      </c>
      <c r="H264" s="668">
        <v>1</v>
      </c>
      <c r="I264" s="668">
        <v>2118</v>
      </c>
      <c r="J264" s="668">
        <v>15</v>
      </c>
      <c r="K264" s="668">
        <v>31845</v>
      </c>
      <c r="L264" s="668">
        <v>1.2529508970727101</v>
      </c>
      <c r="M264" s="668">
        <v>2123</v>
      </c>
      <c r="N264" s="668">
        <v>17</v>
      </c>
      <c r="O264" s="668">
        <v>36618</v>
      </c>
      <c r="P264" s="681">
        <v>1.4407459867799812</v>
      </c>
      <c r="Q264" s="669">
        <v>2154</v>
      </c>
    </row>
    <row r="265" spans="1:17" ht="14.4" customHeight="1" x14ac:dyDescent="0.3">
      <c r="A265" s="664" t="s">
        <v>6178</v>
      </c>
      <c r="B265" s="665" t="s">
        <v>2262</v>
      </c>
      <c r="C265" s="665" t="s">
        <v>5503</v>
      </c>
      <c r="D265" s="665" t="s">
        <v>6350</v>
      </c>
      <c r="E265" s="665" t="s">
        <v>6313</v>
      </c>
      <c r="F265" s="668">
        <v>8</v>
      </c>
      <c r="G265" s="668">
        <v>14912</v>
      </c>
      <c r="H265" s="668">
        <v>1</v>
      </c>
      <c r="I265" s="668">
        <v>1864</v>
      </c>
      <c r="J265" s="668">
        <v>4</v>
      </c>
      <c r="K265" s="668">
        <v>7476</v>
      </c>
      <c r="L265" s="668">
        <v>0.50134120171673824</v>
      </c>
      <c r="M265" s="668">
        <v>1869</v>
      </c>
      <c r="N265" s="668">
        <v>4</v>
      </c>
      <c r="O265" s="668">
        <v>7552</v>
      </c>
      <c r="P265" s="681">
        <v>0.50643776824034337</v>
      </c>
      <c r="Q265" s="669">
        <v>1888</v>
      </c>
    </row>
    <row r="266" spans="1:17" ht="14.4" customHeight="1" x14ac:dyDescent="0.3">
      <c r="A266" s="664" t="s">
        <v>6178</v>
      </c>
      <c r="B266" s="665" t="s">
        <v>2262</v>
      </c>
      <c r="C266" s="665" t="s">
        <v>5503</v>
      </c>
      <c r="D266" s="665" t="s">
        <v>6351</v>
      </c>
      <c r="E266" s="665" t="s">
        <v>6352</v>
      </c>
      <c r="F266" s="668">
        <v>1</v>
      </c>
      <c r="G266" s="668">
        <v>158</v>
      </c>
      <c r="H266" s="668">
        <v>1</v>
      </c>
      <c r="I266" s="668">
        <v>158</v>
      </c>
      <c r="J266" s="668"/>
      <c r="K266" s="668"/>
      <c r="L266" s="668"/>
      <c r="M266" s="668"/>
      <c r="N266" s="668">
        <v>1</v>
      </c>
      <c r="O266" s="668">
        <v>163</v>
      </c>
      <c r="P266" s="681">
        <v>1.0316455696202531</v>
      </c>
      <c r="Q266" s="669">
        <v>163</v>
      </c>
    </row>
    <row r="267" spans="1:17" ht="14.4" customHeight="1" x14ac:dyDescent="0.3">
      <c r="A267" s="664" t="s">
        <v>6178</v>
      </c>
      <c r="B267" s="665" t="s">
        <v>2262</v>
      </c>
      <c r="C267" s="665" t="s">
        <v>5503</v>
      </c>
      <c r="D267" s="665" t="s">
        <v>6353</v>
      </c>
      <c r="E267" s="665" t="s">
        <v>6354</v>
      </c>
      <c r="F267" s="668">
        <v>23</v>
      </c>
      <c r="G267" s="668">
        <v>192832</v>
      </c>
      <c r="H267" s="668">
        <v>1</v>
      </c>
      <c r="I267" s="668">
        <v>8384</v>
      </c>
      <c r="J267" s="668">
        <v>16</v>
      </c>
      <c r="K267" s="668">
        <v>134384</v>
      </c>
      <c r="L267" s="668">
        <v>0.69689678061732496</v>
      </c>
      <c r="M267" s="668">
        <v>8399</v>
      </c>
      <c r="N267" s="668">
        <v>6</v>
      </c>
      <c r="O267" s="668">
        <v>50754</v>
      </c>
      <c r="P267" s="681">
        <v>0.26320320278791903</v>
      </c>
      <c r="Q267" s="669">
        <v>8459</v>
      </c>
    </row>
    <row r="268" spans="1:17" ht="14.4" customHeight="1" x14ac:dyDescent="0.3">
      <c r="A268" s="664" t="s">
        <v>6178</v>
      </c>
      <c r="B268" s="665" t="s">
        <v>2262</v>
      </c>
      <c r="C268" s="665" t="s">
        <v>5503</v>
      </c>
      <c r="D268" s="665" t="s">
        <v>6355</v>
      </c>
      <c r="E268" s="665" t="s">
        <v>6356</v>
      </c>
      <c r="F268" s="668">
        <v>1</v>
      </c>
      <c r="G268" s="668">
        <v>152</v>
      </c>
      <c r="H268" s="668">
        <v>1</v>
      </c>
      <c r="I268" s="668">
        <v>152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6178</v>
      </c>
      <c r="B269" s="665" t="s">
        <v>2262</v>
      </c>
      <c r="C269" s="665" t="s">
        <v>5503</v>
      </c>
      <c r="D269" s="665" t="s">
        <v>6357</v>
      </c>
      <c r="E269" s="665" t="s">
        <v>6358</v>
      </c>
      <c r="F269" s="668"/>
      <c r="G269" s="668"/>
      <c r="H269" s="668"/>
      <c r="I269" s="668"/>
      <c r="J269" s="668"/>
      <c r="K269" s="668"/>
      <c r="L269" s="668"/>
      <c r="M269" s="668"/>
      <c r="N269" s="668">
        <v>1</v>
      </c>
      <c r="O269" s="668">
        <v>2053</v>
      </c>
      <c r="P269" s="681"/>
      <c r="Q269" s="669">
        <v>2053</v>
      </c>
    </row>
    <row r="270" spans="1:17" ht="14.4" customHeight="1" x14ac:dyDescent="0.3">
      <c r="A270" s="664" t="s">
        <v>6178</v>
      </c>
      <c r="B270" s="665" t="s">
        <v>2262</v>
      </c>
      <c r="C270" s="665" t="s">
        <v>5503</v>
      </c>
      <c r="D270" s="665" t="s">
        <v>6359</v>
      </c>
      <c r="E270" s="665" t="s">
        <v>6360</v>
      </c>
      <c r="F270" s="668"/>
      <c r="G270" s="668"/>
      <c r="H270" s="668"/>
      <c r="I270" s="668"/>
      <c r="J270" s="668"/>
      <c r="K270" s="668"/>
      <c r="L270" s="668"/>
      <c r="M270" s="668"/>
      <c r="N270" s="668">
        <v>1</v>
      </c>
      <c r="O270" s="668">
        <v>373</v>
      </c>
      <c r="P270" s="681"/>
      <c r="Q270" s="669">
        <v>373</v>
      </c>
    </row>
    <row r="271" spans="1:17" ht="14.4" customHeight="1" x14ac:dyDescent="0.3">
      <c r="A271" s="664" t="s">
        <v>6178</v>
      </c>
      <c r="B271" s="665" t="s">
        <v>2262</v>
      </c>
      <c r="C271" s="665" t="s">
        <v>5503</v>
      </c>
      <c r="D271" s="665" t="s">
        <v>6361</v>
      </c>
      <c r="E271" s="665" t="s">
        <v>6362</v>
      </c>
      <c r="F271" s="668"/>
      <c r="G271" s="668"/>
      <c r="H271" s="668"/>
      <c r="I271" s="668"/>
      <c r="J271" s="668"/>
      <c r="K271" s="668"/>
      <c r="L271" s="668"/>
      <c r="M271" s="668"/>
      <c r="N271" s="668">
        <v>2</v>
      </c>
      <c r="O271" s="668">
        <v>704</v>
      </c>
      <c r="P271" s="681"/>
      <c r="Q271" s="669">
        <v>352</v>
      </c>
    </row>
    <row r="272" spans="1:17" ht="14.4" customHeight="1" x14ac:dyDescent="0.3">
      <c r="A272" s="664" t="s">
        <v>6363</v>
      </c>
      <c r="B272" s="665" t="s">
        <v>6364</v>
      </c>
      <c r="C272" s="665" t="s">
        <v>5503</v>
      </c>
      <c r="D272" s="665" t="s">
        <v>6365</v>
      </c>
      <c r="E272" s="665" t="s">
        <v>6366</v>
      </c>
      <c r="F272" s="668">
        <v>11</v>
      </c>
      <c r="G272" s="668">
        <v>2233</v>
      </c>
      <c r="H272" s="668">
        <v>1</v>
      </c>
      <c r="I272" s="668">
        <v>203</v>
      </c>
      <c r="J272" s="668">
        <v>11</v>
      </c>
      <c r="K272" s="668">
        <v>2266</v>
      </c>
      <c r="L272" s="668">
        <v>1.0147783251231528</v>
      </c>
      <c r="M272" s="668">
        <v>206</v>
      </c>
      <c r="N272" s="668">
        <v>9</v>
      </c>
      <c r="O272" s="668">
        <v>1899</v>
      </c>
      <c r="P272" s="681">
        <v>0.85042543663233316</v>
      </c>
      <c r="Q272" s="669">
        <v>211</v>
      </c>
    </row>
    <row r="273" spans="1:17" ht="14.4" customHeight="1" x14ac:dyDescent="0.3">
      <c r="A273" s="664" t="s">
        <v>6363</v>
      </c>
      <c r="B273" s="665" t="s">
        <v>6364</v>
      </c>
      <c r="C273" s="665" t="s">
        <v>5503</v>
      </c>
      <c r="D273" s="665" t="s">
        <v>6367</v>
      </c>
      <c r="E273" s="665" t="s">
        <v>6366</v>
      </c>
      <c r="F273" s="668"/>
      <c r="G273" s="668"/>
      <c r="H273" s="668"/>
      <c r="I273" s="668"/>
      <c r="J273" s="668">
        <v>3</v>
      </c>
      <c r="K273" s="668">
        <v>255</v>
      </c>
      <c r="L273" s="668"/>
      <c r="M273" s="668">
        <v>85</v>
      </c>
      <c r="N273" s="668">
        <v>7</v>
      </c>
      <c r="O273" s="668">
        <v>609</v>
      </c>
      <c r="P273" s="681"/>
      <c r="Q273" s="669">
        <v>87</v>
      </c>
    </row>
    <row r="274" spans="1:17" ht="14.4" customHeight="1" x14ac:dyDescent="0.3">
      <c r="A274" s="664" t="s">
        <v>6363</v>
      </c>
      <c r="B274" s="665" t="s">
        <v>6364</v>
      </c>
      <c r="C274" s="665" t="s">
        <v>5503</v>
      </c>
      <c r="D274" s="665" t="s">
        <v>6368</v>
      </c>
      <c r="E274" s="665" t="s">
        <v>6369</v>
      </c>
      <c r="F274" s="668">
        <v>139</v>
      </c>
      <c r="G274" s="668">
        <v>40588</v>
      </c>
      <c r="H274" s="668">
        <v>1</v>
      </c>
      <c r="I274" s="668">
        <v>292</v>
      </c>
      <c r="J274" s="668">
        <v>84</v>
      </c>
      <c r="K274" s="668">
        <v>24780</v>
      </c>
      <c r="L274" s="668">
        <v>0.61052527840741111</v>
      </c>
      <c r="M274" s="668">
        <v>295</v>
      </c>
      <c r="N274" s="668">
        <v>74</v>
      </c>
      <c r="O274" s="668">
        <v>22274</v>
      </c>
      <c r="P274" s="681">
        <v>0.54878289149502313</v>
      </c>
      <c r="Q274" s="669">
        <v>301</v>
      </c>
    </row>
    <row r="275" spans="1:17" ht="14.4" customHeight="1" x14ac:dyDescent="0.3">
      <c r="A275" s="664" t="s">
        <v>6363</v>
      </c>
      <c r="B275" s="665" t="s">
        <v>6364</v>
      </c>
      <c r="C275" s="665" t="s">
        <v>5503</v>
      </c>
      <c r="D275" s="665" t="s">
        <v>6370</v>
      </c>
      <c r="E275" s="665" t="s">
        <v>6371</v>
      </c>
      <c r="F275" s="668">
        <v>3</v>
      </c>
      <c r="G275" s="668">
        <v>279</v>
      </c>
      <c r="H275" s="668">
        <v>1</v>
      </c>
      <c r="I275" s="668">
        <v>93</v>
      </c>
      <c r="J275" s="668"/>
      <c r="K275" s="668"/>
      <c r="L275" s="668"/>
      <c r="M275" s="668"/>
      <c r="N275" s="668">
        <v>6</v>
      </c>
      <c r="O275" s="668">
        <v>594</v>
      </c>
      <c r="P275" s="681">
        <v>2.129032258064516</v>
      </c>
      <c r="Q275" s="669">
        <v>99</v>
      </c>
    </row>
    <row r="276" spans="1:17" ht="14.4" customHeight="1" x14ac:dyDescent="0.3">
      <c r="A276" s="664" t="s">
        <v>6363</v>
      </c>
      <c r="B276" s="665" t="s">
        <v>6364</v>
      </c>
      <c r="C276" s="665" t="s">
        <v>5503</v>
      </c>
      <c r="D276" s="665" t="s">
        <v>6372</v>
      </c>
      <c r="E276" s="665" t="s">
        <v>6373</v>
      </c>
      <c r="F276" s="668"/>
      <c r="G276" s="668"/>
      <c r="H276" s="668"/>
      <c r="I276" s="668"/>
      <c r="J276" s="668"/>
      <c r="K276" s="668"/>
      <c r="L276" s="668"/>
      <c r="M276" s="668"/>
      <c r="N276" s="668">
        <v>1</v>
      </c>
      <c r="O276" s="668">
        <v>231</v>
      </c>
      <c r="P276" s="681"/>
      <c r="Q276" s="669">
        <v>231</v>
      </c>
    </row>
    <row r="277" spans="1:17" ht="14.4" customHeight="1" x14ac:dyDescent="0.3">
      <c r="A277" s="664" t="s">
        <v>6363</v>
      </c>
      <c r="B277" s="665" t="s">
        <v>6364</v>
      </c>
      <c r="C277" s="665" t="s">
        <v>5503</v>
      </c>
      <c r="D277" s="665" t="s">
        <v>6374</v>
      </c>
      <c r="E277" s="665" t="s">
        <v>6375</v>
      </c>
      <c r="F277" s="668">
        <v>77</v>
      </c>
      <c r="G277" s="668">
        <v>10318</v>
      </c>
      <c r="H277" s="668">
        <v>1</v>
      </c>
      <c r="I277" s="668">
        <v>134</v>
      </c>
      <c r="J277" s="668">
        <v>93</v>
      </c>
      <c r="K277" s="668">
        <v>12555</v>
      </c>
      <c r="L277" s="668">
        <v>1.2168055824772244</v>
      </c>
      <c r="M277" s="668">
        <v>135</v>
      </c>
      <c r="N277" s="668">
        <v>89</v>
      </c>
      <c r="O277" s="668">
        <v>12193</v>
      </c>
      <c r="P277" s="681">
        <v>1.1817212638108161</v>
      </c>
      <c r="Q277" s="669">
        <v>137</v>
      </c>
    </row>
    <row r="278" spans="1:17" ht="14.4" customHeight="1" x14ac:dyDescent="0.3">
      <c r="A278" s="664" t="s">
        <v>6363</v>
      </c>
      <c r="B278" s="665" t="s">
        <v>6364</v>
      </c>
      <c r="C278" s="665" t="s">
        <v>5503</v>
      </c>
      <c r="D278" s="665" t="s">
        <v>6376</v>
      </c>
      <c r="E278" s="665" t="s">
        <v>6375</v>
      </c>
      <c r="F278" s="668"/>
      <c r="G278" s="668"/>
      <c r="H278" s="668"/>
      <c r="I278" s="668"/>
      <c r="J278" s="668">
        <v>1</v>
      </c>
      <c r="K278" s="668">
        <v>178</v>
      </c>
      <c r="L278" s="668"/>
      <c r="M278" s="668">
        <v>178</v>
      </c>
      <c r="N278" s="668">
        <v>3</v>
      </c>
      <c r="O278" s="668">
        <v>549</v>
      </c>
      <c r="P278" s="681"/>
      <c r="Q278" s="669">
        <v>183</v>
      </c>
    </row>
    <row r="279" spans="1:17" ht="14.4" customHeight="1" x14ac:dyDescent="0.3">
      <c r="A279" s="664" t="s">
        <v>6363</v>
      </c>
      <c r="B279" s="665" t="s">
        <v>6364</v>
      </c>
      <c r="C279" s="665" t="s">
        <v>5503</v>
      </c>
      <c r="D279" s="665" t="s">
        <v>6377</v>
      </c>
      <c r="E279" s="665" t="s">
        <v>6378</v>
      </c>
      <c r="F279" s="668"/>
      <c r="G279" s="668"/>
      <c r="H279" s="668"/>
      <c r="I279" s="668"/>
      <c r="J279" s="668"/>
      <c r="K279" s="668"/>
      <c r="L279" s="668"/>
      <c r="M279" s="668"/>
      <c r="N279" s="668">
        <v>1</v>
      </c>
      <c r="O279" s="668">
        <v>608</v>
      </c>
      <c r="P279" s="681"/>
      <c r="Q279" s="669">
        <v>608</v>
      </c>
    </row>
    <row r="280" spans="1:17" ht="14.4" customHeight="1" x14ac:dyDescent="0.3">
      <c r="A280" s="664" t="s">
        <v>6363</v>
      </c>
      <c r="B280" s="665" t="s">
        <v>6364</v>
      </c>
      <c r="C280" s="665" t="s">
        <v>5503</v>
      </c>
      <c r="D280" s="665" t="s">
        <v>6379</v>
      </c>
      <c r="E280" s="665" t="s">
        <v>6380</v>
      </c>
      <c r="F280" s="668">
        <v>5</v>
      </c>
      <c r="G280" s="668">
        <v>795</v>
      </c>
      <c r="H280" s="668">
        <v>1</v>
      </c>
      <c r="I280" s="668">
        <v>159</v>
      </c>
      <c r="J280" s="668">
        <v>4</v>
      </c>
      <c r="K280" s="668">
        <v>644</v>
      </c>
      <c r="L280" s="668">
        <v>0.81006289308176105</v>
      </c>
      <c r="M280" s="668">
        <v>161</v>
      </c>
      <c r="N280" s="668">
        <v>6</v>
      </c>
      <c r="O280" s="668">
        <v>1038</v>
      </c>
      <c r="P280" s="681">
        <v>1.3056603773584905</v>
      </c>
      <c r="Q280" s="669">
        <v>173</v>
      </c>
    </row>
    <row r="281" spans="1:17" ht="14.4" customHeight="1" x14ac:dyDescent="0.3">
      <c r="A281" s="664" t="s">
        <v>6363</v>
      </c>
      <c r="B281" s="665" t="s">
        <v>6364</v>
      </c>
      <c r="C281" s="665" t="s">
        <v>5503</v>
      </c>
      <c r="D281" s="665" t="s">
        <v>6381</v>
      </c>
      <c r="E281" s="665" t="s">
        <v>6382</v>
      </c>
      <c r="F281" s="668">
        <v>4</v>
      </c>
      <c r="G281" s="668">
        <v>1528</v>
      </c>
      <c r="H281" s="668">
        <v>1</v>
      </c>
      <c r="I281" s="668">
        <v>382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6363</v>
      </c>
      <c r="B282" s="665" t="s">
        <v>6364</v>
      </c>
      <c r="C282" s="665" t="s">
        <v>5503</v>
      </c>
      <c r="D282" s="665" t="s">
        <v>6383</v>
      </c>
      <c r="E282" s="665" t="s">
        <v>6384</v>
      </c>
      <c r="F282" s="668">
        <v>4</v>
      </c>
      <c r="G282" s="668">
        <v>1048</v>
      </c>
      <c r="H282" s="668">
        <v>1</v>
      </c>
      <c r="I282" s="668">
        <v>262</v>
      </c>
      <c r="J282" s="668">
        <v>5</v>
      </c>
      <c r="K282" s="668">
        <v>1330</v>
      </c>
      <c r="L282" s="668">
        <v>1.2690839694656488</v>
      </c>
      <c r="M282" s="668">
        <v>266</v>
      </c>
      <c r="N282" s="668">
        <v>1</v>
      </c>
      <c r="O282" s="668">
        <v>273</v>
      </c>
      <c r="P282" s="681">
        <v>0.26049618320610685</v>
      </c>
      <c r="Q282" s="669">
        <v>273</v>
      </c>
    </row>
    <row r="283" spans="1:17" ht="14.4" customHeight="1" x14ac:dyDescent="0.3">
      <c r="A283" s="664" t="s">
        <v>6363</v>
      </c>
      <c r="B283" s="665" t="s">
        <v>6364</v>
      </c>
      <c r="C283" s="665" t="s">
        <v>5503</v>
      </c>
      <c r="D283" s="665" t="s">
        <v>6385</v>
      </c>
      <c r="E283" s="665" t="s">
        <v>6386</v>
      </c>
      <c r="F283" s="668">
        <v>4</v>
      </c>
      <c r="G283" s="668">
        <v>564</v>
      </c>
      <c r="H283" s="668">
        <v>1</v>
      </c>
      <c r="I283" s="668">
        <v>141</v>
      </c>
      <c r="J283" s="668">
        <v>5</v>
      </c>
      <c r="K283" s="668">
        <v>705</v>
      </c>
      <c r="L283" s="668">
        <v>1.25</v>
      </c>
      <c r="M283" s="668">
        <v>141</v>
      </c>
      <c r="N283" s="668">
        <v>3</v>
      </c>
      <c r="O283" s="668">
        <v>426</v>
      </c>
      <c r="P283" s="681">
        <v>0.75531914893617025</v>
      </c>
      <c r="Q283" s="669">
        <v>142</v>
      </c>
    </row>
    <row r="284" spans="1:17" ht="14.4" customHeight="1" x14ac:dyDescent="0.3">
      <c r="A284" s="664" t="s">
        <v>6363</v>
      </c>
      <c r="B284" s="665" t="s">
        <v>6364</v>
      </c>
      <c r="C284" s="665" t="s">
        <v>5503</v>
      </c>
      <c r="D284" s="665" t="s">
        <v>6387</v>
      </c>
      <c r="E284" s="665" t="s">
        <v>6386</v>
      </c>
      <c r="F284" s="668">
        <v>77</v>
      </c>
      <c r="G284" s="668">
        <v>6006</v>
      </c>
      <c r="H284" s="668">
        <v>1</v>
      </c>
      <c r="I284" s="668">
        <v>78</v>
      </c>
      <c r="J284" s="668">
        <v>93</v>
      </c>
      <c r="K284" s="668">
        <v>7254</v>
      </c>
      <c r="L284" s="668">
        <v>1.2077922077922079</v>
      </c>
      <c r="M284" s="668">
        <v>78</v>
      </c>
      <c r="N284" s="668">
        <v>89</v>
      </c>
      <c r="O284" s="668">
        <v>6942</v>
      </c>
      <c r="P284" s="681">
        <v>1.1558441558441559</v>
      </c>
      <c r="Q284" s="669">
        <v>78</v>
      </c>
    </row>
    <row r="285" spans="1:17" ht="14.4" customHeight="1" x14ac:dyDescent="0.3">
      <c r="A285" s="664" t="s">
        <v>6363</v>
      </c>
      <c r="B285" s="665" t="s">
        <v>6364</v>
      </c>
      <c r="C285" s="665" t="s">
        <v>5503</v>
      </c>
      <c r="D285" s="665" t="s">
        <v>6388</v>
      </c>
      <c r="E285" s="665" t="s">
        <v>6389</v>
      </c>
      <c r="F285" s="668">
        <v>4</v>
      </c>
      <c r="G285" s="668">
        <v>1212</v>
      </c>
      <c r="H285" s="668">
        <v>1</v>
      </c>
      <c r="I285" s="668">
        <v>303</v>
      </c>
      <c r="J285" s="668">
        <v>5</v>
      </c>
      <c r="K285" s="668">
        <v>1535</v>
      </c>
      <c r="L285" s="668">
        <v>1.2665016501650166</v>
      </c>
      <c r="M285" s="668">
        <v>307</v>
      </c>
      <c r="N285" s="668">
        <v>3</v>
      </c>
      <c r="O285" s="668">
        <v>939</v>
      </c>
      <c r="P285" s="681">
        <v>0.77475247524752477</v>
      </c>
      <c r="Q285" s="669">
        <v>313</v>
      </c>
    </row>
    <row r="286" spans="1:17" ht="14.4" customHeight="1" x14ac:dyDescent="0.3">
      <c r="A286" s="664" t="s">
        <v>6363</v>
      </c>
      <c r="B286" s="665" t="s">
        <v>6364</v>
      </c>
      <c r="C286" s="665" t="s">
        <v>5503</v>
      </c>
      <c r="D286" s="665" t="s">
        <v>6390</v>
      </c>
      <c r="E286" s="665" t="s">
        <v>6391</v>
      </c>
      <c r="F286" s="668">
        <v>4</v>
      </c>
      <c r="G286" s="668">
        <v>1944</v>
      </c>
      <c r="H286" s="668">
        <v>1</v>
      </c>
      <c r="I286" s="668">
        <v>486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6363</v>
      </c>
      <c r="B287" s="665" t="s">
        <v>6364</v>
      </c>
      <c r="C287" s="665" t="s">
        <v>5503</v>
      </c>
      <c r="D287" s="665" t="s">
        <v>6392</v>
      </c>
      <c r="E287" s="665" t="s">
        <v>6393</v>
      </c>
      <c r="F287" s="668">
        <v>58</v>
      </c>
      <c r="G287" s="668">
        <v>9280</v>
      </c>
      <c r="H287" s="668">
        <v>1</v>
      </c>
      <c r="I287" s="668">
        <v>160</v>
      </c>
      <c r="J287" s="668">
        <v>64</v>
      </c>
      <c r="K287" s="668">
        <v>10304</v>
      </c>
      <c r="L287" s="668">
        <v>1.1103448275862069</v>
      </c>
      <c r="M287" s="668">
        <v>161</v>
      </c>
      <c r="N287" s="668">
        <v>70</v>
      </c>
      <c r="O287" s="668">
        <v>11410</v>
      </c>
      <c r="P287" s="681">
        <v>1.2295258620689655</v>
      </c>
      <c r="Q287" s="669">
        <v>163</v>
      </c>
    </row>
    <row r="288" spans="1:17" ht="14.4" customHeight="1" x14ac:dyDescent="0.3">
      <c r="A288" s="664" t="s">
        <v>6363</v>
      </c>
      <c r="B288" s="665" t="s">
        <v>6364</v>
      </c>
      <c r="C288" s="665" t="s">
        <v>5503</v>
      </c>
      <c r="D288" s="665" t="s">
        <v>6394</v>
      </c>
      <c r="E288" s="665" t="s">
        <v>6366</v>
      </c>
      <c r="F288" s="668">
        <v>201</v>
      </c>
      <c r="G288" s="668">
        <v>14070</v>
      </c>
      <c r="H288" s="668">
        <v>1</v>
      </c>
      <c r="I288" s="668">
        <v>70</v>
      </c>
      <c r="J288" s="668">
        <v>244</v>
      </c>
      <c r="K288" s="668">
        <v>17324</v>
      </c>
      <c r="L288" s="668">
        <v>1.231272210376688</v>
      </c>
      <c r="M288" s="668">
        <v>71</v>
      </c>
      <c r="N288" s="668">
        <v>247</v>
      </c>
      <c r="O288" s="668">
        <v>17784</v>
      </c>
      <c r="P288" s="681">
        <v>1.2639658848614073</v>
      </c>
      <c r="Q288" s="669">
        <v>72</v>
      </c>
    </row>
    <row r="289" spans="1:17" ht="14.4" customHeight="1" x14ac:dyDescent="0.3">
      <c r="A289" s="664" t="s">
        <v>6363</v>
      </c>
      <c r="B289" s="665" t="s">
        <v>6364</v>
      </c>
      <c r="C289" s="665" t="s">
        <v>5503</v>
      </c>
      <c r="D289" s="665" t="s">
        <v>6395</v>
      </c>
      <c r="E289" s="665" t="s">
        <v>6396</v>
      </c>
      <c r="F289" s="668"/>
      <c r="G289" s="668"/>
      <c r="H289" s="668"/>
      <c r="I289" s="668"/>
      <c r="J289" s="668">
        <v>3</v>
      </c>
      <c r="K289" s="668">
        <v>660</v>
      </c>
      <c r="L289" s="668"/>
      <c r="M289" s="668">
        <v>220</v>
      </c>
      <c r="N289" s="668">
        <v>7</v>
      </c>
      <c r="O289" s="668">
        <v>1603</v>
      </c>
      <c r="P289" s="681"/>
      <c r="Q289" s="669">
        <v>229</v>
      </c>
    </row>
    <row r="290" spans="1:17" ht="14.4" customHeight="1" x14ac:dyDescent="0.3">
      <c r="A290" s="664" t="s">
        <v>6363</v>
      </c>
      <c r="B290" s="665" t="s">
        <v>6364</v>
      </c>
      <c r="C290" s="665" t="s">
        <v>5503</v>
      </c>
      <c r="D290" s="665" t="s">
        <v>6397</v>
      </c>
      <c r="E290" s="665" t="s">
        <v>6398</v>
      </c>
      <c r="F290" s="668">
        <v>4</v>
      </c>
      <c r="G290" s="668">
        <v>4756</v>
      </c>
      <c r="H290" s="668">
        <v>1</v>
      </c>
      <c r="I290" s="668">
        <v>1189</v>
      </c>
      <c r="J290" s="668">
        <v>1</v>
      </c>
      <c r="K290" s="668">
        <v>1195</v>
      </c>
      <c r="L290" s="668">
        <v>0.25126156433978131</v>
      </c>
      <c r="M290" s="668">
        <v>1195</v>
      </c>
      <c r="N290" s="668">
        <v>2</v>
      </c>
      <c r="O290" s="668">
        <v>2422</v>
      </c>
      <c r="P290" s="681">
        <v>0.50925147182506303</v>
      </c>
      <c r="Q290" s="669">
        <v>1211</v>
      </c>
    </row>
    <row r="291" spans="1:17" ht="14.4" customHeight="1" x14ac:dyDescent="0.3">
      <c r="A291" s="664" t="s">
        <v>6363</v>
      </c>
      <c r="B291" s="665" t="s">
        <v>6364</v>
      </c>
      <c r="C291" s="665" t="s">
        <v>5503</v>
      </c>
      <c r="D291" s="665" t="s">
        <v>6399</v>
      </c>
      <c r="E291" s="665" t="s">
        <v>6400</v>
      </c>
      <c r="F291" s="668">
        <v>5</v>
      </c>
      <c r="G291" s="668">
        <v>540</v>
      </c>
      <c r="H291" s="668">
        <v>1</v>
      </c>
      <c r="I291" s="668">
        <v>108</v>
      </c>
      <c r="J291" s="668">
        <v>3</v>
      </c>
      <c r="K291" s="668">
        <v>330</v>
      </c>
      <c r="L291" s="668">
        <v>0.61111111111111116</v>
      </c>
      <c r="M291" s="668">
        <v>110</v>
      </c>
      <c r="N291" s="668">
        <v>4</v>
      </c>
      <c r="O291" s="668">
        <v>456</v>
      </c>
      <c r="P291" s="681">
        <v>0.84444444444444444</v>
      </c>
      <c r="Q291" s="669">
        <v>114</v>
      </c>
    </row>
    <row r="292" spans="1:17" ht="14.4" customHeight="1" x14ac:dyDescent="0.3">
      <c r="A292" s="664" t="s">
        <v>6363</v>
      </c>
      <c r="B292" s="665" t="s">
        <v>6364</v>
      </c>
      <c r="C292" s="665" t="s">
        <v>5503</v>
      </c>
      <c r="D292" s="665" t="s">
        <v>6401</v>
      </c>
      <c r="E292" s="665" t="s">
        <v>6402</v>
      </c>
      <c r="F292" s="668"/>
      <c r="G292" s="668"/>
      <c r="H292" s="668"/>
      <c r="I292" s="668"/>
      <c r="J292" s="668">
        <v>1</v>
      </c>
      <c r="K292" s="668">
        <v>323</v>
      </c>
      <c r="L292" s="668"/>
      <c r="M292" s="668">
        <v>323</v>
      </c>
      <c r="N292" s="668"/>
      <c r="O292" s="668"/>
      <c r="P292" s="681"/>
      <c r="Q292" s="669"/>
    </row>
    <row r="293" spans="1:17" ht="14.4" customHeight="1" x14ac:dyDescent="0.3">
      <c r="A293" s="664" t="s">
        <v>6363</v>
      </c>
      <c r="B293" s="665" t="s">
        <v>6364</v>
      </c>
      <c r="C293" s="665" t="s">
        <v>5503</v>
      </c>
      <c r="D293" s="665" t="s">
        <v>6403</v>
      </c>
      <c r="E293" s="665" t="s">
        <v>6404</v>
      </c>
      <c r="F293" s="668"/>
      <c r="G293" s="668"/>
      <c r="H293" s="668"/>
      <c r="I293" s="668"/>
      <c r="J293" s="668"/>
      <c r="K293" s="668"/>
      <c r="L293" s="668"/>
      <c r="M293" s="668"/>
      <c r="N293" s="668">
        <v>1</v>
      </c>
      <c r="O293" s="668">
        <v>1064</v>
      </c>
      <c r="P293" s="681"/>
      <c r="Q293" s="669">
        <v>1064</v>
      </c>
    </row>
    <row r="294" spans="1:17" ht="14.4" customHeight="1" x14ac:dyDescent="0.3">
      <c r="A294" s="664" t="s">
        <v>6405</v>
      </c>
      <c r="B294" s="665" t="s">
        <v>6406</v>
      </c>
      <c r="C294" s="665" t="s">
        <v>5503</v>
      </c>
      <c r="D294" s="665" t="s">
        <v>6407</v>
      </c>
      <c r="E294" s="665" t="s">
        <v>6408</v>
      </c>
      <c r="F294" s="668">
        <v>12</v>
      </c>
      <c r="G294" s="668">
        <v>636</v>
      </c>
      <c r="H294" s="668">
        <v>1</v>
      </c>
      <c r="I294" s="668">
        <v>53</v>
      </c>
      <c r="J294" s="668">
        <v>16</v>
      </c>
      <c r="K294" s="668">
        <v>864</v>
      </c>
      <c r="L294" s="668">
        <v>1.3584905660377358</v>
      </c>
      <c r="M294" s="668">
        <v>54</v>
      </c>
      <c r="N294" s="668">
        <v>30</v>
      </c>
      <c r="O294" s="668">
        <v>1740</v>
      </c>
      <c r="P294" s="681">
        <v>2.7358490566037736</v>
      </c>
      <c r="Q294" s="669">
        <v>58</v>
      </c>
    </row>
    <row r="295" spans="1:17" ht="14.4" customHeight="1" x14ac:dyDescent="0.3">
      <c r="A295" s="664" t="s">
        <v>6405</v>
      </c>
      <c r="B295" s="665" t="s">
        <v>6406</v>
      </c>
      <c r="C295" s="665" t="s">
        <v>5503</v>
      </c>
      <c r="D295" s="665" t="s">
        <v>6409</v>
      </c>
      <c r="E295" s="665" t="s">
        <v>6410</v>
      </c>
      <c r="F295" s="668">
        <v>15</v>
      </c>
      <c r="G295" s="668">
        <v>2520</v>
      </c>
      <c r="H295" s="668">
        <v>1</v>
      </c>
      <c r="I295" s="668">
        <v>168</v>
      </c>
      <c r="J295" s="668">
        <v>5</v>
      </c>
      <c r="K295" s="668">
        <v>860</v>
      </c>
      <c r="L295" s="668">
        <v>0.34126984126984128</v>
      </c>
      <c r="M295" s="668">
        <v>172</v>
      </c>
      <c r="N295" s="668">
        <v>11</v>
      </c>
      <c r="O295" s="668">
        <v>1969</v>
      </c>
      <c r="P295" s="681">
        <v>0.78134920634920635</v>
      </c>
      <c r="Q295" s="669">
        <v>179</v>
      </c>
    </row>
    <row r="296" spans="1:17" ht="14.4" customHeight="1" x14ac:dyDescent="0.3">
      <c r="A296" s="664" t="s">
        <v>6405</v>
      </c>
      <c r="B296" s="665" t="s">
        <v>6406</v>
      </c>
      <c r="C296" s="665" t="s">
        <v>5503</v>
      </c>
      <c r="D296" s="665" t="s">
        <v>6411</v>
      </c>
      <c r="E296" s="665" t="s">
        <v>6412</v>
      </c>
      <c r="F296" s="668">
        <v>8</v>
      </c>
      <c r="G296" s="668">
        <v>2528</v>
      </c>
      <c r="H296" s="668">
        <v>1</v>
      </c>
      <c r="I296" s="668">
        <v>316</v>
      </c>
      <c r="J296" s="668">
        <v>5</v>
      </c>
      <c r="K296" s="668">
        <v>1610</v>
      </c>
      <c r="L296" s="668">
        <v>0.63686708860759489</v>
      </c>
      <c r="M296" s="668">
        <v>322</v>
      </c>
      <c r="N296" s="668">
        <v>4</v>
      </c>
      <c r="O296" s="668">
        <v>1340</v>
      </c>
      <c r="P296" s="681">
        <v>0.53006329113924056</v>
      </c>
      <c r="Q296" s="669">
        <v>335</v>
      </c>
    </row>
    <row r="297" spans="1:17" ht="14.4" customHeight="1" x14ac:dyDescent="0.3">
      <c r="A297" s="664" t="s">
        <v>6405</v>
      </c>
      <c r="B297" s="665" t="s">
        <v>6406</v>
      </c>
      <c r="C297" s="665" t="s">
        <v>5503</v>
      </c>
      <c r="D297" s="665" t="s">
        <v>6413</v>
      </c>
      <c r="E297" s="665" t="s">
        <v>6414</v>
      </c>
      <c r="F297" s="668">
        <v>71</v>
      </c>
      <c r="G297" s="668">
        <v>23998</v>
      </c>
      <c r="H297" s="668">
        <v>1</v>
      </c>
      <c r="I297" s="668">
        <v>338</v>
      </c>
      <c r="J297" s="668">
        <v>36</v>
      </c>
      <c r="K297" s="668">
        <v>12276</v>
      </c>
      <c r="L297" s="668">
        <v>0.51154262855237942</v>
      </c>
      <c r="M297" s="668">
        <v>341</v>
      </c>
      <c r="N297" s="668">
        <v>77</v>
      </c>
      <c r="O297" s="668">
        <v>26873</v>
      </c>
      <c r="P297" s="681">
        <v>1.1198016501375114</v>
      </c>
      <c r="Q297" s="669">
        <v>349</v>
      </c>
    </row>
    <row r="298" spans="1:17" ht="14.4" customHeight="1" x14ac:dyDescent="0.3">
      <c r="A298" s="664" t="s">
        <v>6405</v>
      </c>
      <c r="B298" s="665" t="s">
        <v>6406</v>
      </c>
      <c r="C298" s="665" t="s">
        <v>5503</v>
      </c>
      <c r="D298" s="665" t="s">
        <v>6415</v>
      </c>
      <c r="E298" s="665" t="s">
        <v>6416</v>
      </c>
      <c r="F298" s="668">
        <v>4</v>
      </c>
      <c r="G298" s="668">
        <v>1460</v>
      </c>
      <c r="H298" s="668">
        <v>1</v>
      </c>
      <c r="I298" s="668">
        <v>365</v>
      </c>
      <c r="J298" s="668"/>
      <c r="K298" s="668"/>
      <c r="L298" s="668"/>
      <c r="M298" s="668"/>
      <c r="N298" s="668">
        <v>4</v>
      </c>
      <c r="O298" s="668">
        <v>1548</v>
      </c>
      <c r="P298" s="681">
        <v>1.0602739726027397</v>
      </c>
      <c r="Q298" s="669">
        <v>387</v>
      </c>
    </row>
    <row r="299" spans="1:17" ht="14.4" customHeight="1" x14ac:dyDescent="0.3">
      <c r="A299" s="664" t="s">
        <v>6405</v>
      </c>
      <c r="B299" s="665" t="s">
        <v>6406</v>
      </c>
      <c r="C299" s="665" t="s">
        <v>5503</v>
      </c>
      <c r="D299" s="665" t="s">
        <v>6417</v>
      </c>
      <c r="E299" s="665" t="s">
        <v>6418</v>
      </c>
      <c r="F299" s="668">
        <v>1</v>
      </c>
      <c r="G299" s="668">
        <v>37</v>
      </c>
      <c r="H299" s="668">
        <v>1</v>
      </c>
      <c r="I299" s="668">
        <v>37</v>
      </c>
      <c r="J299" s="668">
        <v>1</v>
      </c>
      <c r="K299" s="668">
        <v>37</v>
      </c>
      <c r="L299" s="668">
        <v>1</v>
      </c>
      <c r="M299" s="668">
        <v>37</v>
      </c>
      <c r="N299" s="668">
        <v>3</v>
      </c>
      <c r="O299" s="668">
        <v>114</v>
      </c>
      <c r="P299" s="681">
        <v>3.0810810810810811</v>
      </c>
      <c r="Q299" s="669">
        <v>38</v>
      </c>
    </row>
    <row r="300" spans="1:17" ht="14.4" customHeight="1" x14ac:dyDescent="0.3">
      <c r="A300" s="664" t="s">
        <v>6405</v>
      </c>
      <c r="B300" s="665" t="s">
        <v>6406</v>
      </c>
      <c r="C300" s="665" t="s">
        <v>5503</v>
      </c>
      <c r="D300" s="665" t="s">
        <v>6419</v>
      </c>
      <c r="E300" s="665" t="s">
        <v>6420</v>
      </c>
      <c r="F300" s="668">
        <v>1</v>
      </c>
      <c r="G300" s="668">
        <v>251</v>
      </c>
      <c r="H300" s="668">
        <v>1</v>
      </c>
      <c r="I300" s="668">
        <v>251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6405</v>
      </c>
      <c r="B301" s="665" t="s">
        <v>6406</v>
      </c>
      <c r="C301" s="665" t="s">
        <v>5503</v>
      </c>
      <c r="D301" s="665" t="s">
        <v>5872</v>
      </c>
      <c r="E301" s="665" t="s">
        <v>5873</v>
      </c>
      <c r="F301" s="668">
        <v>4</v>
      </c>
      <c r="G301" s="668">
        <v>2656</v>
      </c>
      <c r="H301" s="668">
        <v>1</v>
      </c>
      <c r="I301" s="668">
        <v>664</v>
      </c>
      <c r="J301" s="668"/>
      <c r="K301" s="668"/>
      <c r="L301" s="668"/>
      <c r="M301" s="668"/>
      <c r="N301" s="668">
        <v>3</v>
      </c>
      <c r="O301" s="668">
        <v>2112</v>
      </c>
      <c r="P301" s="681">
        <v>0.79518072289156627</v>
      </c>
      <c r="Q301" s="669">
        <v>704</v>
      </c>
    </row>
    <row r="302" spans="1:17" ht="14.4" customHeight="1" x14ac:dyDescent="0.3">
      <c r="A302" s="664" t="s">
        <v>6405</v>
      </c>
      <c r="B302" s="665" t="s">
        <v>6406</v>
      </c>
      <c r="C302" s="665" t="s">
        <v>5503</v>
      </c>
      <c r="D302" s="665" t="s">
        <v>6421</v>
      </c>
      <c r="E302" s="665" t="s">
        <v>6422</v>
      </c>
      <c r="F302" s="668"/>
      <c r="G302" s="668"/>
      <c r="H302" s="668"/>
      <c r="I302" s="668"/>
      <c r="J302" s="668"/>
      <c r="K302" s="668"/>
      <c r="L302" s="668"/>
      <c r="M302" s="668"/>
      <c r="N302" s="668">
        <v>1</v>
      </c>
      <c r="O302" s="668">
        <v>147</v>
      </c>
      <c r="P302" s="681"/>
      <c r="Q302" s="669">
        <v>147</v>
      </c>
    </row>
    <row r="303" spans="1:17" ht="14.4" customHeight="1" x14ac:dyDescent="0.3">
      <c r="A303" s="664" t="s">
        <v>6405</v>
      </c>
      <c r="B303" s="665" t="s">
        <v>6406</v>
      </c>
      <c r="C303" s="665" t="s">
        <v>5503</v>
      </c>
      <c r="D303" s="665" t="s">
        <v>6423</v>
      </c>
      <c r="E303" s="665" t="s">
        <v>6424</v>
      </c>
      <c r="F303" s="668">
        <v>2</v>
      </c>
      <c r="G303" s="668">
        <v>562</v>
      </c>
      <c r="H303" s="668">
        <v>1</v>
      </c>
      <c r="I303" s="668">
        <v>281</v>
      </c>
      <c r="J303" s="668">
        <v>1</v>
      </c>
      <c r="K303" s="668">
        <v>285</v>
      </c>
      <c r="L303" s="668">
        <v>0.50711743772241991</v>
      </c>
      <c r="M303" s="668">
        <v>285</v>
      </c>
      <c r="N303" s="668">
        <v>1</v>
      </c>
      <c r="O303" s="668">
        <v>304</v>
      </c>
      <c r="P303" s="681">
        <v>0.54092526690391463</v>
      </c>
      <c r="Q303" s="669">
        <v>304</v>
      </c>
    </row>
    <row r="304" spans="1:17" ht="14.4" customHeight="1" x14ac:dyDescent="0.3">
      <c r="A304" s="664" t="s">
        <v>6405</v>
      </c>
      <c r="B304" s="665" t="s">
        <v>6406</v>
      </c>
      <c r="C304" s="665" t="s">
        <v>5503</v>
      </c>
      <c r="D304" s="665" t="s">
        <v>6425</v>
      </c>
      <c r="E304" s="665" t="s">
        <v>6426</v>
      </c>
      <c r="F304" s="668">
        <v>13</v>
      </c>
      <c r="G304" s="668">
        <v>5928</v>
      </c>
      <c r="H304" s="668">
        <v>1</v>
      </c>
      <c r="I304" s="668">
        <v>456</v>
      </c>
      <c r="J304" s="668">
        <v>9</v>
      </c>
      <c r="K304" s="668">
        <v>4158</v>
      </c>
      <c r="L304" s="668">
        <v>0.70141700404858298</v>
      </c>
      <c r="M304" s="668">
        <v>462</v>
      </c>
      <c r="N304" s="668">
        <v>15</v>
      </c>
      <c r="O304" s="668">
        <v>7410</v>
      </c>
      <c r="P304" s="681">
        <v>1.25</v>
      </c>
      <c r="Q304" s="669">
        <v>494</v>
      </c>
    </row>
    <row r="305" spans="1:17" ht="14.4" customHeight="1" x14ac:dyDescent="0.3">
      <c r="A305" s="664" t="s">
        <v>6405</v>
      </c>
      <c r="B305" s="665" t="s">
        <v>6406</v>
      </c>
      <c r="C305" s="665" t="s">
        <v>5503</v>
      </c>
      <c r="D305" s="665" t="s">
        <v>6427</v>
      </c>
      <c r="E305" s="665" t="s">
        <v>6428</v>
      </c>
      <c r="F305" s="668">
        <v>15</v>
      </c>
      <c r="G305" s="668">
        <v>5220</v>
      </c>
      <c r="H305" s="668">
        <v>1</v>
      </c>
      <c r="I305" s="668">
        <v>348</v>
      </c>
      <c r="J305" s="668">
        <v>11</v>
      </c>
      <c r="K305" s="668">
        <v>3916</v>
      </c>
      <c r="L305" s="668">
        <v>0.75019157088122601</v>
      </c>
      <c r="M305" s="668">
        <v>356</v>
      </c>
      <c r="N305" s="668">
        <v>15</v>
      </c>
      <c r="O305" s="668">
        <v>5550</v>
      </c>
      <c r="P305" s="681">
        <v>1.0632183908045978</v>
      </c>
      <c r="Q305" s="669">
        <v>370</v>
      </c>
    </row>
    <row r="306" spans="1:17" ht="14.4" customHeight="1" x14ac:dyDescent="0.3">
      <c r="A306" s="664" t="s">
        <v>6405</v>
      </c>
      <c r="B306" s="665" t="s">
        <v>6406</v>
      </c>
      <c r="C306" s="665" t="s">
        <v>5503</v>
      </c>
      <c r="D306" s="665" t="s">
        <v>6429</v>
      </c>
      <c r="E306" s="665" t="s">
        <v>6430</v>
      </c>
      <c r="F306" s="668">
        <v>1</v>
      </c>
      <c r="G306" s="668">
        <v>2886</v>
      </c>
      <c r="H306" s="668">
        <v>1</v>
      </c>
      <c r="I306" s="668">
        <v>2886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6405</v>
      </c>
      <c r="B307" s="665" t="s">
        <v>6406</v>
      </c>
      <c r="C307" s="665" t="s">
        <v>5503</v>
      </c>
      <c r="D307" s="665" t="s">
        <v>6431</v>
      </c>
      <c r="E307" s="665" t="s">
        <v>6432</v>
      </c>
      <c r="F307" s="668"/>
      <c r="G307" s="668"/>
      <c r="H307" s="668"/>
      <c r="I307" s="668"/>
      <c r="J307" s="668"/>
      <c r="K307" s="668"/>
      <c r="L307" s="668"/>
      <c r="M307" s="668"/>
      <c r="N307" s="668">
        <v>1</v>
      </c>
      <c r="O307" s="668">
        <v>12793</v>
      </c>
      <c r="P307" s="681"/>
      <c r="Q307" s="669">
        <v>12793</v>
      </c>
    </row>
    <row r="308" spans="1:17" ht="14.4" customHeight="1" x14ac:dyDescent="0.3">
      <c r="A308" s="664" t="s">
        <v>6405</v>
      </c>
      <c r="B308" s="665" t="s">
        <v>6406</v>
      </c>
      <c r="C308" s="665" t="s">
        <v>5503</v>
      </c>
      <c r="D308" s="665" t="s">
        <v>6433</v>
      </c>
      <c r="E308" s="665" t="s">
        <v>6434</v>
      </c>
      <c r="F308" s="668"/>
      <c r="G308" s="668"/>
      <c r="H308" s="668"/>
      <c r="I308" s="668"/>
      <c r="J308" s="668"/>
      <c r="K308" s="668"/>
      <c r="L308" s="668"/>
      <c r="M308" s="668"/>
      <c r="N308" s="668">
        <v>1</v>
      </c>
      <c r="O308" s="668">
        <v>111</v>
      </c>
      <c r="P308" s="681"/>
      <c r="Q308" s="669">
        <v>111</v>
      </c>
    </row>
    <row r="309" spans="1:17" ht="14.4" customHeight="1" x14ac:dyDescent="0.3">
      <c r="A309" s="664" t="s">
        <v>6405</v>
      </c>
      <c r="B309" s="665" t="s">
        <v>6406</v>
      </c>
      <c r="C309" s="665" t="s">
        <v>5503</v>
      </c>
      <c r="D309" s="665" t="s">
        <v>5876</v>
      </c>
      <c r="E309" s="665" t="s">
        <v>5877</v>
      </c>
      <c r="F309" s="668">
        <v>3</v>
      </c>
      <c r="G309" s="668">
        <v>1371</v>
      </c>
      <c r="H309" s="668">
        <v>1</v>
      </c>
      <c r="I309" s="668">
        <v>457</v>
      </c>
      <c r="J309" s="668"/>
      <c r="K309" s="668"/>
      <c r="L309" s="668"/>
      <c r="M309" s="668"/>
      <c r="N309" s="668">
        <v>4</v>
      </c>
      <c r="O309" s="668">
        <v>1980</v>
      </c>
      <c r="P309" s="681">
        <v>1.4442013129102844</v>
      </c>
      <c r="Q309" s="669">
        <v>495</v>
      </c>
    </row>
    <row r="310" spans="1:17" ht="14.4" customHeight="1" x14ac:dyDescent="0.3">
      <c r="A310" s="664" t="s">
        <v>6405</v>
      </c>
      <c r="B310" s="665" t="s">
        <v>6406</v>
      </c>
      <c r="C310" s="665" t="s">
        <v>5503</v>
      </c>
      <c r="D310" s="665" t="s">
        <v>3628</v>
      </c>
      <c r="E310" s="665" t="s">
        <v>6435</v>
      </c>
      <c r="F310" s="668">
        <v>1</v>
      </c>
      <c r="G310" s="668">
        <v>429</v>
      </c>
      <c r="H310" s="668">
        <v>1</v>
      </c>
      <c r="I310" s="668">
        <v>429</v>
      </c>
      <c r="J310" s="668">
        <v>3</v>
      </c>
      <c r="K310" s="668">
        <v>1311</v>
      </c>
      <c r="L310" s="668">
        <v>3.0559440559440558</v>
      </c>
      <c r="M310" s="668">
        <v>437</v>
      </c>
      <c r="N310" s="668">
        <v>3</v>
      </c>
      <c r="O310" s="668">
        <v>1368</v>
      </c>
      <c r="P310" s="681">
        <v>3.1888111888111887</v>
      </c>
      <c r="Q310" s="669">
        <v>456</v>
      </c>
    </row>
    <row r="311" spans="1:17" ht="14.4" customHeight="1" x14ac:dyDescent="0.3">
      <c r="A311" s="664" t="s">
        <v>6405</v>
      </c>
      <c r="B311" s="665" t="s">
        <v>6406</v>
      </c>
      <c r="C311" s="665" t="s">
        <v>5503</v>
      </c>
      <c r="D311" s="665" t="s">
        <v>6436</v>
      </c>
      <c r="E311" s="665" t="s">
        <v>6437</v>
      </c>
      <c r="F311" s="668">
        <v>20</v>
      </c>
      <c r="G311" s="668">
        <v>1060</v>
      </c>
      <c r="H311" s="668">
        <v>1</v>
      </c>
      <c r="I311" s="668">
        <v>53</v>
      </c>
      <c r="J311" s="668">
        <v>14</v>
      </c>
      <c r="K311" s="668">
        <v>756</v>
      </c>
      <c r="L311" s="668">
        <v>0.71320754716981127</v>
      </c>
      <c r="M311" s="668">
        <v>54</v>
      </c>
      <c r="N311" s="668">
        <v>10</v>
      </c>
      <c r="O311" s="668">
        <v>580</v>
      </c>
      <c r="P311" s="681">
        <v>0.54716981132075471</v>
      </c>
      <c r="Q311" s="669">
        <v>58</v>
      </c>
    </row>
    <row r="312" spans="1:17" ht="14.4" customHeight="1" x14ac:dyDescent="0.3">
      <c r="A312" s="664" t="s">
        <v>6405</v>
      </c>
      <c r="B312" s="665" t="s">
        <v>6406</v>
      </c>
      <c r="C312" s="665" t="s">
        <v>5503</v>
      </c>
      <c r="D312" s="665" t="s">
        <v>6438</v>
      </c>
      <c r="E312" s="665" t="s">
        <v>6439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2173</v>
      </c>
      <c r="P312" s="681"/>
      <c r="Q312" s="669">
        <v>2173</v>
      </c>
    </row>
    <row r="313" spans="1:17" ht="14.4" customHeight="1" x14ac:dyDescent="0.3">
      <c r="A313" s="664" t="s">
        <v>6405</v>
      </c>
      <c r="B313" s="665" t="s">
        <v>6406</v>
      </c>
      <c r="C313" s="665" t="s">
        <v>5503</v>
      </c>
      <c r="D313" s="665" t="s">
        <v>6440</v>
      </c>
      <c r="E313" s="665" t="s">
        <v>6441</v>
      </c>
      <c r="F313" s="668">
        <v>32</v>
      </c>
      <c r="G313" s="668">
        <v>5280</v>
      </c>
      <c r="H313" s="668">
        <v>1</v>
      </c>
      <c r="I313" s="668">
        <v>165</v>
      </c>
      <c r="J313" s="668">
        <v>24</v>
      </c>
      <c r="K313" s="668">
        <v>4056</v>
      </c>
      <c r="L313" s="668">
        <v>0.76818181818181819</v>
      </c>
      <c r="M313" s="668">
        <v>169</v>
      </c>
      <c r="N313" s="668">
        <v>16</v>
      </c>
      <c r="O313" s="668">
        <v>2800</v>
      </c>
      <c r="P313" s="681">
        <v>0.53030303030303028</v>
      </c>
      <c r="Q313" s="669">
        <v>175</v>
      </c>
    </row>
    <row r="314" spans="1:17" ht="14.4" customHeight="1" x14ac:dyDescent="0.3">
      <c r="A314" s="664" t="s">
        <v>6405</v>
      </c>
      <c r="B314" s="665" t="s">
        <v>6406</v>
      </c>
      <c r="C314" s="665" t="s">
        <v>5503</v>
      </c>
      <c r="D314" s="665" t="s">
        <v>5878</v>
      </c>
      <c r="E314" s="665" t="s">
        <v>5879</v>
      </c>
      <c r="F314" s="668">
        <v>25</v>
      </c>
      <c r="G314" s="668">
        <v>1975</v>
      </c>
      <c r="H314" s="668">
        <v>1</v>
      </c>
      <c r="I314" s="668">
        <v>79</v>
      </c>
      <c r="J314" s="668">
        <v>2</v>
      </c>
      <c r="K314" s="668">
        <v>162</v>
      </c>
      <c r="L314" s="668">
        <v>8.2025316455696204E-2</v>
      </c>
      <c r="M314" s="668">
        <v>81</v>
      </c>
      <c r="N314" s="668">
        <v>23</v>
      </c>
      <c r="O314" s="668">
        <v>1955</v>
      </c>
      <c r="P314" s="681">
        <v>0.98987341772151893</v>
      </c>
      <c r="Q314" s="669">
        <v>85</v>
      </c>
    </row>
    <row r="315" spans="1:17" ht="14.4" customHeight="1" x14ac:dyDescent="0.3">
      <c r="A315" s="664" t="s">
        <v>6405</v>
      </c>
      <c r="B315" s="665" t="s">
        <v>6406</v>
      </c>
      <c r="C315" s="665" t="s">
        <v>5503</v>
      </c>
      <c r="D315" s="665" t="s">
        <v>6442</v>
      </c>
      <c r="E315" s="665" t="s">
        <v>6443</v>
      </c>
      <c r="F315" s="668"/>
      <c r="G315" s="668"/>
      <c r="H315" s="668"/>
      <c r="I315" s="668"/>
      <c r="J315" s="668">
        <v>2</v>
      </c>
      <c r="K315" s="668">
        <v>326</v>
      </c>
      <c r="L315" s="668"/>
      <c r="M315" s="668">
        <v>163</v>
      </c>
      <c r="N315" s="668"/>
      <c r="O315" s="668"/>
      <c r="P315" s="681"/>
      <c r="Q315" s="669"/>
    </row>
    <row r="316" spans="1:17" ht="14.4" customHeight="1" x14ac:dyDescent="0.3">
      <c r="A316" s="664" t="s">
        <v>6405</v>
      </c>
      <c r="B316" s="665" t="s">
        <v>6406</v>
      </c>
      <c r="C316" s="665" t="s">
        <v>5503</v>
      </c>
      <c r="D316" s="665" t="s">
        <v>6444</v>
      </c>
      <c r="E316" s="665" t="s">
        <v>6445</v>
      </c>
      <c r="F316" s="668"/>
      <c r="G316" s="668"/>
      <c r="H316" s="668"/>
      <c r="I316" s="668"/>
      <c r="J316" s="668"/>
      <c r="K316" s="668"/>
      <c r="L316" s="668"/>
      <c r="M316" s="668"/>
      <c r="N316" s="668">
        <v>2</v>
      </c>
      <c r="O316" s="668">
        <v>58</v>
      </c>
      <c r="P316" s="681"/>
      <c r="Q316" s="669">
        <v>29</v>
      </c>
    </row>
    <row r="317" spans="1:17" ht="14.4" customHeight="1" x14ac:dyDescent="0.3">
      <c r="A317" s="664" t="s">
        <v>6405</v>
      </c>
      <c r="B317" s="665" t="s">
        <v>6406</v>
      </c>
      <c r="C317" s="665" t="s">
        <v>5503</v>
      </c>
      <c r="D317" s="665" t="s">
        <v>5882</v>
      </c>
      <c r="E317" s="665" t="s">
        <v>5883</v>
      </c>
      <c r="F317" s="668"/>
      <c r="G317" s="668"/>
      <c r="H317" s="668"/>
      <c r="I317" s="668"/>
      <c r="J317" s="668"/>
      <c r="K317" s="668"/>
      <c r="L317" s="668"/>
      <c r="M317" s="668"/>
      <c r="N317" s="668">
        <v>1</v>
      </c>
      <c r="O317" s="668">
        <v>176</v>
      </c>
      <c r="P317" s="681"/>
      <c r="Q317" s="669">
        <v>176</v>
      </c>
    </row>
    <row r="318" spans="1:17" ht="14.4" customHeight="1" x14ac:dyDescent="0.3">
      <c r="A318" s="664" t="s">
        <v>6405</v>
      </c>
      <c r="B318" s="665" t="s">
        <v>6406</v>
      </c>
      <c r="C318" s="665" t="s">
        <v>5503</v>
      </c>
      <c r="D318" s="665" t="s">
        <v>5884</v>
      </c>
      <c r="E318" s="665" t="s">
        <v>5885</v>
      </c>
      <c r="F318" s="668">
        <v>3</v>
      </c>
      <c r="G318" s="668">
        <v>729</v>
      </c>
      <c r="H318" s="668">
        <v>1</v>
      </c>
      <c r="I318" s="668">
        <v>243</v>
      </c>
      <c r="J318" s="668">
        <v>1</v>
      </c>
      <c r="K318" s="668">
        <v>247</v>
      </c>
      <c r="L318" s="668">
        <v>0.33882030178326472</v>
      </c>
      <c r="M318" s="668">
        <v>247</v>
      </c>
      <c r="N318" s="668">
        <v>4</v>
      </c>
      <c r="O318" s="668">
        <v>1052</v>
      </c>
      <c r="P318" s="681">
        <v>1.4430727023319616</v>
      </c>
      <c r="Q318" s="669">
        <v>263</v>
      </c>
    </row>
    <row r="319" spans="1:17" ht="14.4" customHeight="1" x14ac:dyDescent="0.3">
      <c r="A319" s="664" t="s">
        <v>6405</v>
      </c>
      <c r="B319" s="665" t="s">
        <v>6406</v>
      </c>
      <c r="C319" s="665" t="s">
        <v>5503</v>
      </c>
      <c r="D319" s="665" t="s">
        <v>6446</v>
      </c>
      <c r="E319" s="665" t="s">
        <v>6447</v>
      </c>
      <c r="F319" s="668">
        <v>1</v>
      </c>
      <c r="G319" s="668">
        <v>1993</v>
      </c>
      <c r="H319" s="668">
        <v>1</v>
      </c>
      <c r="I319" s="668">
        <v>1993</v>
      </c>
      <c r="J319" s="668">
        <v>6</v>
      </c>
      <c r="K319" s="668">
        <v>12072</v>
      </c>
      <c r="L319" s="668">
        <v>6.057200200702459</v>
      </c>
      <c r="M319" s="668">
        <v>2012</v>
      </c>
      <c r="N319" s="668">
        <v>10</v>
      </c>
      <c r="O319" s="668">
        <v>21300</v>
      </c>
      <c r="P319" s="681">
        <v>10.687405920722529</v>
      </c>
      <c r="Q319" s="669">
        <v>2130</v>
      </c>
    </row>
    <row r="320" spans="1:17" ht="14.4" customHeight="1" x14ac:dyDescent="0.3">
      <c r="A320" s="664" t="s">
        <v>6405</v>
      </c>
      <c r="B320" s="665" t="s">
        <v>6406</v>
      </c>
      <c r="C320" s="665" t="s">
        <v>5503</v>
      </c>
      <c r="D320" s="665" t="s">
        <v>6448</v>
      </c>
      <c r="E320" s="665" t="s">
        <v>6449</v>
      </c>
      <c r="F320" s="668"/>
      <c r="G320" s="668"/>
      <c r="H320" s="668"/>
      <c r="I320" s="668"/>
      <c r="J320" s="668">
        <v>1</v>
      </c>
      <c r="K320" s="668">
        <v>418</v>
      </c>
      <c r="L320" s="668"/>
      <c r="M320" s="668">
        <v>418</v>
      </c>
      <c r="N320" s="668"/>
      <c r="O320" s="668"/>
      <c r="P320" s="681"/>
      <c r="Q320" s="669"/>
    </row>
    <row r="321" spans="1:17" ht="14.4" customHeight="1" x14ac:dyDescent="0.3">
      <c r="A321" s="664" t="s">
        <v>6405</v>
      </c>
      <c r="B321" s="665" t="s">
        <v>6406</v>
      </c>
      <c r="C321" s="665" t="s">
        <v>5503</v>
      </c>
      <c r="D321" s="665" t="s">
        <v>6450</v>
      </c>
      <c r="E321" s="665" t="s">
        <v>6451</v>
      </c>
      <c r="F321" s="668">
        <v>1</v>
      </c>
      <c r="G321" s="668">
        <v>266</v>
      </c>
      <c r="H321" s="668">
        <v>1</v>
      </c>
      <c r="I321" s="668">
        <v>266</v>
      </c>
      <c r="J321" s="668">
        <v>1</v>
      </c>
      <c r="K321" s="668">
        <v>269</v>
      </c>
      <c r="L321" s="668">
        <v>1.0112781954887218</v>
      </c>
      <c r="M321" s="668">
        <v>269</v>
      </c>
      <c r="N321" s="668">
        <v>3</v>
      </c>
      <c r="O321" s="668">
        <v>864</v>
      </c>
      <c r="P321" s="681">
        <v>3.2481203007518795</v>
      </c>
      <c r="Q321" s="669">
        <v>288</v>
      </c>
    </row>
    <row r="322" spans="1:17" ht="14.4" customHeight="1" x14ac:dyDescent="0.3">
      <c r="A322" s="664" t="s">
        <v>6452</v>
      </c>
      <c r="B322" s="665" t="s">
        <v>6453</v>
      </c>
      <c r="C322" s="665" t="s">
        <v>5503</v>
      </c>
      <c r="D322" s="665" t="s">
        <v>6454</v>
      </c>
      <c r="E322" s="665" t="s">
        <v>6455</v>
      </c>
      <c r="F322" s="668">
        <v>42</v>
      </c>
      <c r="G322" s="668">
        <v>6678</v>
      </c>
      <c r="H322" s="668">
        <v>1</v>
      </c>
      <c r="I322" s="668">
        <v>159</v>
      </c>
      <c r="J322" s="668">
        <v>57</v>
      </c>
      <c r="K322" s="668">
        <v>9177</v>
      </c>
      <c r="L322" s="668">
        <v>1.3742138364779874</v>
      </c>
      <c r="M322" s="668">
        <v>161</v>
      </c>
      <c r="N322" s="668">
        <v>103</v>
      </c>
      <c r="O322" s="668">
        <v>17819</v>
      </c>
      <c r="P322" s="681">
        <v>2.668313866427074</v>
      </c>
      <c r="Q322" s="669">
        <v>173</v>
      </c>
    </row>
    <row r="323" spans="1:17" ht="14.4" customHeight="1" x14ac:dyDescent="0.3">
      <c r="A323" s="664" t="s">
        <v>6452</v>
      </c>
      <c r="B323" s="665" t="s">
        <v>6453</v>
      </c>
      <c r="C323" s="665" t="s">
        <v>5503</v>
      </c>
      <c r="D323" s="665" t="s">
        <v>6456</v>
      </c>
      <c r="E323" s="665" t="s">
        <v>6457</v>
      </c>
      <c r="F323" s="668">
        <v>1</v>
      </c>
      <c r="G323" s="668">
        <v>1165</v>
      </c>
      <c r="H323" s="668">
        <v>1</v>
      </c>
      <c r="I323" s="668">
        <v>1165</v>
      </c>
      <c r="J323" s="668"/>
      <c r="K323" s="668"/>
      <c r="L323" s="668"/>
      <c r="M323" s="668"/>
      <c r="N323" s="668">
        <v>1</v>
      </c>
      <c r="O323" s="668">
        <v>1173</v>
      </c>
      <c r="P323" s="681">
        <v>1.0068669527896996</v>
      </c>
      <c r="Q323" s="669">
        <v>1173</v>
      </c>
    </row>
    <row r="324" spans="1:17" ht="14.4" customHeight="1" x14ac:dyDescent="0.3">
      <c r="A324" s="664" t="s">
        <v>6452</v>
      </c>
      <c r="B324" s="665" t="s">
        <v>6453</v>
      </c>
      <c r="C324" s="665" t="s">
        <v>5503</v>
      </c>
      <c r="D324" s="665" t="s">
        <v>6458</v>
      </c>
      <c r="E324" s="665" t="s">
        <v>6459</v>
      </c>
      <c r="F324" s="668">
        <v>42</v>
      </c>
      <c r="G324" s="668">
        <v>1638</v>
      </c>
      <c r="H324" s="668">
        <v>1</v>
      </c>
      <c r="I324" s="668">
        <v>39</v>
      </c>
      <c r="J324" s="668">
        <v>45</v>
      </c>
      <c r="K324" s="668">
        <v>1800</v>
      </c>
      <c r="L324" s="668">
        <v>1.098901098901099</v>
      </c>
      <c r="M324" s="668">
        <v>40</v>
      </c>
      <c r="N324" s="668">
        <v>41</v>
      </c>
      <c r="O324" s="668">
        <v>1681</v>
      </c>
      <c r="P324" s="681">
        <v>1.0262515262515262</v>
      </c>
      <c r="Q324" s="669">
        <v>41</v>
      </c>
    </row>
    <row r="325" spans="1:17" ht="14.4" customHeight="1" x14ac:dyDescent="0.3">
      <c r="A325" s="664" t="s">
        <v>6452</v>
      </c>
      <c r="B325" s="665" t="s">
        <v>6453</v>
      </c>
      <c r="C325" s="665" t="s">
        <v>5503</v>
      </c>
      <c r="D325" s="665" t="s">
        <v>6381</v>
      </c>
      <c r="E325" s="665" t="s">
        <v>6382</v>
      </c>
      <c r="F325" s="668">
        <v>11</v>
      </c>
      <c r="G325" s="668">
        <v>4202</v>
      </c>
      <c r="H325" s="668">
        <v>1</v>
      </c>
      <c r="I325" s="668">
        <v>382</v>
      </c>
      <c r="J325" s="668">
        <v>8</v>
      </c>
      <c r="K325" s="668">
        <v>3064</v>
      </c>
      <c r="L325" s="668">
        <v>0.72917658257972395</v>
      </c>
      <c r="M325" s="668">
        <v>383</v>
      </c>
      <c r="N325" s="668">
        <v>2</v>
      </c>
      <c r="O325" s="668">
        <v>768</v>
      </c>
      <c r="P325" s="681">
        <v>0.18277010947168015</v>
      </c>
      <c r="Q325" s="669">
        <v>384</v>
      </c>
    </row>
    <row r="326" spans="1:17" ht="14.4" customHeight="1" x14ac:dyDescent="0.3">
      <c r="A326" s="664" t="s">
        <v>6452</v>
      </c>
      <c r="B326" s="665" t="s">
        <v>6453</v>
      </c>
      <c r="C326" s="665" t="s">
        <v>5503</v>
      </c>
      <c r="D326" s="665" t="s">
        <v>6460</v>
      </c>
      <c r="E326" s="665" t="s">
        <v>6461</v>
      </c>
      <c r="F326" s="668"/>
      <c r="G326" s="668"/>
      <c r="H326" s="668"/>
      <c r="I326" s="668"/>
      <c r="J326" s="668"/>
      <c r="K326" s="668"/>
      <c r="L326" s="668"/>
      <c r="M326" s="668"/>
      <c r="N326" s="668">
        <v>9</v>
      </c>
      <c r="O326" s="668">
        <v>333</v>
      </c>
      <c r="P326" s="681"/>
      <c r="Q326" s="669">
        <v>37</v>
      </c>
    </row>
    <row r="327" spans="1:17" ht="14.4" customHeight="1" x14ac:dyDescent="0.3">
      <c r="A327" s="664" t="s">
        <v>6452</v>
      </c>
      <c r="B327" s="665" t="s">
        <v>6453</v>
      </c>
      <c r="C327" s="665" t="s">
        <v>5503</v>
      </c>
      <c r="D327" s="665" t="s">
        <v>6462</v>
      </c>
      <c r="E327" s="665" t="s">
        <v>6463</v>
      </c>
      <c r="F327" s="668">
        <v>6</v>
      </c>
      <c r="G327" s="668">
        <v>2664</v>
      </c>
      <c r="H327" s="668">
        <v>1</v>
      </c>
      <c r="I327" s="668">
        <v>444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6452</v>
      </c>
      <c r="B328" s="665" t="s">
        <v>6453</v>
      </c>
      <c r="C328" s="665" t="s">
        <v>5503</v>
      </c>
      <c r="D328" s="665" t="s">
        <v>6464</v>
      </c>
      <c r="E328" s="665" t="s">
        <v>6465</v>
      </c>
      <c r="F328" s="668"/>
      <c r="G328" s="668"/>
      <c r="H328" s="668"/>
      <c r="I328" s="668"/>
      <c r="J328" s="668">
        <v>1</v>
      </c>
      <c r="K328" s="668">
        <v>491</v>
      </c>
      <c r="L328" s="668"/>
      <c r="M328" s="668">
        <v>491</v>
      </c>
      <c r="N328" s="668">
        <v>7</v>
      </c>
      <c r="O328" s="668">
        <v>3444</v>
      </c>
      <c r="P328" s="681"/>
      <c r="Q328" s="669">
        <v>492</v>
      </c>
    </row>
    <row r="329" spans="1:17" ht="14.4" customHeight="1" x14ac:dyDescent="0.3">
      <c r="A329" s="664" t="s">
        <v>6452</v>
      </c>
      <c r="B329" s="665" t="s">
        <v>6453</v>
      </c>
      <c r="C329" s="665" t="s">
        <v>5503</v>
      </c>
      <c r="D329" s="665" t="s">
        <v>6466</v>
      </c>
      <c r="E329" s="665" t="s">
        <v>6467</v>
      </c>
      <c r="F329" s="668">
        <v>7</v>
      </c>
      <c r="G329" s="668">
        <v>217</v>
      </c>
      <c r="H329" s="668">
        <v>1</v>
      </c>
      <c r="I329" s="668">
        <v>31</v>
      </c>
      <c r="J329" s="668">
        <v>2</v>
      </c>
      <c r="K329" s="668">
        <v>62</v>
      </c>
      <c r="L329" s="668">
        <v>0.2857142857142857</v>
      </c>
      <c r="M329" s="668">
        <v>31</v>
      </c>
      <c r="N329" s="668">
        <v>7</v>
      </c>
      <c r="O329" s="668">
        <v>217</v>
      </c>
      <c r="P329" s="681">
        <v>1</v>
      </c>
      <c r="Q329" s="669">
        <v>31</v>
      </c>
    </row>
    <row r="330" spans="1:17" ht="14.4" customHeight="1" x14ac:dyDescent="0.3">
      <c r="A330" s="664" t="s">
        <v>6452</v>
      </c>
      <c r="B330" s="665" t="s">
        <v>6453</v>
      </c>
      <c r="C330" s="665" t="s">
        <v>5503</v>
      </c>
      <c r="D330" s="665" t="s">
        <v>6468</v>
      </c>
      <c r="E330" s="665" t="s">
        <v>6469</v>
      </c>
      <c r="F330" s="668">
        <v>1</v>
      </c>
      <c r="G330" s="668">
        <v>205</v>
      </c>
      <c r="H330" s="668">
        <v>1</v>
      </c>
      <c r="I330" s="668">
        <v>205</v>
      </c>
      <c r="J330" s="668">
        <v>1</v>
      </c>
      <c r="K330" s="668">
        <v>207</v>
      </c>
      <c r="L330" s="668">
        <v>1.0097560975609756</v>
      </c>
      <c r="M330" s="668">
        <v>207</v>
      </c>
      <c r="N330" s="668">
        <v>1</v>
      </c>
      <c r="O330" s="668">
        <v>208</v>
      </c>
      <c r="P330" s="681">
        <v>1.0146341463414634</v>
      </c>
      <c r="Q330" s="669">
        <v>208</v>
      </c>
    </row>
    <row r="331" spans="1:17" ht="14.4" customHeight="1" x14ac:dyDescent="0.3">
      <c r="A331" s="664" t="s">
        <v>6452</v>
      </c>
      <c r="B331" s="665" t="s">
        <v>6453</v>
      </c>
      <c r="C331" s="665" t="s">
        <v>5503</v>
      </c>
      <c r="D331" s="665" t="s">
        <v>6470</v>
      </c>
      <c r="E331" s="665" t="s">
        <v>6471</v>
      </c>
      <c r="F331" s="668">
        <v>1</v>
      </c>
      <c r="G331" s="668">
        <v>377</v>
      </c>
      <c r="H331" s="668">
        <v>1</v>
      </c>
      <c r="I331" s="668">
        <v>377</v>
      </c>
      <c r="J331" s="668">
        <v>1</v>
      </c>
      <c r="K331" s="668">
        <v>380</v>
      </c>
      <c r="L331" s="668">
        <v>1.0079575596816976</v>
      </c>
      <c r="M331" s="668">
        <v>380</v>
      </c>
      <c r="N331" s="668">
        <v>1</v>
      </c>
      <c r="O331" s="668">
        <v>384</v>
      </c>
      <c r="P331" s="681">
        <v>1.0185676392572944</v>
      </c>
      <c r="Q331" s="669">
        <v>384</v>
      </c>
    </row>
    <row r="332" spans="1:17" ht="14.4" customHeight="1" x14ac:dyDescent="0.3">
      <c r="A332" s="664" t="s">
        <v>6452</v>
      </c>
      <c r="B332" s="665" t="s">
        <v>6453</v>
      </c>
      <c r="C332" s="665" t="s">
        <v>5503</v>
      </c>
      <c r="D332" s="665" t="s">
        <v>6472</v>
      </c>
      <c r="E332" s="665" t="s">
        <v>6473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236</v>
      </c>
      <c r="P332" s="681"/>
      <c r="Q332" s="669">
        <v>236</v>
      </c>
    </row>
    <row r="333" spans="1:17" ht="14.4" customHeight="1" x14ac:dyDescent="0.3">
      <c r="A333" s="664" t="s">
        <v>6452</v>
      </c>
      <c r="B333" s="665" t="s">
        <v>6453</v>
      </c>
      <c r="C333" s="665" t="s">
        <v>5503</v>
      </c>
      <c r="D333" s="665" t="s">
        <v>6474</v>
      </c>
      <c r="E333" s="665" t="s">
        <v>6475</v>
      </c>
      <c r="F333" s="668">
        <v>88</v>
      </c>
      <c r="G333" s="668">
        <v>9944</v>
      </c>
      <c r="H333" s="668">
        <v>1</v>
      </c>
      <c r="I333" s="668">
        <v>113</v>
      </c>
      <c r="J333" s="668">
        <v>116</v>
      </c>
      <c r="K333" s="668">
        <v>13456</v>
      </c>
      <c r="L333" s="668">
        <v>1.3531777956556719</v>
      </c>
      <c r="M333" s="668">
        <v>116</v>
      </c>
      <c r="N333" s="668">
        <v>205</v>
      </c>
      <c r="O333" s="668">
        <v>23985</v>
      </c>
      <c r="P333" s="681">
        <v>2.4120072405470636</v>
      </c>
      <c r="Q333" s="669">
        <v>117</v>
      </c>
    </row>
    <row r="334" spans="1:17" ht="14.4" customHeight="1" x14ac:dyDescent="0.3">
      <c r="A334" s="664" t="s">
        <v>6452</v>
      </c>
      <c r="B334" s="665" t="s">
        <v>6453</v>
      </c>
      <c r="C334" s="665" t="s">
        <v>5503</v>
      </c>
      <c r="D334" s="665" t="s">
        <v>6476</v>
      </c>
      <c r="E334" s="665" t="s">
        <v>6477</v>
      </c>
      <c r="F334" s="668">
        <v>12</v>
      </c>
      <c r="G334" s="668">
        <v>1008</v>
      </c>
      <c r="H334" s="668">
        <v>1</v>
      </c>
      <c r="I334" s="668">
        <v>84</v>
      </c>
      <c r="J334" s="668">
        <v>14</v>
      </c>
      <c r="K334" s="668">
        <v>1190</v>
      </c>
      <c r="L334" s="668">
        <v>1.1805555555555556</v>
      </c>
      <c r="M334" s="668">
        <v>85</v>
      </c>
      <c r="N334" s="668">
        <v>29</v>
      </c>
      <c r="O334" s="668">
        <v>2639</v>
      </c>
      <c r="P334" s="681">
        <v>2.6180555555555554</v>
      </c>
      <c r="Q334" s="669">
        <v>91</v>
      </c>
    </row>
    <row r="335" spans="1:17" ht="14.4" customHeight="1" x14ac:dyDescent="0.3">
      <c r="A335" s="664" t="s">
        <v>6452</v>
      </c>
      <c r="B335" s="665" t="s">
        <v>6453</v>
      </c>
      <c r="C335" s="665" t="s">
        <v>5503</v>
      </c>
      <c r="D335" s="665" t="s">
        <v>6478</v>
      </c>
      <c r="E335" s="665" t="s">
        <v>6479</v>
      </c>
      <c r="F335" s="668">
        <v>1</v>
      </c>
      <c r="G335" s="668">
        <v>96</v>
      </c>
      <c r="H335" s="668">
        <v>1</v>
      </c>
      <c r="I335" s="668">
        <v>96</v>
      </c>
      <c r="J335" s="668">
        <v>3</v>
      </c>
      <c r="K335" s="668">
        <v>294</v>
      </c>
      <c r="L335" s="668">
        <v>3.0625</v>
      </c>
      <c r="M335" s="668">
        <v>98</v>
      </c>
      <c r="N335" s="668">
        <v>4</v>
      </c>
      <c r="O335" s="668">
        <v>396</v>
      </c>
      <c r="P335" s="681">
        <v>4.125</v>
      </c>
      <c r="Q335" s="669">
        <v>99</v>
      </c>
    </row>
    <row r="336" spans="1:17" ht="14.4" customHeight="1" x14ac:dyDescent="0.3">
      <c r="A336" s="664" t="s">
        <v>6452</v>
      </c>
      <c r="B336" s="665" t="s">
        <v>6453</v>
      </c>
      <c r="C336" s="665" t="s">
        <v>5503</v>
      </c>
      <c r="D336" s="665" t="s">
        <v>6480</v>
      </c>
      <c r="E336" s="665" t="s">
        <v>6481</v>
      </c>
      <c r="F336" s="668">
        <v>9</v>
      </c>
      <c r="G336" s="668">
        <v>189</v>
      </c>
      <c r="H336" s="668">
        <v>1</v>
      </c>
      <c r="I336" s="668">
        <v>21</v>
      </c>
      <c r="J336" s="668">
        <v>6</v>
      </c>
      <c r="K336" s="668">
        <v>126</v>
      </c>
      <c r="L336" s="668">
        <v>0.66666666666666663</v>
      </c>
      <c r="M336" s="668">
        <v>21</v>
      </c>
      <c r="N336" s="668">
        <v>7</v>
      </c>
      <c r="O336" s="668">
        <v>147</v>
      </c>
      <c r="P336" s="681">
        <v>0.77777777777777779</v>
      </c>
      <c r="Q336" s="669">
        <v>21</v>
      </c>
    </row>
    <row r="337" spans="1:17" ht="14.4" customHeight="1" x14ac:dyDescent="0.3">
      <c r="A337" s="664" t="s">
        <v>6452</v>
      </c>
      <c r="B337" s="665" t="s">
        <v>6453</v>
      </c>
      <c r="C337" s="665" t="s">
        <v>5503</v>
      </c>
      <c r="D337" s="665" t="s">
        <v>6390</v>
      </c>
      <c r="E337" s="665" t="s">
        <v>6391</v>
      </c>
      <c r="F337" s="668">
        <v>25</v>
      </c>
      <c r="G337" s="668">
        <v>12150</v>
      </c>
      <c r="H337" s="668">
        <v>1</v>
      </c>
      <c r="I337" s="668">
        <v>486</v>
      </c>
      <c r="J337" s="668">
        <v>16</v>
      </c>
      <c r="K337" s="668">
        <v>7792</v>
      </c>
      <c r="L337" s="668">
        <v>0.64131687242798352</v>
      </c>
      <c r="M337" s="668">
        <v>487</v>
      </c>
      <c r="N337" s="668">
        <v>32</v>
      </c>
      <c r="O337" s="668">
        <v>15616</v>
      </c>
      <c r="P337" s="681">
        <v>1.2852674897119341</v>
      </c>
      <c r="Q337" s="669">
        <v>488</v>
      </c>
    </row>
    <row r="338" spans="1:17" ht="14.4" customHeight="1" x14ac:dyDescent="0.3">
      <c r="A338" s="664" t="s">
        <v>6452</v>
      </c>
      <c r="B338" s="665" t="s">
        <v>6453</v>
      </c>
      <c r="C338" s="665" t="s">
        <v>5503</v>
      </c>
      <c r="D338" s="665" t="s">
        <v>6482</v>
      </c>
      <c r="E338" s="665" t="s">
        <v>6483</v>
      </c>
      <c r="F338" s="668">
        <v>16</v>
      </c>
      <c r="G338" s="668">
        <v>640</v>
      </c>
      <c r="H338" s="668">
        <v>1</v>
      </c>
      <c r="I338" s="668">
        <v>40</v>
      </c>
      <c r="J338" s="668">
        <v>11</v>
      </c>
      <c r="K338" s="668">
        <v>451</v>
      </c>
      <c r="L338" s="668">
        <v>0.70468750000000002</v>
      </c>
      <c r="M338" s="668">
        <v>41</v>
      </c>
      <c r="N338" s="668">
        <v>47</v>
      </c>
      <c r="O338" s="668">
        <v>1927</v>
      </c>
      <c r="P338" s="681">
        <v>3.0109374999999998</v>
      </c>
      <c r="Q338" s="669">
        <v>41</v>
      </c>
    </row>
    <row r="339" spans="1:17" ht="14.4" customHeight="1" x14ac:dyDescent="0.3">
      <c r="A339" s="664" t="s">
        <v>6452</v>
      </c>
      <c r="B339" s="665" t="s">
        <v>6453</v>
      </c>
      <c r="C339" s="665" t="s">
        <v>5503</v>
      </c>
      <c r="D339" s="665" t="s">
        <v>6484</v>
      </c>
      <c r="E339" s="665" t="s">
        <v>6485</v>
      </c>
      <c r="F339" s="668">
        <v>1</v>
      </c>
      <c r="G339" s="668">
        <v>604</v>
      </c>
      <c r="H339" s="668">
        <v>1</v>
      </c>
      <c r="I339" s="668">
        <v>604</v>
      </c>
      <c r="J339" s="668">
        <v>1</v>
      </c>
      <c r="K339" s="668">
        <v>608</v>
      </c>
      <c r="L339" s="668">
        <v>1.0066225165562914</v>
      </c>
      <c r="M339" s="668">
        <v>608</v>
      </c>
      <c r="N339" s="668">
        <v>5</v>
      </c>
      <c r="O339" s="668">
        <v>3070</v>
      </c>
      <c r="P339" s="681">
        <v>5.0827814569536427</v>
      </c>
      <c r="Q339" s="669">
        <v>614</v>
      </c>
    </row>
    <row r="340" spans="1:17" ht="14.4" customHeight="1" x14ac:dyDescent="0.3">
      <c r="A340" s="664" t="s">
        <v>6452</v>
      </c>
      <c r="B340" s="665" t="s">
        <v>6453</v>
      </c>
      <c r="C340" s="665" t="s">
        <v>5503</v>
      </c>
      <c r="D340" s="665" t="s">
        <v>6486</v>
      </c>
      <c r="E340" s="665" t="s">
        <v>6487</v>
      </c>
      <c r="F340" s="668"/>
      <c r="G340" s="668"/>
      <c r="H340" s="668"/>
      <c r="I340" s="668"/>
      <c r="J340" s="668"/>
      <c r="K340" s="668"/>
      <c r="L340" s="668"/>
      <c r="M340" s="668"/>
      <c r="N340" s="668">
        <v>1</v>
      </c>
      <c r="O340" s="668">
        <v>249</v>
      </c>
      <c r="P340" s="681"/>
      <c r="Q340" s="669">
        <v>249</v>
      </c>
    </row>
    <row r="341" spans="1:17" ht="14.4" customHeight="1" x14ac:dyDescent="0.3">
      <c r="A341" s="664" t="s">
        <v>6488</v>
      </c>
      <c r="B341" s="665" t="s">
        <v>6489</v>
      </c>
      <c r="C341" s="665" t="s">
        <v>5503</v>
      </c>
      <c r="D341" s="665" t="s">
        <v>6490</v>
      </c>
      <c r="E341" s="665" t="s">
        <v>6491</v>
      </c>
      <c r="F341" s="668"/>
      <c r="G341" s="668"/>
      <c r="H341" s="668"/>
      <c r="I341" s="668"/>
      <c r="J341" s="668">
        <v>2</v>
      </c>
      <c r="K341" s="668">
        <v>1662</v>
      </c>
      <c r="L341" s="668"/>
      <c r="M341" s="668">
        <v>831</v>
      </c>
      <c r="N341" s="668"/>
      <c r="O341" s="668"/>
      <c r="P341" s="681"/>
      <c r="Q341" s="669"/>
    </row>
    <row r="342" spans="1:17" ht="14.4" customHeight="1" x14ac:dyDescent="0.3">
      <c r="A342" s="664" t="s">
        <v>6488</v>
      </c>
      <c r="B342" s="665" t="s">
        <v>6489</v>
      </c>
      <c r="C342" s="665" t="s">
        <v>5503</v>
      </c>
      <c r="D342" s="665" t="s">
        <v>4023</v>
      </c>
      <c r="E342" s="665" t="s">
        <v>6492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549</v>
      </c>
      <c r="P342" s="681"/>
      <c r="Q342" s="669">
        <v>549</v>
      </c>
    </row>
    <row r="343" spans="1:17" ht="14.4" customHeight="1" x14ac:dyDescent="0.3">
      <c r="A343" s="664" t="s">
        <v>6488</v>
      </c>
      <c r="B343" s="665" t="s">
        <v>6489</v>
      </c>
      <c r="C343" s="665" t="s">
        <v>5503</v>
      </c>
      <c r="D343" s="665" t="s">
        <v>6493</v>
      </c>
      <c r="E343" s="665" t="s">
        <v>6494</v>
      </c>
      <c r="F343" s="668"/>
      <c r="G343" s="668"/>
      <c r="H343" s="668"/>
      <c r="I343" s="668"/>
      <c r="J343" s="668">
        <v>1</v>
      </c>
      <c r="K343" s="668">
        <v>347</v>
      </c>
      <c r="L343" s="668"/>
      <c r="M343" s="668">
        <v>347</v>
      </c>
      <c r="N343" s="668">
        <v>1</v>
      </c>
      <c r="O343" s="668">
        <v>349</v>
      </c>
      <c r="P343" s="681"/>
      <c r="Q343" s="669">
        <v>349</v>
      </c>
    </row>
    <row r="344" spans="1:17" ht="14.4" customHeight="1" x14ac:dyDescent="0.3">
      <c r="A344" s="664" t="s">
        <v>6488</v>
      </c>
      <c r="B344" s="665" t="s">
        <v>6489</v>
      </c>
      <c r="C344" s="665" t="s">
        <v>5503</v>
      </c>
      <c r="D344" s="665" t="s">
        <v>6495</v>
      </c>
      <c r="E344" s="665" t="s">
        <v>6496</v>
      </c>
      <c r="F344" s="668"/>
      <c r="G344" s="668"/>
      <c r="H344" s="668"/>
      <c r="I344" s="668"/>
      <c r="J344" s="668">
        <v>1</v>
      </c>
      <c r="K344" s="668">
        <v>111</v>
      </c>
      <c r="L344" s="668"/>
      <c r="M344" s="668">
        <v>111</v>
      </c>
      <c r="N344" s="668">
        <v>1</v>
      </c>
      <c r="O344" s="668">
        <v>111</v>
      </c>
      <c r="P344" s="681"/>
      <c r="Q344" s="669">
        <v>111</v>
      </c>
    </row>
    <row r="345" spans="1:17" ht="14.4" customHeight="1" x14ac:dyDescent="0.3">
      <c r="A345" s="664" t="s">
        <v>6488</v>
      </c>
      <c r="B345" s="665" t="s">
        <v>6489</v>
      </c>
      <c r="C345" s="665" t="s">
        <v>5503</v>
      </c>
      <c r="D345" s="665" t="s">
        <v>6497</v>
      </c>
      <c r="E345" s="665" t="s">
        <v>6498</v>
      </c>
      <c r="F345" s="668"/>
      <c r="G345" s="668"/>
      <c r="H345" s="668"/>
      <c r="I345" s="668"/>
      <c r="J345" s="668">
        <v>1</v>
      </c>
      <c r="K345" s="668">
        <v>207</v>
      </c>
      <c r="L345" s="668"/>
      <c r="M345" s="668">
        <v>207</v>
      </c>
      <c r="N345" s="668">
        <v>2</v>
      </c>
      <c r="O345" s="668">
        <v>418</v>
      </c>
      <c r="P345" s="681"/>
      <c r="Q345" s="669">
        <v>209</v>
      </c>
    </row>
    <row r="346" spans="1:17" ht="14.4" customHeight="1" x14ac:dyDescent="0.3">
      <c r="A346" s="664" t="s">
        <v>6499</v>
      </c>
      <c r="B346" s="665" t="s">
        <v>5912</v>
      </c>
      <c r="C346" s="665" t="s">
        <v>5503</v>
      </c>
      <c r="D346" s="665" t="s">
        <v>5913</v>
      </c>
      <c r="E346" s="665" t="s">
        <v>5914</v>
      </c>
      <c r="F346" s="668">
        <v>7</v>
      </c>
      <c r="G346" s="668">
        <v>8715</v>
      </c>
      <c r="H346" s="668">
        <v>1</v>
      </c>
      <c r="I346" s="668">
        <v>1245</v>
      </c>
      <c r="J346" s="668">
        <v>2</v>
      </c>
      <c r="K346" s="668">
        <v>2536</v>
      </c>
      <c r="L346" s="668">
        <v>0.29099254159495125</v>
      </c>
      <c r="M346" s="668">
        <v>1268</v>
      </c>
      <c r="N346" s="668"/>
      <c r="O346" s="668"/>
      <c r="P346" s="681"/>
      <c r="Q346" s="669"/>
    </row>
    <row r="347" spans="1:17" ht="14.4" customHeight="1" x14ac:dyDescent="0.3">
      <c r="A347" s="664" t="s">
        <v>6499</v>
      </c>
      <c r="B347" s="665" t="s">
        <v>5912</v>
      </c>
      <c r="C347" s="665" t="s">
        <v>5503</v>
      </c>
      <c r="D347" s="665" t="s">
        <v>6500</v>
      </c>
      <c r="E347" s="665" t="s">
        <v>6501</v>
      </c>
      <c r="F347" s="668">
        <v>10</v>
      </c>
      <c r="G347" s="668">
        <v>93370</v>
      </c>
      <c r="H347" s="668">
        <v>1</v>
      </c>
      <c r="I347" s="668">
        <v>9337</v>
      </c>
      <c r="J347" s="668">
        <v>4</v>
      </c>
      <c r="K347" s="668">
        <v>37784</v>
      </c>
      <c r="L347" s="668">
        <v>0.40466959408803682</v>
      </c>
      <c r="M347" s="668">
        <v>9446</v>
      </c>
      <c r="N347" s="668">
        <v>8</v>
      </c>
      <c r="O347" s="668">
        <v>78024</v>
      </c>
      <c r="P347" s="681">
        <v>0.83564314019492347</v>
      </c>
      <c r="Q347" s="669">
        <v>9753</v>
      </c>
    </row>
    <row r="348" spans="1:17" ht="14.4" customHeight="1" x14ac:dyDescent="0.3">
      <c r="A348" s="664" t="s">
        <v>6499</v>
      </c>
      <c r="B348" s="665" t="s">
        <v>5912</v>
      </c>
      <c r="C348" s="665" t="s">
        <v>5503</v>
      </c>
      <c r="D348" s="665" t="s">
        <v>5915</v>
      </c>
      <c r="E348" s="665" t="s">
        <v>5916</v>
      </c>
      <c r="F348" s="668"/>
      <c r="G348" s="668"/>
      <c r="H348" s="668"/>
      <c r="I348" s="668"/>
      <c r="J348" s="668">
        <v>6</v>
      </c>
      <c r="K348" s="668">
        <v>6048</v>
      </c>
      <c r="L348" s="668"/>
      <c r="M348" s="668">
        <v>1008</v>
      </c>
      <c r="N348" s="668"/>
      <c r="O348" s="668"/>
      <c r="P348" s="681"/>
      <c r="Q348" s="669"/>
    </row>
    <row r="349" spans="1:17" ht="14.4" customHeight="1" x14ac:dyDescent="0.3">
      <c r="A349" s="664" t="s">
        <v>6499</v>
      </c>
      <c r="B349" s="665" t="s">
        <v>5912</v>
      </c>
      <c r="C349" s="665" t="s">
        <v>5503</v>
      </c>
      <c r="D349" s="665" t="s">
        <v>5917</v>
      </c>
      <c r="E349" s="665" t="s">
        <v>5918</v>
      </c>
      <c r="F349" s="668">
        <v>1</v>
      </c>
      <c r="G349" s="668">
        <v>2233</v>
      </c>
      <c r="H349" s="668">
        <v>1</v>
      </c>
      <c r="I349" s="668">
        <v>2233</v>
      </c>
      <c r="J349" s="668">
        <v>6</v>
      </c>
      <c r="K349" s="668">
        <v>13584</v>
      </c>
      <c r="L349" s="668">
        <v>6.0832960143304975</v>
      </c>
      <c r="M349" s="668">
        <v>2264</v>
      </c>
      <c r="N349" s="668"/>
      <c r="O349" s="668"/>
      <c r="P349" s="681"/>
      <c r="Q349" s="669"/>
    </row>
    <row r="350" spans="1:17" ht="14.4" customHeight="1" thickBot="1" x14ac:dyDescent="0.35">
      <c r="A350" s="670" t="s">
        <v>6499</v>
      </c>
      <c r="B350" s="671" t="s">
        <v>5912</v>
      </c>
      <c r="C350" s="671" t="s">
        <v>5503</v>
      </c>
      <c r="D350" s="671" t="s">
        <v>6502</v>
      </c>
      <c r="E350" s="671" t="s">
        <v>6503</v>
      </c>
      <c r="F350" s="674">
        <v>7</v>
      </c>
      <c r="G350" s="674">
        <v>52843</v>
      </c>
      <c r="H350" s="674">
        <v>1</v>
      </c>
      <c r="I350" s="674">
        <v>7549</v>
      </c>
      <c r="J350" s="674">
        <v>1</v>
      </c>
      <c r="K350" s="674">
        <v>7555</v>
      </c>
      <c r="L350" s="674">
        <v>0.14297068675131994</v>
      </c>
      <c r="M350" s="674">
        <v>7555</v>
      </c>
      <c r="N350" s="674"/>
      <c r="O350" s="674"/>
      <c r="P350" s="682"/>
      <c r="Q350" s="6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3526</v>
      </c>
      <c r="D3" s="197">
        <f>SUBTOTAL(9,D6:D1048576)</f>
        <v>2964</v>
      </c>
      <c r="E3" s="197">
        <f>SUBTOTAL(9,E6:E1048576)</f>
        <v>2996</v>
      </c>
      <c r="F3" s="198">
        <f>IF(OR(E3=0,C3=0),"",E3/C3)</f>
        <v>0.84968803176403862</v>
      </c>
      <c r="G3" s="453">
        <f>SUBTOTAL(9,G6:G1048576)</f>
        <v>3167.5554000000011</v>
      </c>
      <c r="H3" s="454">
        <f>SUBTOTAL(9,H6:H1048576)</f>
        <v>2731.8653999999997</v>
      </c>
      <c r="I3" s="454">
        <f>SUBTOTAL(9,I6:I1048576)</f>
        <v>2755.7595000000006</v>
      </c>
      <c r="J3" s="198">
        <f>IF(OR(I3=0,G3=0),"",I3/G3)</f>
        <v>0.86999567552946344</v>
      </c>
      <c r="K3" s="453">
        <f>SUBTOTAL(9,K6:K1048576)</f>
        <v>282.08</v>
      </c>
      <c r="L3" s="454">
        <f>SUBTOTAL(9,L6:L1048576)</f>
        <v>237.12</v>
      </c>
      <c r="M3" s="454">
        <f>SUBTOTAL(9,M6:M1048576)</f>
        <v>239.68</v>
      </c>
      <c r="N3" s="199">
        <f>IF(OR(M3=0,E3=0),"",M3/E3)</f>
        <v>0.08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3">
        <v>2014</v>
      </c>
      <c r="D5" s="913">
        <v>2015</v>
      </c>
      <c r="E5" s="913">
        <v>2016</v>
      </c>
      <c r="F5" s="914" t="s">
        <v>2</v>
      </c>
      <c r="G5" s="918">
        <v>2014</v>
      </c>
      <c r="H5" s="913">
        <v>2015</v>
      </c>
      <c r="I5" s="913">
        <v>2016</v>
      </c>
      <c r="J5" s="914" t="s">
        <v>2</v>
      </c>
      <c r="K5" s="918">
        <v>2014</v>
      </c>
      <c r="L5" s="913">
        <v>2015</v>
      </c>
      <c r="M5" s="913">
        <v>2016</v>
      </c>
      <c r="N5" s="919" t="s">
        <v>93</v>
      </c>
    </row>
    <row r="6" spans="1:14" ht="14.4" customHeight="1" thickBot="1" x14ac:dyDescent="0.35">
      <c r="A6" s="911" t="s">
        <v>5698</v>
      </c>
      <c r="B6" s="912" t="s">
        <v>6505</v>
      </c>
      <c r="C6" s="915">
        <v>3526</v>
      </c>
      <c r="D6" s="916">
        <v>2964</v>
      </c>
      <c r="E6" s="916">
        <v>2996</v>
      </c>
      <c r="F6" s="917">
        <v>0.84968803176403862</v>
      </c>
      <c r="G6" s="915">
        <v>3167.5554000000011</v>
      </c>
      <c r="H6" s="916">
        <v>2731.8653999999997</v>
      </c>
      <c r="I6" s="916">
        <v>2755.7595000000006</v>
      </c>
      <c r="J6" s="917">
        <v>0.86999567552946344</v>
      </c>
      <c r="K6" s="915">
        <v>282.08</v>
      </c>
      <c r="L6" s="916">
        <v>237.12</v>
      </c>
      <c r="M6" s="916">
        <v>239.68</v>
      </c>
      <c r="N6" s="92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2016-04-27T13:55:33Z</dcterms:modified>
</cp:coreProperties>
</file>