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Materiál Žádanky" sheetId="402" r:id="rId10"/>
    <sheet name="MŽ Detail" sheetId="403" r:id="rId11"/>
    <sheet name="ZV Vykáz.-A" sheetId="344" r:id="rId12"/>
    <sheet name="ZV Vykáz.-A Detail" sheetId="345" r:id="rId13"/>
  </sheets>
  <externalReferences>
    <externalReference r:id="rId14"/>
  </externalReference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9" hidden="1">'Materiál Žádanky'!$A$3:$G$3</definedName>
    <definedName name="_xlnm._FilterDatabase" localSheetId="10" hidden="1">'MŽ Detail'!$A$4:$K$4</definedName>
    <definedName name="_xlnm._FilterDatabase" localSheetId="12" hidden="1">'ZV Vykáz.-A Detail'!$A$5:$P$5</definedName>
    <definedName name="doměsíce">'HI Graf'!$C$11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A13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D12" i="339"/>
  <c r="C12" i="339"/>
  <c r="B12" i="339"/>
  <c r="K3" i="403" l="1"/>
  <c r="J3" i="403"/>
  <c r="I3" i="403" s="1"/>
  <c r="M3" i="220" l="1"/>
  <c r="N3" i="345" l="1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G5" i="339" l="1"/>
  <c r="G6" i="339"/>
  <c r="G7" i="339"/>
  <c r="G8" i="339"/>
  <c r="G9" i="339"/>
  <c r="A10" i="383"/>
  <c r="A19" i="383"/>
  <c r="A18" i="383"/>
  <c r="A15" i="383"/>
  <c r="A14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D13" i="339"/>
  <c r="D15" i="339" s="1"/>
  <c r="C13" i="339"/>
  <c r="C15" i="339" s="1"/>
  <c r="B13" i="339"/>
  <c r="B15" i="339" s="1"/>
  <c r="C6" i="340" l="1"/>
  <c r="B4" i="340"/>
  <c r="C4" i="340"/>
  <c r="D6" i="340"/>
  <c r="F13" i="339"/>
  <c r="G12" i="339"/>
  <c r="G13" i="339" l="1"/>
  <c r="F15" i="339"/>
  <c r="G15" i="339" s="1"/>
  <c r="D4" i="340"/>
  <c r="E6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<sst xmlns="http://schemas.openxmlformats.org/spreadsheetml/2006/main" count="6529" uniqueCount="1830">
  <si>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</si>
  <si>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</si>
  <si>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</si>
  <si>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</si>
  <si>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</si>
  <si>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</si>
  <si>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</si>
  <si>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</si>
  <si>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</si>
  <si>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</si>
  <si>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</si>
  <si>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</si>
  <si>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</si>
  <si>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</si>
  <si>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</si>
  <si>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</si>
  <si>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</si>
  <si>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</si>
  <si>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</si>
  <si>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</si>
  <si>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</si>
  <si>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</si>
  <si>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</si>
  <si>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</si>
  <si>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</si>
  <si>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</si>
  <si>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</si>
  <si>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</si>
  <si>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</si>
  <si>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</si>
  <si>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</si>
  <si>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</si>
  <si>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</si>
  <si>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</si>
  <si>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</si>
  <si>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</si>
  <si>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</si>
  <si>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</si>
  <si>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</si>
  <si>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</si>
  <si>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</si>
  <si>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</si>
  <si>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</si>
  <si>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</si>
  <si>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</si>
  <si>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</si>
  <si>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</si>
  <si>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</si>
  <si>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</si>
  <si>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</si>
  <si>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</si>
  <si>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</si>
  <si>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</si>
  <si>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</si>
  <si>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</si>
  <si>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</si>
  <si>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</si>
  <si>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</si>
  <si>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</si>
  <si>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</si>
  <si>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</si>
  <si>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</si>
  <si>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</si>
  <si>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</si>
  <si>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</si>
  <si>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</si>
  <si>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</si>
  <si>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</si>
  <si>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</si>
  <si>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</si>
  <si>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</si>
  <si>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</si>
  <si>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</si>
  <si>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</si>
  <si>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</si>
  <si>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</si>
  <si>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</si>
  <si>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</si>
  <si>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</si>
  <si>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</si>
  <si>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</si>
  <si>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</si>
  <si>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</si>
  <si>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</si>
  <si>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</si>
  <si>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</si>
  <si>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</si>
  <si>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</si>
  <si>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</si>
  <si>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</si>
  <si>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</si>
  <si>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</si>
  <si>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</si>
  <si>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</si>
  <si>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</si>
  <si>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</si>
  <si>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</si>
  <si>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</si>
  <si>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</si>
  <si>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</si>
  <si>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</si>
  <si>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</si>
  <si>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</si>
  <si>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</si>
  <si>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</si>
  <si>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</si>
  <si>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</si>
  <si>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</si>
  <si>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</si>
  <si>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</si>
  <si>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</si>
  <si>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</si>
  <si>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</si>
  <si>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</si>
  <si>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</si>
  <si>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</si>
  <si>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</si>
  <si>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</si>
  <si>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</si>
  <si>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</si>
  <si>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</si>
  <si>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</si>
  <si>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</si>
  <si>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</si>
  <si>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</si>
  <si>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</si>
  <si>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</si>
  <si>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ZV Vykáz.-A</t>
  </si>
  <si>
    <t>ZV Vykáz.-A Detail</t>
  </si>
  <si>
    <t>Zdravotní výkony vykázané na pracovišti pro ambulantní pacienty</t>
  </si>
  <si>
    <t>Zdravotní výkony vykázané na pracovišti pro ambulantní pacienty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</si>
  <si>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</si>
  <si>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</si>
  <si>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</si>
  <si>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</si>
  <si>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</si>
  <si>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</si>
  <si>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</si>
  <si>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</si>
  <si>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</si>
  <si>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</si>
  <si>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</si>
  <si>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</si>
  <si>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</si>
  <si>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</si>
  <si>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</si>
  <si>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</si>
  <si>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</si>
  <si>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</si>
  <si>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</si>
  <si>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</si>
  <si>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</si>
  <si>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</si>
  <si>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</si>
  <si>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</si>
  <si>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zubního lékařství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</si>
  <si>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</si>
  <si>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</si>
  <si>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</si>
  <si>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</si>
  <si>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</si>
  <si>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</si>
  <si>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</si>
  <si>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</si>
  <si>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</si>
  <si>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</si>
  <si>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</si>
  <si>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</si>
  <si>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těl.náhr.-ostat.nákl.PZT(s.Z_506)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</si>
  <si>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</si>
  <si>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</si>
  <si>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</si>
  <si>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</si>
  <si>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</si>
  <si>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</si>
  <si>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</si>
  <si>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</si>
  <si>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</si>
  <si>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</si>
  <si>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</si>
  <si>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</si>
  <si>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</si>
  <si>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</si>
  <si>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</si>
  <si>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</si>
  <si>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</si>
  <si>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</si>
  <si>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</si>
  <si>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</si>
  <si>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</si>
  <si>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</si>
  <si>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</si>
  <si>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</si>
  <si>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</si>
  <si>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</si>
  <si>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</si>
  <si>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</si>
  <si>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</si>
  <si>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</si>
  <si>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</si>
  <si>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</si>
  <si>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</si>
  <si>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</si>
  <si>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</si>
  <si>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</si>
  <si>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</si>
  <si>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</si>
  <si>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</si>
  <si>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</si>
  <si>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</si>
  <si>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</si>
  <si>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</si>
  <si>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</si>
  <si>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</si>
  <si>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</si>
  <si>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</si>
  <si>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</si>
  <si>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</si>
  <si>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</si>
  <si>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</si>
  <si>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</si>
  <si>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</si>
  <si>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</si>
  <si>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</si>
  <si>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</si>
  <si>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</si>
  <si>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</si>
  <si>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</si>
  <si>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</si>
  <si>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</si>
  <si>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</si>
  <si>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</si>
  <si>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</si>
  <si>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</si>
  <si>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</si>
  <si>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</si>
  <si>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</si>
  <si>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</si>
  <si>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</si>
  <si>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</si>
  <si>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</si>
  <si>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</si>
  <si>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S.O.S.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</si>
  <si>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</si>
  <si>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</si>
  <si>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</si>
  <si>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</si>
  <si>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</si>
  <si>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</si>
  <si>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</si>
  <si>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</si>
  <si>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</si>
  <si>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</si>
  <si>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</si>
  <si>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</si>
  <si>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</si>
  <si>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</si>
  <si>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</si>
  <si>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</si>
  <si>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</si>
  <si>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</si>
  <si>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</si>
  <si>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</si>
  <si>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</si>
  <si>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</si>
  <si>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</si>
  <si>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</si>
  <si>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</si>
  <si>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</si>
  <si>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osobám(PaM)</t>
  </si>
  <si>
    <t>54925000     odškodn.-náhr.mzdy zam.(PaM)</t>
  </si>
  <si>
    <t>54972     Školení - lékaři (pouze PaM 9072)</t>
  </si>
  <si>
    <t>54972000     školení - lékaři(pouze PaM 9072)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</si>
  <si>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</si>
  <si>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</si>
  <si>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</si>
  <si>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</si>
  <si>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</si>
  <si>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</si>
  <si>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</si>
  <si>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</si>
  <si>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</si>
  <si>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</si>
  <si>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</si>
  <si>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</si>
  <si>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</si>
  <si>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</si>
  <si>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</si>
  <si>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</si>
  <si>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</si>
  <si>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</si>
  <si>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</si>
  <si>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</si>
  <si>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</si>
  <si>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</si>
  <si>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</si>
  <si>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</si>
  <si>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</si>
  <si>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</si>
  <si>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</si>
  <si>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</si>
  <si>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</si>
  <si>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</si>
  <si>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</si>
  <si>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</si>
  <si>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</si>
  <si>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</si>
  <si>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</si>
  <si>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</si>
  <si>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60229290     výkony pojištěncům EHS</t>
  </si>
  <si>
    <t>64     Jiné provozní výnosy</t>
  </si>
  <si>
    <t>648     Čerpání fondů</t>
  </si>
  <si>
    <t>64804     Čerpání FRM</t>
  </si>
  <si>
    <t>64804000     čerpání FRM - na opravy a udržování</t>
  </si>
  <si>
    <t>64804126     čerp. FRM - opravy budov OHE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</si>
  <si>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</si>
  <si>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</si>
  <si>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</si>
  <si>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</si>
  <si>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</si>
  <si>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</si>
  <si>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</si>
  <si>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</si>
  <si>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</si>
  <si>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</si>
  <si>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</si>
  <si>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</si>
  <si>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</si>
  <si>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</si>
  <si>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</si>
  <si>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</si>
  <si>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</si>
  <si>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</si>
  <si>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</si>
  <si>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</si>
  <si>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</si>
  <si>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</si>
  <si>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</si>
  <si>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</si>
  <si>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</si>
  <si>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</si>
  <si>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</si>
  <si>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/>
  </si>
  <si>
    <t>Klinika zubního lékařství</t>
  </si>
  <si>
    <t>50113001</t>
  </si>
  <si>
    <t>Lékárna - léčiva</t>
  </si>
  <si>
    <t>50113013</t>
  </si>
  <si>
    <t>Lékárna - antibiotika</t>
  </si>
  <si>
    <t>SumaKL</t>
  </si>
  <si>
    <t>2421</t>
  </si>
  <si>
    <t>Klinika zubního lékařství, ambulance</t>
  </si>
  <si>
    <t>SumaNS</t>
  </si>
  <si>
    <t>mezeraNS</t>
  </si>
  <si>
    <t>O</t>
  </si>
  <si>
    <t>CHLORID SODNÝ 0,9% BRAUN</t>
  </si>
  <si>
    <t>INF SOL 20X100MLPELAH</t>
  </si>
  <si>
    <t>INF SOL 10X250MLPELAH</t>
  </si>
  <si>
    <t>INF SOL 10X1000MLPLAH</t>
  </si>
  <si>
    <t>ADRENALIN LECIVA</t>
  </si>
  <si>
    <t>INJ 5X1ML/1MG</t>
  </si>
  <si>
    <t>MAGNESIUM SULFURICUM BIOTIKA</t>
  </si>
  <si>
    <t>INJ 5X10ML 10%</t>
  </si>
  <si>
    <t>NATRIUM CHLORATUM BIOTIKA ISOT.</t>
  </si>
  <si>
    <t>INJ 10X5ML</t>
  </si>
  <si>
    <t>INJ 10X10ML</t>
  </si>
  <si>
    <t>VITAMIN B12 LECIVA 1000RG</t>
  </si>
  <si>
    <t>INJ 5X1ML/1000RG</t>
  </si>
  <si>
    <t>OPHTHALMO-SEPTONEX</t>
  </si>
  <si>
    <t>GTT OPH 1X10ML</t>
  </si>
  <si>
    <t>CALCIUM PANTHOTEN. SLOVAKOFARMA</t>
  </si>
  <si>
    <t>UNG 1X30GM</t>
  </si>
  <si>
    <t>OXAZEPAM TBL.20X10MG</t>
  </si>
  <si>
    <t>TBL 20X10MG(BLISTR)</t>
  </si>
  <si>
    <t>TANTUM VERDE SPRAY</t>
  </si>
  <si>
    <t>ORM SPR 30ML 0.15%</t>
  </si>
  <si>
    <t>HYDROCORTISON VUAB 100 MG</t>
  </si>
  <si>
    <t>INJ PLV SOL 1X100MG</t>
  </si>
  <si>
    <t>HYDROCORTISON VALEANT</t>
  </si>
  <si>
    <t>LIDOCAIN 10%</t>
  </si>
  <si>
    <t>SPR 1X38GM</t>
  </si>
  <si>
    <t>DAIVOBET MAST</t>
  </si>
  <si>
    <t>DRM UNG 1X15GM-AL</t>
  </si>
  <si>
    <t>INFADOLAN</t>
  </si>
  <si>
    <t>DRM UNG 1X30GM</t>
  </si>
  <si>
    <t>OPHTAL LIQ 2X50ML</t>
  </si>
  <si>
    <t>AQUA PRO INJECTIONE BRAUN</t>
  </si>
  <si>
    <t>INJ SOL 20X10ML-PLA</t>
  </si>
  <si>
    <t>BEROTEC N 100 MCG</t>
  </si>
  <si>
    <t>INH SOL PSS200 DAV</t>
  </si>
  <si>
    <t>MAGNOSOLV</t>
  </si>
  <si>
    <t>GRA 30X6.1GM(SACKY)</t>
  </si>
  <si>
    <t>ALMIRAL</t>
  </si>
  <si>
    <t>INJ 10X3ML/75MG</t>
  </si>
  <si>
    <t>UBISTESIN FORTE</t>
  </si>
  <si>
    <t>INJ SOL 50X1.7ML</t>
  </si>
  <si>
    <t>SOLCOSERYL DENTAL ADHESIVE</t>
  </si>
  <si>
    <t>STM PST 1X5GM</t>
  </si>
  <si>
    <t>KORYLAN</t>
  </si>
  <si>
    <t>TBL 10</t>
  </si>
  <si>
    <t>SUPRACAIN 4%</t>
  </si>
  <si>
    <t>INJ 10X2ML</t>
  </si>
  <si>
    <t>CHLORID SODNY 0.9% BRAUN, REF.3500381</t>
  </si>
  <si>
    <t>INFSOL1X250ML-PELAH</t>
  </si>
  <si>
    <t>IR  AQUA STERILE OPLACH.1x1000 ml ECOTAINER</t>
  </si>
  <si>
    <t>IR OPLACH</t>
  </si>
  <si>
    <t>TANTUM VERDE</t>
  </si>
  <si>
    <t>LIQ 1X240ML-PET TR</t>
  </si>
  <si>
    <t>DZ SOFTASEPT N BEZBARVÝ 250 ml</t>
  </si>
  <si>
    <t>Spofaplast Náplast kusová text.156</t>
  </si>
  <si>
    <t>72x19mm/5ks</t>
  </si>
  <si>
    <t>IR  AQUA STERILE OPLACH 1000 ml Pour Bottle Prom.</t>
  </si>
  <si>
    <t>KL SIGNATURY</t>
  </si>
  <si>
    <t>Indulona A/64 ung.100ml modrá</t>
  </si>
  <si>
    <t>Indulona Rakytníková</t>
  </si>
  <si>
    <t>TRAUMACEL P 2G</t>
  </si>
  <si>
    <t>neleč.</t>
  </si>
  <si>
    <t>Indulona  Nechtíková 100g</t>
  </si>
  <si>
    <t>Indulona olivová ung.100g</t>
  </si>
  <si>
    <t>Indulona Univerzální 100ml</t>
  </si>
  <si>
    <t>Elmex Fluid stm sol 50ml</t>
  </si>
  <si>
    <t>KL ETHANOL.C.BENZINO 150G</t>
  </si>
  <si>
    <t>Dr.Muller PantheDerm spray</t>
  </si>
  <si>
    <t>Indulona Kamilková</t>
  </si>
  <si>
    <t>1x100g</t>
  </si>
  <si>
    <t>Listerine ATC 500ml CZ SK</t>
  </si>
  <si>
    <t>IBALGIN 400 TBL 24</t>
  </si>
  <si>
    <t xml:space="preserve">POR TBL FLM 24X400MG </t>
  </si>
  <si>
    <t>Listerine Freshmint 500ml</t>
  </si>
  <si>
    <t>APO-IBUPROFEN 400 MG</t>
  </si>
  <si>
    <t>POR TBL FLM 100X400MG</t>
  </si>
  <si>
    <t>PARALEN 500</t>
  </si>
  <si>
    <t>POR TBL NOB 24X500MG</t>
  </si>
  <si>
    <t>KL PRIPRAVEK</t>
  </si>
  <si>
    <t>KL SOL.FORMALDEHYDI 10%,100G</t>
  </si>
  <si>
    <t>KL ETHANOL.C.BENZINO 1 l</t>
  </si>
  <si>
    <t>KL ETHANOL.C.BENZINO 75G</t>
  </si>
  <si>
    <t>KL ETHANOL.C.BENZINO 200G</t>
  </si>
  <si>
    <t>KL SOL.METHYLROS.CHL.1% 10G</t>
  </si>
  <si>
    <t>KL PERSTERIL 10% 100 G</t>
  </si>
  <si>
    <t>KL PERSTERIL 10% 200 G</t>
  </si>
  <si>
    <t>KL SOL.BORGLYCEROLI 3% 10 G</t>
  </si>
  <si>
    <t>KL SOL.HYD.PEROX.3% 200G v sirokohrdle lahvi</t>
  </si>
  <si>
    <t>KL SOL.HYD.PEROX.3% 300G v sirokohrdle lahvi</t>
  </si>
  <si>
    <t>KL SOL.HYD.PEROX.3% 100G v sirokohrdle lahvi</t>
  </si>
  <si>
    <t>KL SOL.IODI PREGL 200g v sirokohrdle lahvi</t>
  </si>
  <si>
    <t>KL VASELINUM ALBUM, 20G</t>
  </si>
  <si>
    <t>KL SOL.ARG.NITR.10% 10G</t>
  </si>
  <si>
    <t>KL SOL.FORMALDEHYDI 10%, 200G</t>
  </si>
  <si>
    <t>KL JODOVY OLEJ 10G</t>
  </si>
  <si>
    <t>KL SOL.HYD.PEROX.3% 10G</t>
  </si>
  <si>
    <t>KL VASELINUM ALBUM, 50G</t>
  </si>
  <si>
    <t>KL SOL.PHENOLI CAMPHOR. 10g</t>
  </si>
  <si>
    <t>KL ETHANOL.C.BENZINO 10G</t>
  </si>
  <si>
    <t>KL PHENOLUM liq.10g</t>
  </si>
  <si>
    <t>KL SOL.ZINCI CHLOR.10% 10 g</t>
  </si>
  <si>
    <t>KL AQUA PURIF. KULICH 1 kg</t>
  </si>
  <si>
    <t>KL ETHANOLUM BENZ.DENAT. 900 ml / 720g/</t>
  </si>
  <si>
    <t>UN 1170</t>
  </si>
  <si>
    <t>KL CHLORHEXIDINI SOL. 0,2% 200 g</t>
  </si>
  <si>
    <t>v sirokohrdle lahvi</t>
  </si>
  <si>
    <t>KL CHLORHEXIDINI SOL. 0,1% 300 g</t>
  </si>
  <si>
    <t>KL CHLORHEXIDINI SOL. 0,1% 200g</t>
  </si>
  <si>
    <t>KL CHLORNAN SODNÝ 1% 300g v sirokohrdle lahvi</t>
  </si>
  <si>
    <t>FRAMYKOIN</t>
  </si>
  <si>
    <t>UNG 1X10GM</t>
  </si>
  <si>
    <t>P</t>
  </si>
  <si>
    <t>AMOKSIKLAV 1G</t>
  </si>
  <si>
    <t>TBL OBD 14X1GM</t>
  </si>
  <si>
    <t>DALACIN C 300 MG</t>
  </si>
  <si>
    <t>POR CPS DUR 16X300MG</t>
  </si>
  <si>
    <t>2421 - Klinika zubního lékařství, ambulance</t>
  </si>
  <si>
    <t>Přehled plnění PL - Spotřeba léčivých přípravků dle objemu Kč mimo PL</t>
  </si>
  <si>
    <t>J01CR02 - Amoxicilin a enzymový inhibitor</t>
  </si>
  <si>
    <t>J01FF01 - Klindamycin</t>
  </si>
  <si>
    <t>J01CR02</t>
  </si>
  <si>
    <t>5951</t>
  </si>
  <si>
    <t>AMOKSIKLAV 1 G</t>
  </si>
  <si>
    <t>POR TBL FLM 14X1GM</t>
  </si>
  <si>
    <t>J01FF01</t>
  </si>
  <si>
    <t>100339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</si>
  <si>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</si>
  <si>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</si>
  <si>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</si>
  <si>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</si>
  <si>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</si>
  <si>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</si>
  <si>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50115004</t>
  </si>
  <si>
    <t>506 SZM umělé tělní náhrady (112 02 030)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</si>
  <si>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</si>
  <si>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</si>
  <si>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</si>
  <si>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</si>
  <si>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</si>
  <si>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</si>
  <si>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</si>
  <si>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</si>
  <si>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ZA090</t>
  </si>
  <si>
    <t>Vata buničitá přířezy 37 x 57 cm 273015</t>
  </si>
  <si>
    <t>ZA314</t>
  </si>
  <si>
    <t>Obinadlo idealast-haft 8 cm x   4 m 9311113</t>
  </si>
  <si>
    <t>ZA321</t>
  </si>
  <si>
    <t>Kompresa gáza 7,5 cm x 7,5 cm / 100 ks 17 nití, 8 vrstev 06002</t>
  </si>
  <si>
    <t>ZA338</t>
  </si>
  <si>
    <t>Obinadlo hydrofilní   6 cm x   5 m 13005</t>
  </si>
  <si>
    <t>ZA425</t>
  </si>
  <si>
    <t>Obinadlo hydrofilní 10 cm x   5 m 13007</t>
  </si>
  <si>
    <t>ZA446</t>
  </si>
  <si>
    <t>Vata buničitá přířezy 20 x 30 cm 1230200129</t>
  </si>
  <si>
    <t>ZA451</t>
  </si>
  <si>
    <t>Náplast omniplast 5 cm x 9,2 m 900429</t>
  </si>
  <si>
    <t>ZA518</t>
  </si>
  <si>
    <t>Kompresa NT 7,5 x 7,5 cm nesterilní 06102</t>
  </si>
  <si>
    <t>ZA554</t>
  </si>
  <si>
    <t>Krytí hypro-sorb R 10 x 10 x 10 mm bal. á 10 ks 006</t>
  </si>
  <si>
    <t>ZA603</t>
  </si>
  <si>
    <t>Kompresa gáza 7,5 x 7,5 cm / 2 ks sterilní karton á 1000 ks 26005</t>
  </si>
  <si>
    <t>ZA633</t>
  </si>
  <si>
    <t>Štětička malá nest. 620003541</t>
  </si>
  <si>
    <t>ZB084</t>
  </si>
  <si>
    <t>Náplast transpore 2,5   x 9,14 1527-1</t>
  </si>
  <si>
    <t>ZB404</t>
  </si>
  <si>
    <t>Náplast cosmos 8 cm x 1m 540335</t>
  </si>
  <si>
    <t>ZC100</t>
  </si>
  <si>
    <t>Vata buničitá dělená 2 role / 500 ks 40 x 50 mm 1230200310</t>
  </si>
  <si>
    <t>ZD111</t>
  </si>
  <si>
    <t>Náplast omnifix E 5 cm x 10 m 900649</t>
  </si>
  <si>
    <t>ZD740</t>
  </si>
  <si>
    <t>Kompresa gáza 7,5 x 7,5 cm / 5 ks sterilní 1325019265</t>
  </si>
  <si>
    <t>ZF598</t>
  </si>
  <si>
    <t>Krytí hypro-sorb Z bal. á 10 ks 009</t>
  </si>
  <si>
    <t>ZG538</t>
  </si>
  <si>
    <t>Obvaz ran po chir.zákrocích COE PACK 530315</t>
  </si>
  <si>
    <t>ZA517</t>
  </si>
  <si>
    <t>Váleček zubní Celluron č.1 á 864 ks 430181</t>
  </si>
  <si>
    <t>ZA533</t>
  </si>
  <si>
    <t>Váleček zubní Celluron č.2 á 600 ks 4301821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</si>
  <si>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</si>
  <si>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</si>
  <si>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</si>
  <si>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</si>
  <si>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</si>
  <si>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</si>
  <si>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ZA727</t>
  </si>
  <si>
    <t>Kontejner 30 ml sterilní 331690251750</t>
  </si>
  <si>
    <t>ZA728</t>
  </si>
  <si>
    <t>Lopatka lékařská nesterilní 16-0001</t>
  </si>
  <si>
    <t>ZA737</t>
  </si>
  <si>
    <t>Filtr mini spike modrý 4550234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</si>
  <si>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</si>
  <si>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</si>
  <si>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</si>
  <si>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</si>
  <si>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</si>
  <si>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</si>
  <si>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ZB006</t>
  </si>
  <si>
    <t>Teploměr digitální thermoval basic 9250391</t>
  </si>
  <si>
    <t>ZB232</t>
  </si>
  <si>
    <t>Maska anesteziologická č.4 7194</t>
  </si>
  <si>
    <t>ZB588</t>
  </si>
  <si>
    <t>Vzduchovod nosní PVC 8,5/11 579211</t>
  </si>
  <si>
    <t>ZB830</t>
  </si>
  <si>
    <t>Zrcátko zubní - zvětšovací 397122510020</t>
  </si>
  <si>
    <t>ZB831</t>
  </si>
  <si>
    <t>Držák zubního zrcátka 397122510100</t>
  </si>
  <si>
    <t>ZC752</t>
  </si>
  <si>
    <t>Čepelka skalpelová 15 BB515</t>
  </si>
  <si>
    <t>ZD568</t>
  </si>
  <si>
    <t>Kleště laboratorní 117520700</t>
  </si>
  <si>
    <t>ZE159</t>
  </si>
  <si>
    <t>Nádoba na kontam.odpad 2 l 15-0003</t>
  </si>
  <si>
    <t>ZF159</t>
  </si>
  <si>
    <t>Nádoba na kontam.odpad 1 l 15-0002</t>
  </si>
  <si>
    <t>ZG095</t>
  </si>
  <si>
    <t>Dlátko černé na sklovinu 9 x 2,0 mm, 15 cm 397147510310</t>
  </si>
  <si>
    <t>ZI179</t>
  </si>
  <si>
    <t>Zkumavka s mediem+ flovakovaný tampon eSwab růžový 490CE.A</t>
  </si>
  <si>
    <t>ZL504</t>
  </si>
  <si>
    <t>Drát retainerový pozlacený ZMRW</t>
  </si>
  <si>
    <t>ZL505</t>
  </si>
  <si>
    <t>Drát vícepramenný D Proform BR 100-389</t>
  </si>
  <si>
    <t>ZA985</t>
  </si>
  <si>
    <t>Šroubovák imbus ruční hex 1,4/L25 2224.3</t>
  </si>
  <si>
    <t>ZB233</t>
  </si>
  <si>
    <t>Maska anesteziologická obličej.č.5 7095000</t>
  </si>
  <si>
    <t>ZB458</t>
  </si>
  <si>
    <t>Osteofix 0,7 mm</t>
  </si>
  <si>
    <t>ZB585</t>
  </si>
  <si>
    <t>Vzduchovod nosní PVC 6/8 579208</t>
  </si>
  <si>
    <t>ZB823</t>
  </si>
  <si>
    <t>Drát kulatý 0,8 mm IN0308</t>
  </si>
  <si>
    <t>ZC809</t>
  </si>
  <si>
    <t>Pinzeta zahnutá 114500011</t>
  </si>
  <si>
    <t>ZC873</t>
  </si>
  <si>
    <t>Filtr iso-gard přímý bal. á 25 ks 19211</t>
  </si>
  <si>
    <t>ZD131</t>
  </si>
  <si>
    <t>Čepelka skalpelová 12 BB512</t>
  </si>
  <si>
    <t>ZD178</t>
  </si>
  <si>
    <t>Sof-lex disky ES8692F</t>
  </si>
  <si>
    <t>ZE049</t>
  </si>
  <si>
    <t>Rozvěrač rtů střední červený ECM1334</t>
  </si>
  <si>
    <t>ZJ096</t>
  </si>
  <si>
    <t>Vzduchovod nosní 6,0 bal. á 10 ks 321060</t>
  </si>
  <si>
    <t>ZJ904</t>
  </si>
  <si>
    <t>Sonda parodontální  who DB767R</t>
  </si>
  <si>
    <t>ZL218</t>
  </si>
  <si>
    <t>Rozvěrač rtů střední modrý ECM1334</t>
  </si>
  <si>
    <t>ZL219</t>
  </si>
  <si>
    <t>Rozvěrač rtů střední zelený ECM1334</t>
  </si>
  <si>
    <t>ZC039</t>
  </si>
  <si>
    <t>Kádinka   250 ml vysoká-sklo 632417012250</t>
  </si>
  <si>
    <t>ZC043</t>
  </si>
  <si>
    <t>Kádinka   400 ml vysoká-sklo 632417012400</t>
  </si>
  <si>
    <t>ZC653</t>
  </si>
  <si>
    <t>Šroub pro pilíř TS L2 246.3</t>
  </si>
  <si>
    <t>ZB933</t>
  </si>
  <si>
    <t>Štětečky aplikační, á 400 ks, SD8100123</t>
  </si>
  <si>
    <t>ZB984</t>
  </si>
  <si>
    <t>Pátradlo zubní lomené-krátké 397133510040</t>
  </si>
  <si>
    <t>ZC196</t>
  </si>
  <si>
    <t>Implantát STI-BIO-C D5.1/L10 2551:3</t>
  </si>
  <si>
    <t>ZC233</t>
  </si>
  <si>
    <t>Implantát STI-BIO-C D3.7/L14 0451:3</t>
  </si>
  <si>
    <t>ZC234</t>
  </si>
  <si>
    <t>Implantát STI-BIO-C D3.7/L12 0351:3</t>
  </si>
  <si>
    <t>ZC237</t>
  </si>
  <si>
    <t>Implantát STI-BIO D5.1/L12 3551:3</t>
  </si>
  <si>
    <t>ZC299</t>
  </si>
  <si>
    <t>Dentiplast 4232110</t>
  </si>
  <si>
    <t>ZC300</t>
  </si>
  <si>
    <t>Pasta Depural Neo 4816210</t>
  </si>
  <si>
    <t>ZC301</t>
  </si>
  <si>
    <t>Ypeen 800g dóza 721744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</si>
  <si>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</si>
  <si>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</si>
  <si>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</si>
  <si>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</si>
  <si>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</si>
  <si>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</si>
  <si>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</si>
  <si>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</si>
  <si>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</si>
  <si>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</si>
  <si>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ZC328</t>
  </si>
  <si>
    <t>Calxyd ve stříkačce 4142120</t>
  </si>
  <si>
    <t>ZC330</t>
  </si>
  <si>
    <t>Míra-2-toni 620003225</t>
  </si>
  <si>
    <t>ZC337</t>
  </si>
  <si>
    <t xml:space="preserve">Drát shorty koby twistis 014 </t>
  </si>
  <si>
    <t>ZC357</t>
  </si>
  <si>
    <t>Superacryl plus Z a 500 gr pl 4328414</t>
  </si>
  <si>
    <t>ZC358</t>
  </si>
  <si>
    <t>Superacryl plus  liq. 250 ml 4328902</t>
  </si>
  <si>
    <t>ZC360</t>
  </si>
  <si>
    <t>Premacryl liq.bezbarvý 250 ml 4342921</t>
  </si>
  <si>
    <t>ZC362</t>
  </si>
  <si>
    <t>Nástroj modelovací Zahle HSL060-03</t>
  </si>
  <si>
    <t>ZC369</t>
  </si>
  <si>
    <t>Drát kulatý IN0307</t>
  </si>
  <si>
    <t>ZC373</t>
  </si>
  <si>
    <t>Sprej cognoscin orig. 120 g 1IX1140</t>
  </si>
  <si>
    <t>ZC383</t>
  </si>
  <si>
    <t>Drát kulatý IN0309</t>
  </si>
  <si>
    <t>ZC387</t>
  </si>
  <si>
    <t>Kavitan plus A2 4113231</t>
  </si>
  <si>
    <t>ZC405</t>
  </si>
  <si>
    <t>Pilíř Attachment kulový classic 22432.3</t>
  </si>
  <si>
    <t>ZC415</t>
  </si>
  <si>
    <t>Interwaxit s rozprašovačem 413</t>
  </si>
  <si>
    <t>ZC418</t>
  </si>
  <si>
    <t xml:space="preserve">Micerium Ena Bond univ.bonding 5 </t>
  </si>
  <si>
    <t>ZC432</t>
  </si>
  <si>
    <t>Kořenová výplň AH 26 60621101</t>
  </si>
  <si>
    <t>ZC441</t>
  </si>
  <si>
    <t>Sádra marmodent 0208/25, á25kg</t>
  </si>
  <si>
    <t>ZC450</t>
  </si>
  <si>
    <t>Sádra efektor otisk 25 kg 4251135</t>
  </si>
  <si>
    <t>ZC452</t>
  </si>
  <si>
    <t>Hmota zatmelovací sherafina rapid 6 kg 1084SH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</si>
  <si>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</si>
  <si>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</si>
  <si>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</si>
  <si>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</si>
  <si>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</si>
  <si>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</si>
  <si>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</si>
  <si>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</si>
  <si>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ZC463</t>
  </si>
  <si>
    <t>Čep gutaperčový 558230</t>
  </si>
  <si>
    <t>ZC471</t>
  </si>
  <si>
    <t>Spofacryl orig. 100g O 4318200</t>
  </si>
  <si>
    <t>ZC479</t>
  </si>
  <si>
    <t>Siloflex plus putty 1350 g 4213110</t>
  </si>
  <si>
    <t>ZC481</t>
  </si>
  <si>
    <t>Siloflex plus catal. 60 g 4213310</t>
  </si>
  <si>
    <t>ZC509</t>
  </si>
  <si>
    <t>Čep guttaperchový 45-80  1BT935.2</t>
  </si>
  <si>
    <t>ZC516</t>
  </si>
  <si>
    <t>Čep papírový</t>
  </si>
  <si>
    <t>ZC517</t>
  </si>
  <si>
    <t>Nit dentální BT485</t>
  </si>
  <si>
    <t>ZC518</t>
  </si>
  <si>
    <t xml:space="preserve">Kromopan 100 450 g, 1/X2710 </t>
  </si>
  <si>
    <t>ZC519</t>
  </si>
  <si>
    <t>Elastic Cromo 4221305</t>
  </si>
  <si>
    <t>ZC522</t>
  </si>
  <si>
    <t>Pasta Superpolish 1719 620000422</t>
  </si>
  <si>
    <t>ZC527</t>
  </si>
  <si>
    <t>Sádra alabastr. 25 kg 0301/25</t>
  </si>
  <si>
    <t>ZC529</t>
  </si>
  <si>
    <t>Kavitan LC VARNISCH 4113280</t>
  </si>
  <si>
    <t>ZC533</t>
  </si>
  <si>
    <t>Relyx temp NE001</t>
  </si>
  <si>
    <t>ZC536</t>
  </si>
  <si>
    <t>Hladítko jemné 151513620</t>
  </si>
  <si>
    <t>ZC538</t>
  </si>
  <si>
    <t>Hmota zatmelovací Bellvest SH 12,8 kg BG54252</t>
  </si>
  <si>
    <t>ZC555</t>
  </si>
  <si>
    <t>Vosk měkký modelovací ceradent 4411115</t>
  </si>
  <si>
    <t>ZC561</t>
  </si>
  <si>
    <t>Sada na leštění amalgam.výplní 9000288</t>
  </si>
  <si>
    <t>ZC573</t>
  </si>
  <si>
    <t>Gel Ufi P sada VO2070</t>
  </si>
  <si>
    <t>ZC663</t>
  </si>
  <si>
    <t>Calcimol LC/tuba/  0075355</t>
  </si>
  <si>
    <t>ZC723</t>
  </si>
  <si>
    <t>Spofacryl orig. 100g 1312</t>
  </si>
  <si>
    <t>ZC921</t>
  </si>
  <si>
    <t>Pružina open v cívce 100-751</t>
  </si>
  <si>
    <t>ZC922</t>
  </si>
  <si>
    <t>Očko Opti-MIM 430-005</t>
  </si>
  <si>
    <t>ZC949</t>
  </si>
  <si>
    <t>Sada Gingivamoil DC03053</t>
  </si>
  <si>
    <t>ZC987</t>
  </si>
  <si>
    <t>Dyract extra B3</t>
  </si>
  <si>
    <t>ZD006</t>
  </si>
  <si>
    <t>Duracryl plus liq. 250 g 160000041</t>
  </si>
  <si>
    <t>ZD090</t>
  </si>
  <si>
    <t>Nástroj na mod.výplní Frahm 510866</t>
  </si>
  <si>
    <t>ZD095</t>
  </si>
  <si>
    <t>Tekutina expanzní sheraifina 1l 1501SH</t>
  </si>
  <si>
    <t>ZD124</t>
  </si>
  <si>
    <t>Caries detector 152010</t>
  </si>
  <si>
    <t>ZD126</t>
  </si>
  <si>
    <t>Pistole DC na amalgam zah.45°</t>
  </si>
  <si>
    <t>ZD138</t>
  </si>
  <si>
    <t>Čep guttaperch 170000059</t>
  </si>
  <si>
    <t>ZD161</t>
  </si>
  <si>
    <t>Matrice classic - eliptická 7932.3</t>
  </si>
  <si>
    <t>ZD214</t>
  </si>
  <si>
    <t>Speedex komplet 620003520</t>
  </si>
  <si>
    <t>ZD313</t>
  </si>
  <si>
    <t>Oranwash L 140 ml IX2877</t>
  </si>
  <si>
    <t>ZD334</t>
  </si>
  <si>
    <t>Fólie Erkoflex 2 mm/120 mm, á 10 ks, ER581220</t>
  </si>
  <si>
    <t>ZD351</t>
  </si>
  <si>
    <t>Speedex Universal Aktivator IX4990</t>
  </si>
  <si>
    <t>ZD369</t>
  </si>
  <si>
    <t>Matrice Hawe 380</t>
  </si>
  <si>
    <t>ZD387</t>
  </si>
  <si>
    <t>Gumička ligovací elast.ligatury Safe-T-Ties 400-417</t>
  </si>
  <si>
    <t>ZD390</t>
  </si>
  <si>
    <t>Tahy gumové intraor.-medium 3/16" 407-031 S</t>
  </si>
  <si>
    <t>ZD415</t>
  </si>
  <si>
    <t>Amalgám kapslový č.2 YDM-I600</t>
  </si>
  <si>
    <t>ZD469</t>
  </si>
  <si>
    <t>Sádra-stone orange 0613/25</t>
  </si>
  <si>
    <t>ZD523</t>
  </si>
  <si>
    <t>Kotouč řezací pr.40/0,5 mm 370000107</t>
  </si>
  <si>
    <t>ZD524</t>
  </si>
  <si>
    <t>Čep vodící střední 302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</si>
  <si>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</si>
  <si>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</si>
  <si>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</si>
  <si>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</si>
  <si>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</si>
  <si>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</si>
  <si>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</si>
  <si>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</si>
  <si>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ZD811</t>
  </si>
  <si>
    <t>Pilíř Attachment kulový classic 21432.3</t>
  </si>
  <si>
    <t>ZD890</t>
  </si>
  <si>
    <t xml:space="preserve">Hmota zatmelovací Shera Cast 20 kg /8x2,5/ </t>
  </si>
  <si>
    <t>ZE019</t>
  </si>
  <si>
    <t>Pasta leštící Opal 35 g RE520.0000</t>
  </si>
  <si>
    <t>ZE020</t>
  </si>
  <si>
    <t>Preci-vertix P sada AD1811</t>
  </si>
  <si>
    <t>ZE025</t>
  </si>
  <si>
    <t>Zuby primodent přední PO609</t>
  </si>
  <si>
    <t>ZE060</t>
  </si>
  <si>
    <t>Drát NiTi 012 upper oval form III 101-430</t>
  </si>
  <si>
    <t>ZE066</t>
  </si>
  <si>
    <t>Gumička ligovací 400-405</t>
  </si>
  <si>
    <t>ZE067</t>
  </si>
  <si>
    <t>Gumička ligovací 400-408</t>
  </si>
  <si>
    <t>ZE330</t>
  </si>
  <si>
    <t>Implantát astra tech 24932</t>
  </si>
  <si>
    <t>ZE584</t>
  </si>
  <si>
    <t>Aquasil ultra XLV/regular set 678781</t>
  </si>
  <si>
    <t>ZE673</t>
  </si>
  <si>
    <t>Drát NiTi 17 x 25 101-444</t>
  </si>
  <si>
    <t>ZE675</t>
  </si>
  <si>
    <t>Drát NiTi 19 x 25 101-451</t>
  </si>
  <si>
    <t>ZE676</t>
  </si>
  <si>
    <t>Řetízek elastický 400-318LF</t>
  </si>
  <si>
    <t>ZE678</t>
  </si>
  <si>
    <t>Gumička ligovací 400-441</t>
  </si>
  <si>
    <t>ZE681</t>
  </si>
  <si>
    <t>Gumička ligovací 400-401</t>
  </si>
  <si>
    <t>ZE686</t>
  </si>
  <si>
    <t>Lepidlo light bond 001-7000</t>
  </si>
  <si>
    <t>ZE730</t>
  </si>
  <si>
    <t>Implantát bio-accel D4.4/L10 0221:3</t>
  </si>
  <si>
    <t>ZE738</t>
  </si>
  <si>
    <t>Řetízek elast.čirý-light 400-317LF</t>
  </si>
  <si>
    <t>ZE739</t>
  </si>
  <si>
    <t>Řetízek elast.čirý-light 400-316LF</t>
  </si>
  <si>
    <t>ZF061</t>
  </si>
  <si>
    <t>Drát NiTi 012 101-431</t>
  </si>
  <si>
    <t>ZF062</t>
  </si>
  <si>
    <t>Drát NiTi 19 x 25 101-450</t>
  </si>
  <si>
    <t>ZF066</t>
  </si>
  <si>
    <t>Gumička ligovací 400-403</t>
  </si>
  <si>
    <t>ZF067</t>
  </si>
  <si>
    <t>Gumička ligovací 400-406</t>
  </si>
  <si>
    <t>ZF068</t>
  </si>
  <si>
    <t>Gumička ligovací 400-409</t>
  </si>
  <si>
    <t>ZF069</t>
  </si>
  <si>
    <t>Gumička ligovací 400-411</t>
  </si>
  <si>
    <t>ZF135</t>
  </si>
  <si>
    <t>Fréza malá 999-6000</t>
  </si>
  <si>
    <t>ZF331</t>
  </si>
  <si>
    <t>Štětec Kolinský č.8 TD22955</t>
  </si>
  <si>
    <t>ZF336</t>
  </si>
  <si>
    <t>Štětec Vita 3/0 VIB302</t>
  </si>
  <si>
    <t>ZF383</t>
  </si>
  <si>
    <t>Tetric Evo ceram 3g</t>
  </si>
  <si>
    <t>ZF418</t>
  </si>
  <si>
    <t>Štětec Vita č.3 VI9104</t>
  </si>
  <si>
    <t>ZF496</t>
  </si>
  <si>
    <t>Drát NiTi 018 101-436</t>
  </si>
  <si>
    <t>ZF585</t>
  </si>
  <si>
    <t>Nástroj modelovací HSL032-00</t>
  </si>
  <si>
    <t>ZF587</t>
  </si>
  <si>
    <t>Indurent gel 60 ml ZHC100700</t>
  </si>
  <si>
    <t>ZF806</t>
  </si>
  <si>
    <t>Calcimol LC/stříkačka 2x2ml/ 0075356</t>
  </si>
  <si>
    <t>ZF823</t>
  </si>
  <si>
    <t>Drát ocelový prut. 018 100-018</t>
  </si>
  <si>
    <t>ZG556</t>
  </si>
  <si>
    <t>Adhesor carbofine 4111420</t>
  </si>
  <si>
    <t>ZG557</t>
  </si>
  <si>
    <t>Zámky keramické signature (sada=6ks) Q3010</t>
  </si>
  <si>
    <t>ZG670</t>
  </si>
  <si>
    <t>KaVo prophy pearls (80 sáčků á 15 g) 1.002.0342</t>
  </si>
  <si>
    <t>ZG693</t>
  </si>
  <si>
    <t>Desky bazální - horní transparentní bal.á 50 ks 90 02 525</t>
  </si>
  <si>
    <t>ZG694</t>
  </si>
  <si>
    <t>Desky bazální - dolní transparentní bal.á 50 ks 90 02 526</t>
  </si>
  <si>
    <t>ZG859</t>
  </si>
  <si>
    <t>Gumička ligovací á 30 ks 400-404</t>
  </si>
  <si>
    <t>ZG867</t>
  </si>
  <si>
    <t>Pásek strippingový 106-221D</t>
  </si>
  <si>
    <t>ZG937</t>
  </si>
  <si>
    <t>Pistole amalgámová  0025170</t>
  </si>
  <si>
    <t>ZH112</t>
  </si>
  <si>
    <t>Čep 06 dentaclean papírový 9019135</t>
  </si>
  <si>
    <t>ZH223</t>
  </si>
  <si>
    <t>Membrána combi-pack 16 x 22 mm DGD460309016</t>
  </si>
  <si>
    <t>ZH889</t>
  </si>
  <si>
    <t>Drát NiTi 17 x 25 101-445</t>
  </si>
  <si>
    <t>ZH899</t>
  </si>
  <si>
    <t>Pásky stripovací jednostranné 106-220</t>
  </si>
  <si>
    <t>ZI144</t>
  </si>
  <si>
    <t>Pilíř classic 23432.3</t>
  </si>
  <si>
    <t>ZI395</t>
  </si>
  <si>
    <t>Drát vícepramenný 18 x 25 Braided 100-386</t>
  </si>
  <si>
    <t>ZI396</t>
  </si>
  <si>
    <t>Drát vícepramenný 18 x 25 Braided 100-387</t>
  </si>
  <si>
    <t>ZI398</t>
  </si>
  <si>
    <t>Knoflík s řetízkem MA-4045-500</t>
  </si>
  <si>
    <t>ZI630</t>
  </si>
  <si>
    <t>Cement dent ketac radiopaque 37200</t>
  </si>
  <si>
    <t>ZI638</t>
  </si>
  <si>
    <t>Koncovka odsávací Sugritip-micro, á 20 ks, 402048</t>
  </si>
  <si>
    <t>ZI663</t>
  </si>
  <si>
    <t>Gumička ligovací 400-402</t>
  </si>
  <si>
    <t>ZI732</t>
  </si>
  <si>
    <t>Vlákno retrakční Ultrapak č.00  DDUP136</t>
  </si>
  <si>
    <t>ZI807</t>
  </si>
  <si>
    <t>Implantát STI-BIO-C D4/L12 0321:3</t>
  </si>
  <si>
    <t>ZI808</t>
  </si>
  <si>
    <t>Biodentine biokompatibilní materiál 530387</t>
  </si>
  <si>
    <t>ZI810</t>
  </si>
  <si>
    <t>Nit elastická kulatá hrubá J0388</t>
  </si>
  <si>
    <t>ZI811</t>
  </si>
  <si>
    <t>Klínek derotační 400-301</t>
  </si>
  <si>
    <t>ZI891</t>
  </si>
  <si>
    <t>Gumička ligovací á 30 ks 400-445</t>
  </si>
  <si>
    <t>ZI927</t>
  </si>
  <si>
    <t>Amalgám YDM velikost 1 YDM-I/400</t>
  </si>
  <si>
    <t>ZJ354</t>
  </si>
  <si>
    <t>Drát ocelový 020 101-408</t>
  </si>
  <si>
    <t>ZJ355</t>
  </si>
  <si>
    <t>Drát ocelový 020 101-409</t>
  </si>
  <si>
    <t>ZJ765</t>
  </si>
  <si>
    <t>Pasta pro vypalování v keramické peci á 12 g VIEFP12</t>
  </si>
  <si>
    <t>ZK345</t>
  </si>
  <si>
    <t>Paletky míchací M+W jednorázové 0098500</t>
  </si>
  <si>
    <t>ZK549</t>
  </si>
  <si>
    <t>Drát vícepramenný 19 x 25H Braided 100-388</t>
  </si>
  <si>
    <t>ZK604</t>
  </si>
  <si>
    <t xml:space="preserve">Pilíř Attachment kulový classic 24432.3 </t>
  </si>
  <si>
    <t>ZK612</t>
  </si>
  <si>
    <t>Podložka papírová na zámky 482-002</t>
  </si>
  <si>
    <t>ZL146</t>
  </si>
  <si>
    <t>Membrána bio-gide 25 x 25 mm DGD460308033E</t>
  </si>
  <si>
    <t>ZL169</t>
  </si>
  <si>
    <t>Pilíř pro cementované náhrady angulovaný 25192</t>
  </si>
  <si>
    <t>ZL470</t>
  </si>
  <si>
    <t>Filtek Ultimate A3-B nanokompozitní materiál 9025147</t>
  </si>
  <si>
    <t>ZL471</t>
  </si>
  <si>
    <t>Držák RTG snímků Kwik-Bite, á 5 ks, 0025145</t>
  </si>
  <si>
    <t>ZL490</t>
  </si>
  <si>
    <t>Implantát osseo speed TX 5.0 S-13 mm 24973</t>
  </si>
  <si>
    <t>ZL503</t>
  </si>
  <si>
    <t xml:space="preserve">Pilíř estetický plus pro cementované náhrady 25252 </t>
  </si>
  <si>
    <t>ZL506</t>
  </si>
  <si>
    <t>Sada na leptání porcelain etch silane 9007950</t>
  </si>
  <si>
    <t>ZL507</t>
  </si>
  <si>
    <t>Roztok na leptání porcelain etch 9007952</t>
  </si>
  <si>
    <t>ZL508</t>
  </si>
  <si>
    <t>Cement provizorní ufi gel P adhezivum 0075892</t>
  </si>
  <si>
    <t>ZL509</t>
  </si>
  <si>
    <t>Cement provizorní adhesor TC NE 9026849</t>
  </si>
  <si>
    <t>ZL520</t>
  </si>
  <si>
    <t>Materiál kostní výplňový R.T.R. 0056610</t>
  </si>
  <si>
    <t>ZL521</t>
  </si>
  <si>
    <t>Granulát spongiozní ACE Nu Oss Collagen ACE312066</t>
  </si>
  <si>
    <t>ZL533</t>
  </si>
  <si>
    <t>Tekutina conalor 25 g DE4813250</t>
  </si>
  <si>
    <t>ZL536</t>
  </si>
  <si>
    <t>Dyract extra A2</t>
  </si>
  <si>
    <t>ZL565</t>
  </si>
  <si>
    <t>Štetec Kolinský SL č.5 SL4000LC</t>
  </si>
  <si>
    <t>ZL579</t>
  </si>
  <si>
    <t>Napínač matric Nystroem 6 mm 135-00HSH</t>
  </si>
  <si>
    <t>ZA422</t>
  </si>
  <si>
    <t>Prostředek - izolační Picosep á 30ml 1552.0030</t>
  </si>
  <si>
    <t>ZA723</t>
  </si>
  <si>
    <t>Kazeta se stojánkem bez nástrojů 139500680</t>
  </si>
  <si>
    <t>ZA871</t>
  </si>
  <si>
    <t>Hladítko jemné na plast.výpl. DE408R</t>
  </si>
  <si>
    <t>ZB860</t>
  </si>
  <si>
    <t>Kotouč plátěný pr.100 mm-neprošív. IX5001</t>
  </si>
  <si>
    <t>ZB881</t>
  </si>
  <si>
    <t>Implantát SB D2.9/L12 02101:3</t>
  </si>
  <si>
    <t>ZB986</t>
  </si>
  <si>
    <t xml:space="preserve">Seal Protect </t>
  </si>
  <si>
    <t>ZC110</t>
  </si>
  <si>
    <t>Matrice Hawe Neos 379H</t>
  </si>
  <si>
    <t>ZC175</t>
  </si>
  <si>
    <t>Cavit 28 g ve skleničce 44030</t>
  </si>
  <si>
    <t>ZC178</t>
  </si>
  <si>
    <t>Implantát STIO-C D2.9/L14 03101:3</t>
  </si>
  <si>
    <t>ZC193</t>
  </si>
  <si>
    <t>Poresorb-TCP 1.0 g/1.2 ml 1,0-2,0 m 41:2</t>
  </si>
  <si>
    <t>ZC232</t>
  </si>
  <si>
    <t>Implantát STI-BIO-C D3.7/L10 0251:3</t>
  </si>
  <si>
    <t>ZC312</t>
  </si>
  <si>
    <t>Remanium CS 1 kg, 102-403</t>
  </si>
  <si>
    <t>ZC314</t>
  </si>
  <si>
    <t>Dycal Dentin 611.06.501 720471</t>
  </si>
  <si>
    <t>ZC327</t>
  </si>
  <si>
    <t>Caviton 30 g 1401</t>
  </si>
  <si>
    <t>ZC332</t>
  </si>
  <si>
    <t>Matrice Hawe Kerr 399A</t>
  </si>
  <si>
    <t>ZC335</t>
  </si>
  <si>
    <t>Kavitan condicioner 15 g 160000077</t>
  </si>
  <si>
    <t>ZC336</t>
  </si>
  <si>
    <t>Matrice Hawe 7 mm HW686</t>
  </si>
  <si>
    <t>ZC348</t>
  </si>
  <si>
    <t>Pilíř TS D3.7/d5.0/H2.0/70°/L 116.3</t>
  </si>
  <si>
    <t>ZC359</t>
  </si>
  <si>
    <t>Stomaflex lak 140 g 600056</t>
  </si>
  <si>
    <t>ZC371</t>
  </si>
  <si>
    <t>Klínek mezizubní (oranž.), á 100 ks, 00116</t>
  </si>
  <si>
    <t>ZC382</t>
  </si>
  <si>
    <t>Opticor flow barva A2 1008A2</t>
  </si>
  <si>
    <t>ZC384</t>
  </si>
  <si>
    <t>Dyract Flow A2 620003089</t>
  </si>
  <si>
    <t>ZC385</t>
  </si>
  <si>
    <t>Dyract Flow A3 2x1,8g</t>
  </si>
  <si>
    <t>ZC396</t>
  </si>
  <si>
    <t>Nástroj pro výplně discoid-cleoid 151 51 0930</t>
  </si>
  <si>
    <t>ZC398</t>
  </si>
  <si>
    <t>Valux Plus 4g A2 vyplň.hmota</t>
  </si>
  <si>
    <t>ZC410</t>
  </si>
  <si>
    <t>Pilník K-File 063 031 020</t>
  </si>
  <si>
    <t>ZC411</t>
  </si>
  <si>
    <t>Pilník K-File 063 031 025</t>
  </si>
  <si>
    <t>ZC416</t>
  </si>
  <si>
    <t>Mandrel Sof-Lex 9009269</t>
  </si>
  <si>
    <t>ZC429</t>
  </si>
  <si>
    <t>Caryosan 60G 4212110</t>
  </si>
  <si>
    <t>ZC438</t>
  </si>
  <si>
    <t>Pronikač k-reamer 015/25 447522</t>
  </si>
  <si>
    <t>ZC443</t>
  </si>
  <si>
    <t>Kroužek molárový horní 6+ H/PR 878-101 až 136</t>
  </si>
  <si>
    <t>ZC444</t>
  </si>
  <si>
    <t>Kroužek molárový horní +6 H/LV  879-101 až 136</t>
  </si>
  <si>
    <t>ZC445</t>
  </si>
  <si>
    <t>Kroužek molárový horní 7+ H/PR 886-001 až 036</t>
  </si>
  <si>
    <t>ZC451</t>
  </si>
  <si>
    <t>Orthocryl E Q prášek transparent 1kg 160-300</t>
  </si>
  <si>
    <t>ZC457</t>
  </si>
  <si>
    <t>Solitine (Kerr) 60084</t>
  </si>
  <si>
    <t>ZC472</t>
  </si>
  <si>
    <t>Fisurit F 721102</t>
  </si>
  <si>
    <t>ZC476</t>
  </si>
  <si>
    <t>Sprej Kavo 500 ml 4620402A</t>
  </si>
  <si>
    <t>ZC477</t>
  </si>
  <si>
    <t>Pemza leštící  5kg 260000013</t>
  </si>
  <si>
    <t>ZC480</t>
  </si>
  <si>
    <t>Siloflex plus light 200 g 4213210</t>
  </si>
  <si>
    <t>ZC484</t>
  </si>
  <si>
    <t>Sada vestogum ES86020</t>
  </si>
  <si>
    <t>ZC512</t>
  </si>
  <si>
    <t>Čep papírový 15-40 BT930.1</t>
  </si>
  <si>
    <t>ZC535</t>
  </si>
  <si>
    <t>Induret gel C100700</t>
  </si>
  <si>
    <t>ZC552</t>
  </si>
  <si>
    <t>Sof-lex disky ES8692SF</t>
  </si>
  <si>
    <t>ZC563</t>
  </si>
  <si>
    <t>Tokuso rebase 1/X7045</t>
  </si>
  <si>
    <t>ZC565</t>
  </si>
  <si>
    <t>Premacryl prášek růžový 500 g 4342405</t>
  </si>
  <si>
    <t>ZC566</t>
  </si>
  <si>
    <t>Čep gutaperčový vel. 15-40 525</t>
  </si>
  <si>
    <t>ZC570</t>
  </si>
  <si>
    <t>Kavitan LC A2 4113411</t>
  </si>
  <si>
    <t>ZC577</t>
  </si>
  <si>
    <t>Vlákno retrační Ultrapak č.000 UD9331</t>
  </si>
  <si>
    <t>ZC783</t>
  </si>
  <si>
    <t xml:space="preserve">Vana dezinfekční 3 l 9800600 </t>
  </si>
  <si>
    <t>ZC817</t>
  </si>
  <si>
    <t>Matrice Hawe Neos 377</t>
  </si>
  <si>
    <t>ZC818</t>
  </si>
  <si>
    <t>Matrice Hawe 7 mm 0,03 mm 399C 170000104</t>
  </si>
  <si>
    <t>ZC821</t>
  </si>
  <si>
    <t>Occlu spray zelený 75 ml 620000306</t>
  </si>
  <si>
    <t>ZC920</t>
  </si>
  <si>
    <t>Zámky elite medium twin set. 022 707-398</t>
  </si>
  <si>
    <t>ZC927</t>
  </si>
  <si>
    <t xml:space="preserve">Pronikač 053 025 045 </t>
  </si>
  <si>
    <t>ZD005</t>
  </si>
  <si>
    <t>Separating fluid 500 ml 620000380</t>
  </si>
  <si>
    <t>ZD047</t>
  </si>
  <si>
    <t>Lopatka na cement 10 cm 121520010</t>
  </si>
  <si>
    <t>ZD114</t>
  </si>
  <si>
    <t>Signum Dentin á 4 g HK64714716</t>
  </si>
  <si>
    <t>ZD115</t>
  </si>
  <si>
    <t>Signum Margin á 4 g SM4001</t>
  </si>
  <si>
    <t>ZD116</t>
  </si>
  <si>
    <t>Signum Enamel á 4 g 4951013A</t>
  </si>
  <si>
    <t>ZD118</t>
  </si>
  <si>
    <t>Interim Stand pěn.vložky 0658697</t>
  </si>
  <si>
    <t>ZD133</t>
  </si>
  <si>
    <t>Hmota otiskovací kettenbach 0137221</t>
  </si>
  <si>
    <t>ZD140</t>
  </si>
  <si>
    <t>Pájka univerz.stříbrná - 700°C 380-604-50</t>
  </si>
  <si>
    <t>ZD185</t>
  </si>
  <si>
    <t>Micerium enaseal 5 ml 11321</t>
  </si>
  <si>
    <t>ZD216</t>
  </si>
  <si>
    <t>Ionofil molar A3 620003381</t>
  </si>
  <si>
    <t>ZD218</t>
  </si>
  <si>
    <t>Fréza DLC 5610.045</t>
  </si>
  <si>
    <t>ZD288</t>
  </si>
  <si>
    <t>Fólie Erkoflex 4 mm/120 mm ER581240</t>
  </si>
  <si>
    <t>ZD290</t>
  </si>
  <si>
    <t>Tetric Evo 2g Flow A2</t>
  </si>
  <si>
    <t>ZD326</t>
  </si>
  <si>
    <t xml:space="preserve">Hmota otiskovací zeta plus L ZHC100730 </t>
  </si>
  <si>
    <t>ZD335</t>
  </si>
  <si>
    <t>Dentalon plus-barva HK650410L</t>
  </si>
  <si>
    <t>ZD336</t>
  </si>
  <si>
    <t>Dentalon plus liquid HK65041138</t>
  </si>
  <si>
    <t>ZD357</t>
  </si>
  <si>
    <t>Papír artikulační modročerv. U 6x10 lis. 103</t>
  </si>
  <si>
    <t>ZD375</t>
  </si>
  <si>
    <t>GC Fuji Plus GC001409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</si>
  <si>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</si>
  <si>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</si>
  <si>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</si>
  <si>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</si>
  <si>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</si>
  <si>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</si>
  <si>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</si>
  <si>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</si>
  <si>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ZD416</t>
  </si>
  <si>
    <t xml:space="preserve">Amalgám kapslový č.3 ZMD-I </t>
  </si>
  <si>
    <t>ZD515</t>
  </si>
  <si>
    <t>Jehla jednorázová septoject G30 0,3 x 25 mm á 100 ks 0038505</t>
  </si>
  <si>
    <t>ZD531</t>
  </si>
  <si>
    <t xml:space="preserve">Superacryl plus PLV. 500 g </t>
  </si>
  <si>
    <t>ZD576</t>
  </si>
  <si>
    <t>Signum c+b opaque lig.4 ml HK64714198</t>
  </si>
  <si>
    <t>ZD581</t>
  </si>
  <si>
    <t>Kotouč drátěný nerez HP 22 mm BT277.1</t>
  </si>
  <si>
    <t>ZD585</t>
  </si>
  <si>
    <t>Dyract extra (Dentsply) 0388 170</t>
  </si>
  <si>
    <t>ZD789</t>
  </si>
  <si>
    <t>Clip clip /voco/prov.výplňový materiál 0075101</t>
  </si>
  <si>
    <t>ZD895</t>
  </si>
  <si>
    <t>Protahováček H-File 397144515472</t>
  </si>
  <si>
    <t>ZD915</t>
  </si>
  <si>
    <t>Šroub-Dia 1.4 s drážkou 14-JB-008</t>
  </si>
  <si>
    <t>ZD916</t>
  </si>
  <si>
    <t>Šroub- Dia 1.4 s ligováním 14-JD-008</t>
  </si>
  <si>
    <t>ZD988</t>
  </si>
  <si>
    <t>Kazeta se stojánkem pro kořenové nástroje 397139500660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</si>
  <si>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</si>
  <si>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</si>
  <si>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</si>
  <si>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</si>
  <si>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</si>
  <si>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</si>
  <si>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ZE135</t>
  </si>
  <si>
    <t>Gumička ligovací 400-414</t>
  </si>
  <si>
    <t>ZE325</t>
  </si>
  <si>
    <t>Implantát astra tech 24944</t>
  </si>
  <si>
    <t>ZE326</t>
  </si>
  <si>
    <t>Váleček vhojovací 24574</t>
  </si>
  <si>
    <t>ZE328</t>
  </si>
  <si>
    <t>Váleček vhojovací 24575</t>
  </si>
  <si>
    <t>ZE586</t>
  </si>
  <si>
    <t>Ketac cem easymix 56900</t>
  </si>
  <si>
    <t>ZE679</t>
  </si>
  <si>
    <t>Gumička ligovací 400-407</t>
  </si>
  <si>
    <t>ZE680</t>
  </si>
  <si>
    <t>Gumička ligovací 400-443</t>
  </si>
  <si>
    <t>ZE688</t>
  </si>
  <si>
    <t xml:space="preserve">Zámky elite mini twin set.(sada) 022 705-398 </t>
  </si>
  <si>
    <t>ZE700</t>
  </si>
  <si>
    <t>Nit zubní 0000877</t>
  </si>
  <si>
    <t>ZE963</t>
  </si>
  <si>
    <t>Čep papírový ProTaper A022W-F4-F5 0488685</t>
  </si>
  <si>
    <t>ZE964</t>
  </si>
  <si>
    <t>Nástroj ProTaper A0411-31/F5 9024832</t>
  </si>
  <si>
    <t>ZE965</t>
  </si>
  <si>
    <t>Nástroj ProTaper A0411-31/F4 9024831</t>
  </si>
  <si>
    <t>ZE984</t>
  </si>
  <si>
    <t>Pilíř pro cementové náhrady 545252</t>
  </si>
  <si>
    <t>ZF020</t>
  </si>
  <si>
    <t>Kotouč HP 22 mm bavlna BT282.1</t>
  </si>
  <si>
    <t>ZF025</t>
  </si>
  <si>
    <t>Superpont C+B 100g</t>
  </si>
  <si>
    <t>ZF059</t>
  </si>
  <si>
    <t>Drát ocelový 19 x 25 101-421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</si>
  <si>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</si>
  <si>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</si>
  <si>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</si>
  <si>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</si>
  <si>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</si>
  <si>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</si>
  <si>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ZF098</t>
  </si>
  <si>
    <t>Vlákno retrakční Stay Put vel. 3 0163203</t>
  </si>
  <si>
    <t>ZF100</t>
  </si>
  <si>
    <t>Knoflík Opti-MIM 430-001</t>
  </si>
  <si>
    <t>ZF149</t>
  </si>
  <si>
    <t>Brousek diamantový 859C012314C</t>
  </si>
  <si>
    <t>ZF198</t>
  </si>
  <si>
    <t>Orthocryl Neon Lila 160-004</t>
  </si>
  <si>
    <t>ZF226</t>
  </si>
  <si>
    <t>Fréza na silikon S263QG60</t>
  </si>
  <si>
    <t>ZF278</t>
  </si>
  <si>
    <t>Kroužky molárové dolní  7-  D/PR 888-001 až 036</t>
  </si>
  <si>
    <t>ZF279</t>
  </si>
  <si>
    <t>Kroužky molárové dolní  -7  D/LV  889-011 až 036</t>
  </si>
  <si>
    <t>ZF294</t>
  </si>
  <si>
    <t>Váleček vhojovací 24576</t>
  </si>
  <si>
    <t>ZF313</t>
  </si>
  <si>
    <t>Opticor flow barva A3 4000009</t>
  </si>
  <si>
    <t>ZF338</t>
  </si>
  <si>
    <t>Sof-lex disky ES8692M</t>
  </si>
  <si>
    <t>ZF421</t>
  </si>
  <si>
    <t>Šroubek krycí 24447</t>
  </si>
  <si>
    <t>ZF452</t>
  </si>
  <si>
    <t>Lak distanční zlatý 16 ml IN0381</t>
  </si>
  <si>
    <t>ZF457</t>
  </si>
  <si>
    <t>Guttasolw 15 ml</t>
  </si>
  <si>
    <t>ZF469</t>
  </si>
  <si>
    <t>Pilíř standard 316.3</t>
  </si>
  <si>
    <t>ZF473</t>
  </si>
  <si>
    <t>Heliobond světlem tuhnoucí adhezivum 9003861</t>
  </si>
  <si>
    <t>ZF474</t>
  </si>
  <si>
    <t>ProTaper S 1 nikl-titanový nástroj 9018869</t>
  </si>
  <si>
    <t>ZF481</t>
  </si>
  <si>
    <t>Tah gumové intraor.-medium 1/4 407-041S</t>
  </si>
  <si>
    <t>ZF484</t>
  </si>
  <si>
    <t>Drát NiTi 018 101-437</t>
  </si>
  <si>
    <t>ZF493</t>
  </si>
  <si>
    <t>Gumička ligovací 400-437</t>
  </si>
  <si>
    <t>ZF495</t>
  </si>
  <si>
    <t>Bond k light bondu 001-4002</t>
  </si>
  <si>
    <t>ZF508</t>
  </si>
  <si>
    <t>Cement výplňový provizorní 40 g 5304520</t>
  </si>
  <si>
    <t>ZF622</t>
  </si>
  <si>
    <t>Šroubek krycí 24329</t>
  </si>
  <si>
    <t>ZF666</t>
  </si>
  <si>
    <t>Sprej na ošetření kolénk. násadce Lubrifluid /K/ 1600064</t>
  </si>
  <si>
    <t>ZF689</t>
  </si>
  <si>
    <t>Tah gumové intraor.-medium 1/8"""" 407-021S</t>
  </si>
  <si>
    <t>ZF690</t>
  </si>
  <si>
    <t>Drát NiTi 016 lower oval form III 101-435</t>
  </si>
  <si>
    <t>ZF691</t>
  </si>
  <si>
    <t>Drát NiTi 16 x 22 upper oval form III 101-442</t>
  </si>
  <si>
    <t>ZF692</t>
  </si>
  <si>
    <t>Drát NiTi 16 x 22 101-443</t>
  </si>
  <si>
    <t>ZF935</t>
  </si>
  <si>
    <t>Pronikač 053 025 015</t>
  </si>
  <si>
    <t>ZG016</t>
  </si>
  <si>
    <t>Pilíř standard D2.9/d3.7/15°/L2 2102.3</t>
  </si>
  <si>
    <t>ZG017</t>
  </si>
  <si>
    <t>Pilíř plus D3.7/D5.4/L1 515252</t>
  </si>
  <si>
    <t>ZG142</t>
  </si>
  <si>
    <t>Frézka velká H22ALGK.314.016</t>
  </si>
  <si>
    <t>ZG143</t>
  </si>
  <si>
    <t>Pinzeta ortodontická 200-100KF</t>
  </si>
  <si>
    <t>ZG144</t>
  </si>
  <si>
    <t>Materiál výplňový do kořenových kanálků AH Plus 0088316</t>
  </si>
  <si>
    <t>ZG386</t>
  </si>
  <si>
    <t>Sprej CAD/CAM 50 ml 9002655</t>
  </si>
  <si>
    <t>ZG402</t>
  </si>
  <si>
    <t>Orthocryl Neon modrý á 1 kg 160-003-00</t>
  </si>
  <si>
    <t>ZG542</t>
  </si>
  <si>
    <t>Sprej DC Kaltespray 530322</t>
  </si>
  <si>
    <t>ZG568</t>
  </si>
  <si>
    <t>Vosk cervikální, fialový,tvrdý á 50 g IN0291</t>
  </si>
  <si>
    <t>ZG655</t>
  </si>
  <si>
    <t>Pilíř pro šroubované náhrady 515192</t>
  </si>
  <si>
    <t>ZG695</t>
  </si>
  <si>
    <t>Vosk modelovací - speciál letní  á 2500 g 9001520</t>
  </si>
  <si>
    <t>ZG719</t>
  </si>
  <si>
    <t>Sada protetická locator 08519-2</t>
  </si>
  <si>
    <t>ZG841</t>
  </si>
  <si>
    <t>Cement výplňový skloionomerní bal. á 50 ks 0298198</t>
  </si>
  <si>
    <t>ZG842</t>
  </si>
  <si>
    <t>Pilíř pro šroubované náhrady 226.3</t>
  </si>
  <si>
    <t>ZG856</t>
  </si>
  <si>
    <t>Prostředek na čišť.kořen.kanálků FileCare EDTA/vdw/ á5ks 0858649</t>
  </si>
  <si>
    <t>ZG860</t>
  </si>
  <si>
    <t>Gumička ligovací á 30 ks 400-413</t>
  </si>
  <si>
    <t>ZG862</t>
  </si>
  <si>
    <t>Gumička ligovací á 30 ks 400-446</t>
  </si>
  <si>
    <t>ZG866</t>
  </si>
  <si>
    <t>Drát ocelový 020 100-020</t>
  </si>
  <si>
    <t>ZG955</t>
  </si>
  <si>
    <t>Keramika Ceramco 3 - krystaly pro základovou pastu DE301081</t>
  </si>
  <si>
    <t>ZG958</t>
  </si>
  <si>
    <t>Keramika ceramco 3 - dentinová hmota</t>
  </si>
  <si>
    <t>ZG959</t>
  </si>
  <si>
    <t>Keramika ceramco 3 - přirozená tavná hmota</t>
  </si>
  <si>
    <t>ZG967</t>
  </si>
  <si>
    <t>Kroužky molárové dolní 6-  D/PR  880-001 až 036</t>
  </si>
  <si>
    <t>ZG968</t>
  </si>
  <si>
    <t>Kroužky molárové dolní -6  D/LV  881-001 až 036</t>
  </si>
  <si>
    <t>ZH077</t>
  </si>
  <si>
    <t>Šroub transversální 146.3</t>
  </si>
  <si>
    <t>ZH114</t>
  </si>
  <si>
    <t>Čep gutaperčový pro ProTaper F2 0488676</t>
  </si>
  <si>
    <t>ZH115</t>
  </si>
  <si>
    <t>Čep gutaperčový pro ProTaper F3 0488677</t>
  </si>
  <si>
    <t>ZH130</t>
  </si>
  <si>
    <t>Keramika Ceramco 3 - base paste á 2ml DE301040</t>
  </si>
  <si>
    <t>ZH132</t>
  </si>
  <si>
    <t>Keramika Ceramco 3 - paste opaque A3 á 2 ml DE301047</t>
  </si>
  <si>
    <t>ZH186</t>
  </si>
  <si>
    <t>Drát noninium-kulatý profil průměr 0,90 mm á 10 m 520-090-00</t>
  </si>
  <si>
    <t>ZH211</t>
  </si>
  <si>
    <t>Rozpouštědlo gutaperčové Guttasolv 0056615</t>
  </si>
  <si>
    <t>ZH467</t>
  </si>
  <si>
    <t>Sprej KaVo Quattrocare á 6 ks 0411.7720</t>
  </si>
  <si>
    <t>ZH672</t>
  </si>
  <si>
    <t>Pomůcka k odtažení rtů Optragate 0091610</t>
  </si>
  <si>
    <t>ZH720</t>
  </si>
  <si>
    <t>Klínek dřevěný ,á 200 ks, 551311</t>
  </si>
  <si>
    <t>ZH721</t>
  </si>
  <si>
    <t>Klínek dřevěný 521312</t>
  </si>
  <si>
    <t>ZH725</t>
  </si>
  <si>
    <t>Čep papírový dentaclean 0.4 9003566</t>
  </si>
  <si>
    <t>ZH726</t>
  </si>
  <si>
    <t>Čep papírový dentaclean 0.4 9003568</t>
  </si>
  <si>
    <t>ZH728</t>
  </si>
  <si>
    <t>Kyreta Scaler 397126580096</t>
  </si>
  <si>
    <t>ZH729</t>
  </si>
  <si>
    <t>Šroubovák imbus ruční intraorální 2524.3</t>
  </si>
  <si>
    <t>ZH734</t>
  </si>
  <si>
    <t>Pásek matricový ocelový Hawe 9005742</t>
  </si>
  <si>
    <t>ZH735</t>
  </si>
  <si>
    <t>Matrice pásková 0023116</t>
  </si>
  <si>
    <t>ZH736</t>
  </si>
  <si>
    <t>Pásek separační HS strips 10 02 860</t>
  </si>
  <si>
    <t>ZH737</t>
  </si>
  <si>
    <t>Pásek separační HS strips 10 04 034</t>
  </si>
  <si>
    <t>ZH738</t>
  </si>
  <si>
    <t>Pásek separační HS strips 10 07 539</t>
  </si>
  <si>
    <t>ZH793</t>
  </si>
  <si>
    <t>Kazeta se stojánkem 397139500190</t>
  </si>
  <si>
    <t>ZH828</t>
  </si>
  <si>
    <t>Pilíř estetický plus 525192</t>
  </si>
  <si>
    <t>ZH887</t>
  </si>
  <si>
    <t>Pilíř pro šroubované náhrady 3142.3</t>
  </si>
  <si>
    <t>ZH894</t>
  </si>
  <si>
    <t>Kotouč separační 8934A.900.220</t>
  </si>
  <si>
    <t>ZI137</t>
  </si>
  <si>
    <t>Fréza explantační 1000.3</t>
  </si>
  <si>
    <t>ZI139</t>
  </si>
  <si>
    <t>Fréza explantační 1020.3</t>
  </si>
  <si>
    <t>ZI257</t>
  </si>
  <si>
    <t>Čep gutaperčový č. 015 1559241</t>
  </si>
  <si>
    <t>ZI258</t>
  </si>
  <si>
    <t>Čep gutaperčový č. 020 1559242</t>
  </si>
  <si>
    <t>ZI402</t>
  </si>
  <si>
    <t>Dyract flow A2 2 x 1,8 g 0288131</t>
  </si>
  <si>
    <t>ZI403</t>
  </si>
  <si>
    <t>Dyract flow A3 2 x 1,8 g 0288132</t>
  </si>
  <si>
    <t>ZI519</t>
  </si>
  <si>
    <t>Pilíř pro cementované náhrady - Impladent standard 2132.2</t>
  </si>
  <si>
    <t>ZI542</t>
  </si>
  <si>
    <t>Matrice MOD, á 50ks, 9005772</t>
  </si>
  <si>
    <t>ZI543</t>
  </si>
  <si>
    <t>Matrice MOD, á50ks, 9005773</t>
  </si>
  <si>
    <t>ZI545</t>
  </si>
  <si>
    <t>Matrice MOD, á 50 ks, 9005775</t>
  </si>
  <si>
    <t>ZI546</t>
  </si>
  <si>
    <t>Matrice MOD, á 50 ks, 9005774</t>
  </si>
  <si>
    <t>ZI547</t>
  </si>
  <si>
    <t>Matrice MOD, á 50 ks, 9005776</t>
  </si>
  <si>
    <t>ZI548</t>
  </si>
  <si>
    <t>Matrice MOD, á 50 ks, 9005771</t>
  </si>
  <si>
    <t>ZI610</t>
  </si>
  <si>
    <t>Tekutina Ceramco 3 modeling liquid á 100ml  DE301127</t>
  </si>
  <si>
    <t>ZI639</t>
  </si>
  <si>
    <t>Matrice Cervical(set 275 ks), 580850S</t>
  </si>
  <si>
    <t>ZI642</t>
  </si>
  <si>
    <t>Kanyly odsávací Concorde II 0063655</t>
  </si>
  <si>
    <t>ZI661</t>
  </si>
  <si>
    <t>Drát VPD Coaxial 100-258</t>
  </si>
  <si>
    <t>ZI664</t>
  </si>
  <si>
    <t>Tahy gumové intraor.-medium 5/16" 407-051S</t>
  </si>
  <si>
    <t>ZI665</t>
  </si>
  <si>
    <t>Drát VPD Coaxial 100-259</t>
  </si>
  <si>
    <t>ZI666</t>
  </si>
  <si>
    <t>Zámky elite medium twin set. 022 707-298</t>
  </si>
  <si>
    <t>ZI894</t>
  </si>
  <si>
    <t>Čep 04 dentaclean gutaperčové 9003564</t>
  </si>
  <si>
    <t>ZI909</t>
  </si>
  <si>
    <t>Disk dia.superflex-červený SF358.514.220</t>
  </si>
  <si>
    <t>ZI929</t>
  </si>
  <si>
    <t>Čep papírový ProTaper F2 0488682</t>
  </si>
  <si>
    <t>ZI932</t>
  </si>
  <si>
    <t>Čep gutaperčový ProTaper F4 - F5 0448679</t>
  </si>
  <si>
    <t>ZJ038</t>
  </si>
  <si>
    <t>Jehla jednorázová Septoject, á 100 ks, 0038505</t>
  </si>
  <si>
    <t>ZJ039</t>
  </si>
  <si>
    <t>Adhezivum Xeno V 9021650</t>
  </si>
  <si>
    <t>ZJ177</t>
  </si>
  <si>
    <t>Implantát D3,7BIO 0151:3</t>
  </si>
  <si>
    <t>ZJ178</t>
  </si>
  <si>
    <t>Implantát D3,7BIO 1551:3</t>
  </si>
  <si>
    <t>ZJ288</t>
  </si>
  <si>
    <t>Gumička ligovací á 30 ks 400-422</t>
  </si>
  <si>
    <t>ZJ564</t>
  </si>
  <si>
    <t>Drát ocelový 19 x 25 101-420</t>
  </si>
  <si>
    <t>ZJ750</t>
  </si>
  <si>
    <t>Protahováček H-File 073 031 010</t>
  </si>
  <si>
    <t>ZJ751</t>
  </si>
  <si>
    <t>Protahováček H-File 073 031 015</t>
  </si>
  <si>
    <t>ZJ752</t>
  </si>
  <si>
    <t>Protahováček H-File 073 031 020</t>
  </si>
  <si>
    <t>ZJ753</t>
  </si>
  <si>
    <t>Pilník K-File 063 031 010</t>
  </si>
  <si>
    <t>ZJ754</t>
  </si>
  <si>
    <t>Pilník K-File 063 031 015</t>
  </si>
  <si>
    <t>ZJ755</t>
  </si>
  <si>
    <t>Pronikač K-Reamers 053 031 010</t>
  </si>
  <si>
    <t>ZJ756</t>
  </si>
  <si>
    <t>Pronikač K-Reamers 053 031 015</t>
  </si>
  <si>
    <t>ZJ757</t>
  </si>
  <si>
    <t>Pronikač K-Reamers 053 031 020</t>
  </si>
  <si>
    <t>ZJ766</t>
  </si>
  <si>
    <t>Pryskyřice LC Block-out resin sada UD240</t>
  </si>
  <si>
    <t>ZK393</t>
  </si>
  <si>
    <t>Gel gelato jahoda 530300</t>
  </si>
  <si>
    <t>ZK418</t>
  </si>
  <si>
    <t>Zámky silver star slot 22 sada 710-398</t>
  </si>
  <si>
    <t>ZK443</t>
  </si>
  <si>
    <t>Pomůcka k odtažení rtů Optragate 0091612</t>
  </si>
  <si>
    <t>ZK605</t>
  </si>
  <si>
    <t>Kanyla RMO FLI 46 A08745</t>
  </si>
  <si>
    <t>ZK606</t>
  </si>
  <si>
    <t>Kanyla RMO FLI 27 A08737</t>
  </si>
  <si>
    <t>ZK607</t>
  </si>
  <si>
    <t>Kanyla RMO FLI 37 A08746</t>
  </si>
  <si>
    <t>ZK608</t>
  </si>
  <si>
    <t>Kanyla RMO FLI 26 A08735</t>
  </si>
  <si>
    <t>ZK609</t>
  </si>
  <si>
    <t>Kanyla RMO FLI 36 A08744</t>
  </si>
  <si>
    <t>ZK610</t>
  </si>
  <si>
    <t>Kanyla RMO FLI 17 A08736</t>
  </si>
  <si>
    <t>ZK611</t>
  </si>
  <si>
    <t>Kanyla RMO FLI 47 A08747</t>
  </si>
  <si>
    <t>ZK616</t>
  </si>
  <si>
    <t>Kanyla RMO FLI 16 A08734</t>
  </si>
  <si>
    <t>ZK836</t>
  </si>
  <si>
    <t>Gumička ligovací 400-400</t>
  </si>
  <si>
    <t>ZL180</t>
  </si>
  <si>
    <t xml:space="preserve">Ingoty LT IPS e-max Press barva A2 bal. á 5 ks IV605274 </t>
  </si>
  <si>
    <t>ZL183</t>
  </si>
  <si>
    <t>Ingoty LT IPS e-max Press barva D2 bal. á 5 ks IV626311</t>
  </si>
  <si>
    <t>ZL232</t>
  </si>
  <si>
    <t>Lžíce otiskovací 150-223-00</t>
  </si>
  <si>
    <t>ZL404</t>
  </si>
  <si>
    <t>Tácek na nástroje 0022074</t>
  </si>
  <si>
    <t>ZL411</t>
  </si>
  <si>
    <t>Cement pryskyřičný RelyX U 200 9026798</t>
  </si>
  <si>
    <t>ZL440</t>
  </si>
  <si>
    <t>Předvrtávač pro DT Light velikost 0</t>
  </si>
  <si>
    <t>ZL441</t>
  </si>
  <si>
    <t>Předvrtávač pro DT Light velikost 1</t>
  </si>
  <si>
    <t>ZL442</t>
  </si>
  <si>
    <t>Předvrtávač pro DT Light velikost 2</t>
  </si>
  <si>
    <t>ZL443</t>
  </si>
  <si>
    <t>Předvrtávač pro DT Light velikost 3</t>
  </si>
  <si>
    <t>ZL444</t>
  </si>
  <si>
    <t>Matrice Hawe adapt 1202 581202</t>
  </si>
  <si>
    <t>ZL445</t>
  </si>
  <si>
    <t>Matrice Hawe adapt 1204 581204</t>
  </si>
  <si>
    <t>ZL446</t>
  </si>
  <si>
    <t>Matrice Hawe adapt 1208 581208</t>
  </si>
  <si>
    <t>ZL447</t>
  </si>
  <si>
    <t>Matrice Hawe adapt 1207 581207</t>
  </si>
  <si>
    <t>ZL448</t>
  </si>
  <si>
    <t>Matrice Hawe adapt 1205 581205</t>
  </si>
  <si>
    <t>ZL455</t>
  </si>
  <si>
    <t xml:space="preserve">Pilíř estetický plus pro cementované náhrady 15252 </t>
  </si>
  <si>
    <t>ZL469</t>
  </si>
  <si>
    <t>Filtek Ultimate A2-B nanokompozitní materiál 9025146</t>
  </si>
  <si>
    <t>ZL474</t>
  </si>
  <si>
    <t>Zavaděč implantátů mechanický 0524.3</t>
  </si>
  <si>
    <t>ZL487</t>
  </si>
  <si>
    <t>Pásky brousící kovové 4 x 0,10 mm bal. á 12 ks SU304</t>
  </si>
  <si>
    <t>ZL488</t>
  </si>
  <si>
    <t>Pásky brousící kovové 6 x 0,10 mm bal. á 12 ks 1SU306</t>
  </si>
  <si>
    <t>ZL566</t>
  </si>
  <si>
    <t>Drát ocelový prut. 025 100-052</t>
  </si>
  <si>
    <t>ZL567</t>
  </si>
  <si>
    <t>Drát ocelový prut. 022D 100-013</t>
  </si>
  <si>
    <t>ZL568</t>
  </si>
  <si>
    <t>Drát ocelový prut. 025D 100-015</t>
  </si>
  <si>
    <t>ZL574</t>
  </si>
  <si>
    <t>Cement výplňový skloionomerní 0120164</t>
  </si>
  <si>
    <t>ZL575</t>
  </si>
  <si>
    <t>Filtek Ultimate Flowable A2 nanokompozitní materiál 9025772</t>
  </si>
  <si>
    <t>ZL576</t>
  </si>
  <si>
    <t>Filtek Ultimate Flowable A3 nanokompozitní materiál 9025773</t>
  </si>
  <si>
    <t>ZL587</t>
  </si>
  <si>
    <t>Blána na koferdam nic tone rubber nam medium</t>
  </si>
  <si>
    <t>ZL588</t>
  </si>
  <si>
    <t>Korunka provizorní bal. á 5 ks 0400201</t>
  </si>
  <si>
    <t>ZL589</t>
  </si>
  <si>
    <t>Korunka provizorní bal. á 5 ks 0400244</t>
  </si>
  <si>
    <t>ZL590</t>
  </si>
  <si>
    <t>Korunka provizorní bal. á 5 ks 0400245</t>
  </si>
  <si>
    <t>ZL591</t>
  </si>
  <si>
    <t>Korunka provizorní bal. á 5 ks 0400213</t>
  </si>
  <si>
    <t>ZL592</t>
  </si>
  <si>
    <t>Korunka provizorní bal. á 5 ks 0400242</t>
  </si>
  <si>
    <t>ZL593</t>
  </si>
  <si>
    <t>Korunka provizorní bal. á 5 ks 0400243</t>
  </si>
  <si>
    <t>ZL594</t>
  </si>
  <si>
    <t>Korunka provizorní bal. á 5 ks 0400214</t>
  </si>
  <si>
    <t>ZL620</t>
  </si>
  <si>
    <t>Čep papírový ISO 35 1BT930.35</t>
  </si>
  <si>
    <t>ZL621</t>
  </si>
  <si>
    <t>Čep papírový ISO 30</t>
  </si>
  <si>
    <t>ZL649</t>
  </si>
  <si>
    <t>Fisurit F 1180</t>
  </si>
  <si>
    <t>ZL650</t>
  </si>
  <si>
    <t>Speedex Medium IX4986</t>
  </si>
  <si>
    <t>ZL660</t>
  </si>
  <si>
    <t>Drát ocel prut 017 x 025 bal. á 10 ks 100-049</t>
  </si>
  <si>
    <t>ZL687</t>
  </si>
  <si>
    <t>Čep papírový konický /06/ 45-80  IXP640X</t>
  </si>
  <si>
    <t>ZL699</t>
  </si>
  <si>
    <t>Opal effect 1 á 20g IV593275</t>
  </si>
  <si>
    <t>ZL700</t>
  </si>
  <si>
    <t>Opal effect 2 á 20g IV593276</t>
  </si>
  <si>
    <t>ZL702</t>
  </si>
  <si>
    <t>Gingiva opaquer pink á 3g IV593287</t>
  </si>
  <si>
    <t>ZL703</t>
  </si>
  <si>
    <t>Opaquer A4 á 3g IV593164</t>
  </si>
  <si>
    <t>ZL704</t>
  </si>
  <si>
    <t>Opaquer D2 á 3g IV593173</t>
  </si>
  <si>
    <t>ZL705</t>
  </si>
  <si>
    <t>Tekutina Build-UP liquid IV593352</t>
  </si>
  <si>
    <t>ZL706</t>
  </si>
  <si>
    <t>Hmota zatmelovací IPS Vest Press Speed á 50/100G IVV595587</t>
  </si>
  <si>
    <t>ZL707</t>
  </si>
  <si>
    <t>Tekutina pro zatmelovací hmotu IPS Vest Press Speed á 1000 ml</t>
  </si>
  <si>
    <t>ZL708</t>
  </si>
  <si>
    <t>Implantát astra tech 24933</t>
  </si>
  <si>
    <t>ZL709</t>
  </si>
  <si>
    <t>Váleček vhojovací 24584</t>
  </si>
  <si>
    <t>ZL710</t>
  </si>
  <si>
    <t>Implantát astra tech 24952</t>
  </si>
  <si>
    <t>ZL713</t>
  </si>
  <si>
    <t>Pilník K-File 397144519082</t>
  </si>
  <si>
    <t>ZL788</t>
  </si>
  <si>
    <t>Signum Margin 1x 4g M4  4951004A</t>
  </si>
  <si>
    <t>ZB196</t>
  </si>
  <si>
    <t>Šití prolen 4/0 bal. á 36 ks EH7151H</t>
  </si>
  <si>
    <t>ZB215</t>
  </si>
  <si>
    <t>Šití safil fialový 3/0 bal. á 36 ks C1048041</t>
  </si>
  <si>
    <t>ZB443</t>
  </si>
  <si>
    <t>Šití silkam černý 4/0 bal. á 36 ks C0760137</t>
  </si>
  <si>
    <t>ZB447</t>
  </si>
  <si>
    <t>Šití silkam černý 3/0 bal. á 36 ks C0760145</t>
  </si>
  <si>
    <t>ZB461</t>
  </si>
  <si>
    <t>Šití silkam černý 3/0 bal. á 36 ks C0760307</t>
  </si>
  <si>
    <t>ZC151</t>
  </si>
  <si>
    <t>Šití safil quick 3/0 bal. á 36 ks C1046014</t>
  </si>
  <si>
    <t>ZJ019</t>
  </si>
  <si>
    <t>Šití chirlac braided violet 2/0 bal. á 24ks PG 0260</t>
  </si>
  <si>
    <t>ZB444</t>
  </si>
  <si>
    <t>Šití silkam černý 4/0 bal. á 36 ks C0761290</t>
  </si>
  <si>
    <t>ZH392</t>
  </si>
  <si>
    <t>Šití safil quick 3/0 bal. á 36 ks C1046030</t>
  </si>
  <si>
    <t>ZI407</t>
  </si>
  <si>
    <t>Šití premilen bal. á 36 ks C0090211</t>
  </si>
  <si>
    <t>ZA360</t>
  </si>
  <si>
    <t>Jehla sterican 0,5 x 25 mm oranžová 9186158</t>
  </si>
  <si>
    <t>ZA833</t>
  </si>
  <si>
    <t>Jehla injekční 0,8 x   40 mm zelená 4657527</t>
  </si>
  <si>
    <t>ZA834</t>
  </si>
  <si>
    <t>Jehla injekční 0,7 x   40 mm černá 4660021</t>
  </si>
  <si>
    <t>ZC305</t>
  </si>
  <si>
    <t>Jehla injekční 0,4 x   20 mm šedá 4657705</t>
  </si>
  <si>
    <t>ZD370</t>
  </si>
  <si>
    <t>Rukavice nitril promedica bez p.M á 100 ks 98897</t>
  </si>
  <si>
    <t>ZD655</t>
  </si>
  <si>
    <t>Rukavice latex s p. S 942150 - povoleno pouze pro ÚČOCH a KZL</t>
  </si>
  <si>
    <t>ZD657</t>
  </si>
  <si>
    <t>Rukavice latex s p. M 942151- povoleno pouze pro ÚČOCH a KZL</t>
  </si>
  <si>
    <t>ZD658</t>
  </si>
  <si>
    <t>Rukavice latex s p. L 942152 - povoleno pouze pro ÚČOCH a KZL</t>
  </si>
  <si>
    <t>ZE993</t>
  </si>
  <si>
    <t>Rukavice operační ansell sensi - touch vel. 6,5 bal. á 40 párů 8050152</t>
  </si>
  <si>
    <t>ZI757</t>
  </si>
  <si>
    <t>Rukavice vinyl bez p. S á 100 ks EFEKTVR02</t>
  </si>
  <si>
    <t>ZI758</t>
  </si>
  <si>
    <t>Rukavice vinyl bez p. M á 100 ks EFEKTVR03</t>
  </si>
  <si>
    <t>ZJ594</t>
  </si>
  <si>
    <t>Rukavice nitril Sterling bez p., á 200 ks, XS 13938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</si>
  <si>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</si>
  <si>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</si>
  <si>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</si>
  <si>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</si>
  <si>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</si>
  <si>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</si>
  <si>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</si>
  <si>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</si>
  <si>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</si>
  <si>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</si>
  <si>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ZL071</t>
  </si>
  <si>
    <t>Rukavice operační gammex bez pudru PF EnLite vel. 6,5 353383</t>
  </si>
  <si>
    <t>ZL131</t>
  </si>
  <si>
    <t>Rukavice nitril promedica bez p.L á 100 ks 98898</t>
  </si>
  <si>
    <t>ZL388</t>
  </si>
  <si>
    <t>Rukavice nitril promedica bez p.S á 100 ks 98896</t>
  </si>
  <si>
    <t>ZI760</t>
  </si>
  <si>
    <t>Rukavice nitril Sterling bez p.S á 200 ks 13940</t>
  </si>
  <si>
    <t>014 - Pracoviště praktického zubního lékaře</t>
  </si>
  <si>
    <t>015 - Pracoviště čelistní ortopedie</t>
  </si>
  <si>
    <t>014</t>
  </si>
  <si>
    <t>4</t>
  </si>
  <si>
    <t>0060080</t>
  </si>
  <si>
    <t xml:space="preserve"> </t>
  </si>
  <si>
    <t>0060300</t>
  </si>
  <si>
    <t>0070001</t>
  </si>
  <si>
    <t>0070011</t>
  </si>
  <si>
    <t>0071042</t>
  </si>
  <si>
    <t>0071111</t>
  </si>
  <si>
    <t>0071112</t>
  </si>
  <si>
    <t>0071114</t>
  </si>
  <si>
    <t>0071132</t>
  </si>
  <si>
    <t>0071601</t>
  </si>
  <si>
    <t>0072001</t>
  </si>
  <si>
    <t>0072041</t>
  </si>
  <si>
    <t>0072301</t>
  </si>
  <si>
    <t>0072331</t>
  </si>
  <si>
    <t>0074001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</si>
  <si>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</si>
  <si>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</si>
  <si>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</si>
  <si>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</si>
  <si>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</si>
  <si>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</si>
  <si>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</si>
  <si>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</si>
  <si>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</si>
  <si>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</si>
  <si>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</si>
  <si>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</si>
  <si>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</si>
  <si>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</si>
  <si>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</si>
  <si>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</si>
  <si>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</si>
  <si>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</si>
  <si>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0081123</t>
  </si>
  <si>
    <t>0081124</t>
  </si>
  <si>
    <t>0081132</t>
  </si>
  <si>
    <t>0081202</t>
  </si>
  <si>
    <t>0081203</t>
  </si>
  <si>
    <t>0081222</t>
  </si>
  <si>
    <t>0081231</t>
  </si>
  <si>
    <t>0081251</t>
  </si>
  <si>
    <t>0081303</t>
  </si>
  <si>
    <t>0081311</t>
  </si>
  <si>
    <t>0081312</t>
  </si>
  <si>
    <t>0081531</t>
  </si>
  <si>
    <t>0081532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</si>
  <si>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</si>
  <si>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</si>
  <si>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</si>
  <si>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</si>
  <si>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</si>
  <si>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</si>
  <si>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</si>
  <si>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</si>
  <si>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</si>
  <si>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</si>
  <si>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0082105</t>
  </si>
  <si>
    <t>0082114</t>
  </si>
  <si>
    <t>0082115</t>
  </si>
  <si>
    <t>0082201</t>
  </si>
  <si>
    <t>0082204</t>
  </si>
  <si>
    <t>0082211</t>
  </si>
  <si>
    <t>0082213</t>
  </si>
  <si>
    <t>0082301</t>
  </si>
  <si>
    <t>0082311</t>
  </si>
  <si>
    <t>0082320</t>
  </si>
  <si>
    <t>0082331</t>
  </si>
  <si>
    <t>0082332</t>
  </si>
  <si>
    <t>0082351</t>
  </si>
  <si>
    <t>0082352</t>
  </si>
  <si>
    <t>0082353</t>
  </si>
  <si>
    <t>0082354</t>
  </si>
  <si>
    <t>0083001</t>
  </si>
  <si>
    <t>0083002</t>
  </si>
  <si>
    <t>0083003</t>
  </si>
  <si>
    <t>0084021</t>
  </si>
  <si>
    <t>0099999</t>
  </si>
  <si>
    <t>0171132</t>
  </si>
  <si>
    <t>0181115</t>
  </si>
  <si>
    <t>0181132</t>
  </si>
  <si>
    <t>0181231</t>
  </si>
  <si>
    <t>0081051</t>
  </si>
  <si>
    <t>0072311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</si>
  <si>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</si>
  <si>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</si>
  <si>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</si>
  <si>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</si>
  <si>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</si>
  <si>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00902</t>
  </si>
  <si>
    <t xml:space="preserve">PÉČE O REGISTROVANÉHO POJIŠTĚNCE NAD 18 LET VĚKU  </t>
  </si>
  <si>
    <t>00903</t>
  </si>
  <si>
    <t xml:space="preserve">VYŽÁDANÉ VYŠETŘENí ODBORNÍKEM NEBO SPECIALISTOU   </t>
  </si>
  <si>
    <t>00904</t>
  </si>
  <si>
    <t>STOMATOLOGICKÉ VYŠETŘENÍ REGISTROVANÉHO POJIŠTĚNCE</t>
  </si>
  <si>
    <t>00906</t>
  </si>
  <si>
    <t>STOMATOLOGICKÉ OŠETŘENÍ POJIŠTĚNCE DO 6 LET NEBO H</t>
  </si>
  <si>
    <t>00907</t>
  </si>
  <si>
    <t>STOMATOLOGICKÉ OŠETŘENÍ  POJIŠTĚNCE OD 6 DO 15 LET</t>
  </si>
  <si>
    <t>00908</t>
  </si>
  <si>
    <t>AKUTNÍ OŠETŘENÍ A VYŠETŘENÍ NEREGISTROVANÉHO POJIŠ</t>
  </si>
  <si>
    <t>00909</t>
  </si>
  <si>
    <t xml:space="preserve">KLINICKÉ STOMATOLOGICKÉ VYŠETŘENÍ                 </t>
  </si>
  <si>
    <t>00910</t>
  </si>
  <si>
    <t xml:space="preserve">ZHOTOVENÍ INTRAORÁLNÍHO RENTGENOVÉHO SNÍMKU       </t>
  </si>
  <si>
    <t>00911</t>
  </si>
  <si>
    <t xml:space="preserve">ZHOTOVENÍ EXTRAORÁLNÍHO RENTGENOVÉHO SNÍMKU       </t>
  </si>
  <si>
    <t>00912</t>
  </si>
  <si>
    <t xml:space="preserve">NÁPLŇ SLINNÉ ŽLÁZY KONTRASTNÍ LÁTKOU              </t>
  </si>
  <si>
    <t>00913</t>
  </si>
  <si>
    <t xml:space="preserve">ZHOTOVENÍ ORTOPANTOMOGRAMU                        </t>
  </si>
  <si>
    <t>00914</t>
  </si>
  <si>
    <t xml:space="preserve">VYHODNOCENÍ ORTOPANTOMOGRAMU                      </t>
  </si>
  <si>
    <t>00915</t>
  </si>
  <si>
    <t xml:space="preserve">ZHOTOVENÍ TELERENTGENOVÉHO SNÍMKU LBI             </t>
  </si>
  <si>
    <t>00916</t>
  </si>
  <si>
    <t xml:space="preserve">ANESTEZIE NA FORAMEN MANDIBULAE A INFRAORBITALE   </t>
  </si>
  <si>
    <t>00917</t>
  </si>
  <si>
    <t xml:space="preserve">ANESTEZIE INFILTRAČNÍ                             </t>
  </si>
  <si>
    <t>00920</t>
  </si>
  <si>
    <t>OŠETŘENÍ ZUBNÍHO KAZU - STÁLÝ ZUB - FOTOKOMPOZITNÍ</t>
  </si>
  <si>
    <t>00921</t>
  </si>
  <si>
    <t xml:space="preserve">OŠETŘENÍ ZUBNÍHO KAZU - STÁLÝ ZUB                 </t>
  </si>
  <si>
    <t>00922</t>
  </si>
  <si>
    <t xml:space="preserve">OŠETŘENÍ ZUBNÍHO KAZU - DOČASNÝ ZUB               </t>
  </si>
  <si>
    <t>00923</t>
  </si>
  <si>
    <t>KONZERVATIVNÍ LÉČBA KOMPLIKACÍ ZUBNÍHO KAZU - STÁL</t>
  </si>
  <si>
    <t>00924</t>
  </si>
  <si>
    <t>KONZERVATIVNÍ LÉČBA KOMPLIKACÍ ZUBNÍHO KAZU - DOČA</t>
  </si>
  <si>
    <t>00925</t>
  </si>
  <si>
    <t>KONZERVATIVNÍ LÉČBA KOMPLIKACÍ ZUBNÍHO KAZU II - S</t>
  </si>
  <si>
    <t>00931</t>
  </si>
  <si>
    <t xml:space="preserve">KOMPLEXNÍ LÉČBA CHRONICKÝCH ONEMOCNĚNÍ PARODONTU  </t>
  </si>
  <si>
    <t>00932</t>
  </si>
  <si>
    <t xml:space="preserve">LÉČBA CHRONICKÝCH ONEMOCNĚNÍ PARODONTU            </t>
  </si>
  <si>
    <t>00933</t>
  </si>
  <si>
    <t>CHIRURGICKÁ LÉČBA ONEMOCNĚNÍ PARODONTU MALÉHO ROZS</t>
  </si>
  <si>
    <t>00934</t>
  </si>
  <si>
    <t>CHIRURGICKÁ LÉČBA ONEMOCNĚNÍ PARODONTU VELKÉHO ROZ</t>
  </si>
  <si>
    <t>00935</t>
  </si>
  <si>
    <t xml:space="preserve">SUBGINGIVÁLNÍ OŠETŘENÍ                            </t>
  </si>
  <si>
    <t>00936</t>
  </si>
  <si>
    <t xml:space="preserve">ODEBRÁNÍ A ZAJIŠTĚNÍ PŘENOSU TRANSPLANTÁTU        </t>
  </si>
  <si>
    <t>00937</t>
  </si>
  <si>
    <t xml:space="preserve">ARTIKULACE CHRUPU                                 </t>
  </si>
  <si>
    <t>00938</t>
  </si>
  <si>
    <t>PŘECHODNÉ DLAHY KE STABILIZACI ZUBŮ S OSLABENÝM PA</t>
  </si>
  <si>
    <t>00940</t>
  </si>
  <si>
    <t>KOMPLEXNÍ VYŠETŘENÍ A NÁVRH LÉČBY ONEMOCNĚNÍ ÚSTNÍ</t>
  </si>
  <si>
    <t>00941</t>
  </si>
  <si>
    <t>KONTROLNÍ VYŠETŘENÍ A LÉČBA ONEMOCNĚNÍ ÚSTNÍ SLIZN</t>
  </si>
  <si>
    <t>00943</t>
  </si>
  <si>
    <t xml:space="preserve">MĚŘENÍ GALVANICKÝCH PROUDŮ                        </t>
  </si>
  <si>
    <t>00945</t>
  </si>
  <si>
    <t xml:space="preserve">CÍLENÉ VYŠETŘENÍ                                  </t>
  </si>
  <si>
    <t>00946</t>
  </si>
  <si>
    <t>00947</t>
  </si>
  <si>
    <t>PÉČE O REGISTROVANÉHO POJIŠTĚNCE NAD 18 LET VĚKU I</t>
  </si>
  <si>
    <t>00949</t>
  </si>
  <si>
    <t xml:space="preserve">EXTRAKCE DOČASNÉHO ZUBU                           </t>
  </si>
  <si>
    <t>00950</t>
  </si>
  <si>
    <t xml:space="preserve">EXTRAKCE STÁLÉHO ZUBU                             </t>
  </si>
  <si>
    <t>00951</t>
  </si>
  <si>
    <t>CHIRURGIE TVRDÝCH TKÁNÍ DUTINY ÚSTNÍ MALÉHO ROZSAH</t>
  </si>
  <si>
    <t>00952</t>
  </si>
  <si>
    <t>CHIRURGIE TVRDÝCH TKÁNÍ DUTINY ÚSTNÍ VELKÉHO ROZSA</t>
  </si>
  <si>
    <t>00953</t>
  </si>
  <si>
    <t xml:space="preserve">CHIRURGICKÉ OŠETŘOVÁNÍ RETENCE ZUBŮ               </t>
  </si>
  <si>
    <t>00954</t>
  </si>
  <si>
    <t>KONZERVAČNĚ - CHIRURGICKÁ LÉČBA KOMPLIKACÍ ZUBNÍHO</t>
  </si>
  <si>
    <t>00955</t>
  </si>
  <si>
    <t>CHIRURGIE MĚKKÝCH TKÁNÍ DUTINY ÚSTNÍ A JEJÍHO OKOL</t>
  </si>
  <si>
    <t>00956</t>
  </si>
  <si>
    <t>00959</t>
  </si>
  <si>
    <t xml:space="preserve">INTRAORÁLNÍ INCIZE                                </t>
  </si>
  <si>
    <t>00960</t>
  </si>
  <si>
    <t xml:space="preserve">ZEVNÍ INCIZE                                      </t>
  </si>
  <si>
    <t>00961</t>
  </si>
  <si>
    <t xml:space="preserve">OŠETŘENÍ KOMPLIKACÍ CHIRURGICKÝCH VÝKONŮ V DUTINĚ </t>
  </si>
  <si>
    <t>00963</t>
  </si>
  <si>
    <t xml:space="preserve">INJEKCE I.M., I.V., I.D., S.C.                    </t>
  </si>
  <si>
    <t>00970</t>
  </si>
  <si>
    <t>SEJMUTÍ FIXNÍ NÁHRADY - ZA KAŽDOU PILÍŘOVOU KONSTR</t>
  </si>
  <si>
    <t>00971</t>
  </si>
  <si>
    <t xml:space="preserve">PROVIZORNÍ OCHRANNÁ KORUNKA                       </t>
  </si>
  <si>
    <t>00972</t>
  </si>
  <si>
    <t xml:space="preserve">OPRAVA FIXNÍ NÁHRADY V ORDINACI                   </t>
  </si>
  <si>
    <t>00973</t>
  </si>
  <si>
    <t xml:space="preserve">OPRAVA NEBO ÚPRAVA SNÍMATELNÉ NÁHRADY V ORDINACI  </t>
  </si>
  <si>
    <t>00975</t>
  </si>
  <si>
    <t xml:space="preserve">OCHRANNÝ MŮSTEK ZHOTOVENÝ RAZIDLOVOU METODOU      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</si>
  <si>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</si>
  <si>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</si>
  <si>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</si>
  <si>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</si>
  <si>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</si>
  <si>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</si>
  <si>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</si>
  <si>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</si>
  <si>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</si>
  <si>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</si>
  <si>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</si>
  <si>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0076036</t>
  </si>
  <si>
    <t>0076037</t>
  </si>
  <si>
    <t>0076040</t>
  </si>
  <si>
    <t>0076041</t>
  </si>
  <si>
    <t>0076070</t>
  </si>
  <si>
    <t>0076071</t>
  </si>
  <si>
    <t>0076080</t>
  </si>
  <si>
    <t>0076081</t>
  </si>
  <si>
    <t>0086001</t>
  </si>
  <si>
    <t>0086021</t>
  </si>
  <si>
    <t>0086031</t>
  </si>
  <si>
    <t>0086033</t>
  </si>
  <si>
    <t>0086034</t>
  </si>
  <si>
    <t>0086037</t>
  </si>
  <si>
    <t>0086041</t>
  </si>
  <si>
    <t>0086071</t>
  </si>
  <si>
    <t>0086080</t>
  </si>
  <si>
    <t>0086081</t>
  </si>
  <si>
    <t>00981</t>
  </si>
  <si>
    <t xml:space="preserve">DIAGNOSTIKA ORTODONTICKÝCH ANOMÁLIÍ               </t>
  </si>
  <si>
    <t>00982</t>
  </si>
  <si>
    <t>ZAHÁJENÍ LÉČBY ORTODONTICKÝCH ANOMÁLIÍ FIXNÍM ORTO</t>
  </si>
  <si>
    <t>00983</t>
  </si>
  <si>
    <t xml:space="preserve">KONTROLA LÉČBY ORTODONTICKÝCH ANOMÁLIÍ S POUŽITÍM 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</si>
  <si>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</si>
  <si>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</si>
  <si>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</si>
  <si>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</si>
  <si>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</si>
  <si>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</si>
  <si>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00987</t>
  </si>
  <si>
    <t xml:space="preserve">STANOVENÍ FÁZE RŮSTU                              </t>
  </si>
  <si>
    <t>00988</t>
  </si>
  <si>
    <t xml:space="preserve">ANALÝZA TELERENTGENOVÉHO SNÍMKU LBI               </t>
  </si>
  <si>
    <t>00989</t>
  </si>
  <si>
    <t xml:space="preserve">ANALÝZA ORTODONTICKÝCH MODELŮ                     </t>
  </si>
  <si>
    <t>00990</t>
  </si>
  <si>
    <t xml:space="preserve">DIAGNOSTICKÁ PŘESTAVBA ORTODONTICKÉHO MODELU      </t>
  </si>
  <si>
    <t>00993</t>
  </si>
  <si>
    <t xml:space="preserve">NAVÁZÁNÍ PARCIÁLNÍHO OBLOUKU                      </t>
  </si>
  <si>
    <t>00994</t>
  </si>
  <si>
    <t>ZAHÁJENÍ LÉČBY ORTODONTICKÝCH ANOMÁLIÍ MALÝM FIXNÍ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</si>
</sst>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13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1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41" fillId="2" borderId="32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7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4" xfId="0" applyFont="1" applyFill="1" applyBorder="1" applyAlignment="1"/>
    <xf numFmtId="0" fontId="43" fillId="0" borderId="0" xfId="0" applyFont="1" applyFill="1" applyBorder="1" applyAlignment="1"/>
    <xf numFmtId="0" fontId="35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8" fillId="0" borderId="0" xfId="80" applyFill="1"/>
    <xf numFmtId="0" fontId="9" fillId="0" borderId="34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0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4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0" fillId="0" borderId="34" xfId="0" applyFill="1" applyBorder="1" applyAlignment="1"/>
    <xf numFmtId="0" fontId="45" fillId="0" borderId="36" xfId="0" applyFont="1" applyFill="1" applyBorder="1" applyAlignment="1"/>
    <xf numFmtId="165" fontId="3" fillId="0" borderId="52" xfId="53" applyNumberFormat="1" applyFont="1" applyFill="1" applyBorder="1"/>
    <xf numFmtId="9" fontId="3" fillId="0" borderId="52" xfId="53" applyNumberFormat="1" applyFont="1" applyFill="1" applyBorder="1"/>
    <xf numFmtId="0" fontId="0" fillId="0" borderId="0" xfId="0" applyFont="1" applyFill="1"/>
    <xf numFmtId="0" fontId="51" fillId="3" borderId="17" xfId="1" applyFont="1" applyFill="1" applyBorder="1"/>
    <xf numFmtId="0" fontId="51" fillId="4" borderId="31" xfId="1" applyFont="1" applyFill="1" applyBorder="1"/>
    <xf numFmtId="0" fontId="51" fillId="4" borderId="16" xfId="1" applyFont="1" applyFill="1" applyBorder="1"/>
    <xf numFmtId="0" fontId="35" fillId="0" borderId="28" xfId="0" applyFont="1" applyFill="1" applyBorder="1" applyAlignment="1"/>
    <xf numFmtId="0" fontId="35" fillId="0" borderId="29" xfId="0" applyFont="1" applyFill="1" applyBorder="1" applyAlignment="1"/>
    <xf numFmtId="0" fontId="35" fillId="0" borderId="47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6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0" xfId="53" applyFont="1" applyFill="1" applyBorder="1" applyAlignment="1">
      <alignment horizontal="right"/>
    </xf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5" xfId="1" applyFill="1" applyBorder="1"/>
    <xf numFmtId="0" fontId="35" fillId="5" borderId="21" xfId="0" applyFont="1" applyFill="1" applyBorder="1"/>
    <xf numFmtId="0" fontId="35" fillId="5" borderId="34" xfId="0" applyFont="1" applyFill="1" applyBorder="1"/>
    <xf numFmtId="0" fontId="29" fillId="2" borderId="3" xfId="1" applyFill="1" applyBorder="1"/>
    <xf numFmtId="0" fontId="35" fillId="5" borderId="36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7" xfId="53" applyNumberFormat="1" applyFont="1" applyFill="1" applyBorder="1"/>
    <xf numFmtId="3" fontId="34" fillId="0" borderId="24" xfId="53" applyNumberFormat="1" applyFont="1" applyFill="1" applyBorder="1"/>
    <xf numFmtId="165" fontId="34" fillId="2" borderId="23" xfId="53" applyNumberFormat="1" applyFont="1" applyFill="1" applyBorder="1" applyAlignment="1">
      <alignment horizontal="right"/>
    </xf>
    <xf numFmtId="0" fontId="0" fillId="0" borderId="36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6" xfId="0" applyFont="1" applyFill="1" applyBorder="1" applyAlignment="1">
      <alignment horizontal="center"/>
    </xf>
    <xf numFmtId="170" fontId="0" fillId="0" borderId="34" xfId="0" applyNumberFormat="1" applyFill="1" applyBorder="1" applyAlignment="1"/>
    <xf numFmtId="170" fontId="0" fillId="0" borderId="0" xfId="0" applyNumberFormat="1" applyFill="1"/>
    <xf numFmtId="9" fontId="0" fillId="0" borderId="34" xfId="0" applyNumberFormat="1" applyFill="1" applyBorder="1" applyAlignment="1"/>
    <xf numFmtId="3" fontId="45" fillId="0" borderId="36" xfId="0" applyNumberFormat="1" applyFont="1" applyFill="1" applyBorder="1" applyAlignment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3" fontId="3" fillId="0" borderId="53" xfId="53" applyNumberFormat="1" applyFont="1" applyFill="1" applyBorder="1"/>
    <xf numFmtId="9" fontId="45" fillId="0" borderId="36" xfId="0" applyNumberFormat="1" applyFont="1" applyFill="1" applyBorder="1" applyAlignment="1"/>
    <xf numFmtId="0" fontId="35" fillId="0" borderId="0" xfId="0" applyFont="1" applyFill="1"/>
    <xf numFmtId="0" fontId="42" fillId="3" borderId="25" xfId="0" applyFont="1" applyFill="1" applyBorder="1" applyAlignment="1"/>
    <xf numFmtId="0" fontId="0" fillId="0" borderId="35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7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7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48" xfId="78" applyNumberFormat="1" applyFont="1" applyFill="1" applyBorder="1" applyAlignment="1">
      <alignment horizontal="left"/>
    </xf>
    <xf numFmtId="0" fontId="35" fillId="2" borderId="39" xfId="0" applyFont="1" applyFill="1" applyBorder="1" applyAlignment="1"/>
    <xf numFmtId="3" fontId="32" fillId="2" borderId="41" xfId="78" applyNumberFormat="1" applyFont="1" applyFill="1" applyBorder="1" applyAlignment="1"/>
    <xf numFmtId="0" fontId="42" fillId="2" borderId="48" xfId="0" applyFont="1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42" fillId="2" borderId="41" xfId="0" applyFont="1" applyFill="1" applyBorder="1" applyAlignment="1">
      <alignment horizontal="left"/>
    </xf>
    <xf numFmtId="3" fontId="42" fillId="2" borderId="41" xfId="0" applyNumberFormat="1" applyFont="1" applyFill="1" applyBorder="1" applyAlignment="1">
      <alignment horizontal="left"/>
    </xf>
    <xf numFmtId="3" fontId="0" fillId="2" borderId="37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6" xfId="0" applyFont="1" applyFill="1" applyBorder="1" applyAlignment="1">
      <alignment vertic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36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7" xfId="0" applyNumberFormat="1" applyFont="1" applyFill="1" applyBorder="1" applyAlignment="1">
      <alignment horizontal="center" vertical="top"/>
    </xf>
    <xf numFmtId="0" fontId="34" fillId="2" borderId="28" xfId="0" applyFont="1" applyFill="1" applyBorder="1" applyAlignment="1">
      <alignment horizontal="center" vertical="top" wrapText="1"/>
    </xf>
    <xf numFmtId="0" fontId="34" fillId="2" borderId="28" xfId="0" applyFont="1" applyFill="1" applyBorder="1" applyAlignment="1">
      <alignment horizontal="center" vertical="top"/>
    </xf>
    <xf numFmtId="49" fontId="34" fillId="2" borderId="28" xfId="0" applyNumberFormat="1" applyFont="1" applyFill="1" applyBorder="1" applyAlignment="1">
      <alignment horizontal="center" vertical="top"/>
    </xf>
    <xf numFmtId="0" fontId="34" fillId="2" borderId="28" xfId="0" applyFont="1" applyFill="1" applyBorder="1" applyAlignment="1">
      <alignment horizontal="center" vertical="center"/>
    </xf>
    <xf numFmtId="0" fontId="34" fillId="2" borderId="48" xfId="0" quotePrefix="1" applyFont="1" applyFill="1" applyBorder="1" applyAlignment="1">
      <alignment horizontal="center"/>
    </xf>
    <xf numFmtId="0" fontId="34" fillId="2" borderId="37" xfId="0" applyFont="1" applyFill="1" applyBorder="1" applyAlignment="1">
      <alignment horizontal="center"/>
    </xf>
    <xf numFmtId="9" fontId="50" fillId="2" borderId="37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6" fillId="7" borderId="55" xfId="0" applyNumberFormat="1" applyFont="1" applyFill="1" applyBorder="1" applyAlignment="1">
      <alignment horizontal="right" vertical="top"/>
    </xf>
    <xf numFmtId="3" fontId="36" fillId="7" borderId="56" xfId="0" applyNumberFormat="1" applyFont="1" applyFill="1" applyBorder="1" applyAlignment="1">
      <alignment horizontal="right" vertical="top"/>
    </xf>
    <xf numFmtId="174" fontId="36" fillId="7" borderId="57" xfId="0" applyNumberFormat="1" applyFont="1" applyFill="1" applyBorder="1" applyAlignment="1">
      <alignment horizontal="right" vertical="top"/>
    </xf>
    <xf numFmtId="3" fontId="36" fillId="0" borderId="55" xfId="0" applyNumberFormat="1" applyFont="1" applyBorder="1" applyAlignment="1">
      <alignment horizontal="right" vertical="top"/>
    </xf>
    <xf numFmtId="174" fontId="36" fillId="7" borderId="58" xfId="0" applyNumberFormat="1" applyFont="1" applyFill="1" applyBorder="1" applyAlignment="1">
      <alignment horizontal="right" vertical="top"/>
    </xf>
    <xf numFmtId="3" fontId="38" fillId="7" borderId="60" xfId="0" applyNumberFormat="1" applyFont="1" applyFill="1" applyBorder="1" applyAlignment="1">
      <alignment horizontal="right" vertical="top"/>
    </xf>
    <xf numFmtId="3" fontId="38" fillId="7" borderId="61" xfId="0" applyNumberFormat="1" applyFont="1" applyFill="1" applyBorder="1" applyAlignment="1">
      <alignment horizontal="right" vertical="top"/>
    </xf>
    <xf numFmtId="174" fontId="38" fillId="7" borderId="62" xfId="0" applyNumberFormat="1" applyFont="1" applyFill="1" applyBorder="1" applyAlignment="1">
      <alignment horizontal="right" vertical="top"/>
    </xf>
    <xf numFmtId="3" fontId="38" fillId="0" borderId="60" xfId="0" applyNumberFormat="1" applyFont="1" applyBorder="1" applyAlignment="1">
      <alignment horizontal="right" vertical="top"/>
    </xf>
    <xf numFmtId="0" fontId="38" fillId="7" borderId="63" xfId="0" applyFont="1" applyFill="1" applyBorder="1" applyAlignment="1">
      <alignment horizontal="right" vertical="top"/>
    </xf>
    <xf numFmtId="0" fontId="36" fillId="7" borderId="58" xfId="0" applyFont="1" applyFill="1" applyBorder="1" applyAlignment="1">
      <alignment horizontal="right" vertical="top"/>
    </xf>
    <xf numFmtId="174" fontId="38" fillId="7" borderId="63" xfId="0" applyNumberFormat="1" applyFont="1" applyFill="1" applyBorder="1" applyAlignment="1">
      <alignment horizontal="right" vertical="top"/>
    </xf>
    <xf numFmtId="0" fontId="36" fillId="7" borderId="57" xfId="0" applyFont="1" applyFill="1" applyBorder="1" applyAlignment="1">
      <alignment horizontal="right" vertical="top"/>
    </xf>
    <xf numFmtId="0" fontId="38" fillId="7" borderId="62" xfId="0" applyFont="1" applyFill="1" applyBorder="1" applyAlignment="1">
      <alignment horizontal="right" vertical="top"/>
    </xf>
    <xf numFmtId="3" fontId="38" fillId="0" borderId="64" xfId="0" applyNumberFormat="1" applyFont="1" applyBorder="1" applyAlignment="1">
      <alignment horizontal="right" vertical="top"/>
    </xf>
    <xf numFmtId="3" fontId="38" fillId="0" borderId="65" xfId="0" applyNumberFormat="1" applyFont="1" applyBorder="1" applyAlignment="1">
      <alignment horizontal="right" vertical="top"/>
    </xf>
    <xf numFmtId="3" fontId="38" fillId="0" borderId="66" xfId="0" applyNumberFormat="1" applyFont="1" applyBorder="1" applyAlignment="1">
      <alignment horizontal="right" vertical="top"/>
    </xf>
    <xf numFmtId="174" fontId="38" fillId="7" borderId="67" xfId="0" applyNumberFormat="1" applyFont="1" applyFill="1" applyBorder="1" applyAlignment="1">
      <alignment horizontal="right" vertical="top"/>
    </xf>
    <xf numFmtId="0" fontId="40" fillId="8" borderId="54" xfId="0" applyFont="1" applyFill="1" applyBorder="1" applyAlignment="1">
      <alignment vertical="top"/>
    </xf>
    <xf numFmtId="0" fontId="40" fillId="8" borderId="54" xfId="0" applyFont="1" applyFill="1" applyBorder="1" applyAlignment="1">
      <alignment vertical="top" indent="2"/>
    </xf>
    <xf numFmtId="0" fontId="40" fillId="8" borderId="54" xfId="0" applyFont="1" applyFill="1" applyBorder="1" applyAlignment="1">
      <alignment vertical="top" indent="4"/>
    </xf>
    <xf numFmtId="0" fontId="41" fillId="8" borderId="59" xfId="0" applyFont="1" applyFill="1" applyBorder="1" applyAlignment="1">
      <alignment vertical="top" indent="6"/>
    </xf>
    <xf numFmtId="0" fontId="40" fillId="8" borderId="54" xfId="0" applyFont="1" applyFill="1" applyBorder="1" applyAlignment="1">
      <alignment vertical="top" indent="8"/>
    </xf>
    <xf numFmtId="0" fontId="41" fillId="8" borderId="59" xfId="0" applyFont="1" applyFill="1" applyBorder="1" applyAlignment="1">
      <alignment vertical="top" indent="2"/>
    </xf>
    <xf numFmtId="0" fontId="41" fillId="8" borderId="59" xfId="0" applyFont="1" applyFill="1" applyBorder="1" applyAlignment="1">
      <alignment vertical="top" indent="4"/>
    </xf>
    <xf numFmtId="0" fontId="35" fillId="8" borderId="54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38" xfId="53" applyNumberFormat="1" applyFont="1" applyFill="1" applyBorder="1" applyAlignment="1">
      <alignment horizontal="left"/>
    </xf>
    <xf numFmtId="165" fontId="34" fillId="2" borderId="40" xfId="53" applyNumberFormat="1" applyFont="1" applyFill="1" applyBorder="1" applyAlignment="1">
      <alignment horizontal="left"/>
    </xf>
    <xf numFmtId="165" fontId="34" fillId="2" borderId="43" xfId="53" applyNumberFormat="1" applyFont="1" applyFill="1" applyBorder="1" applyAlignment="1">
      <alignment horizontal="left"/>
    </xf>
    <xf numFmtId="3" fontId="34" fillId="2" borderId="43" xfId="53" applyNumberFormat="1" applyFont="1" applyFill="1" applyBorder="1" applyAlignment="1">
      <alignment horizontal="left"/>
    </xf>
    <xf numFmtId="3" fontId="34" fillId="2" borderId="49" xfId="53" applyNumberFormat="1" applyFont="1" applyFill="1" applyBorder="1" applyAlignment="1">
      <alignment horizontal="left"/>
    </xf>
    <xf numFmtId="3" fontId="0" fillId="0" borderId="40" xfId="0" applyNumberFormat="1" applyFill="1" applyBorder="1"/>
    <xf numFmtId="3" fontId="0" fillId="0" borderId="46" xfId="0" applyNumberFormat="1" applyFill="1" applyBorder="1"/>
    <xf numFmtId="0" fontId="0" fillId="0" borderId="23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38" xfId="0" applyFont="1" applyFill="1" applyBorder="1"/>
    <xf numFmtId="3" fontId="42" fillId="2" borderId="44" xfId="0" applyNumberFormat="1" applyFont="1" applyFill="1" applyBorder="1"/>
    <xf numFmtId="9" fontId="42" fillId="2" borderId="42" xfId="0" applyNumberFormat="1" applyFont="1" applyFill="1" applyBorder="1"/>
    <xf numFmtId="3" fontId="42" fillId="2" borderId="49" xfId="0" applyNumberFormat="1" applyFont="1" applyFill="1" applyBorder="1"/>
    <xf numFmtId="9" fontId="0" fillId="0" borderId="40" xfId="0" applyNumberFormat="1" applyFill="1" applyBorder="1"/>
    <xf numFmtId="9" fontId="0" fillId="0" borderId="27" xfId="0" applyNumberFormat="1" applyFill="1" applyBorder="1"/>
    <xf numFmtId="9" fontId="0" fillId="0" borderId="22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38" xfId="0" applyFont="1" applyFill="1" applyBorder="1"/>
    <xf numFmtId="9" fontId="0" fillId="0" borderId="8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0" borderId="23" xfId="0" applyFont="1" applyFill="1" applyBorder="1"/>
    <xf numFmtId="0" fontId="28" fillId="0" borderId="11" xfId="0" applyFont="1" applyFill="1" applyBorder="1"/>
    <xf numFmtId="0" fontId="42" fillId="2" borderId="40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2" borderId="49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7" xfId="0" applyNumberFormat="1" applyFill="1" applyBorder="1"/>
    <xf numFmtId="9" fontId="0" fillId="0" borderId="24" xfId="0" applyNumberFormat="1" applyFill="1" applyBorder="1"/>
    <xf numFmtId="170" fontId="0" fillId="0" borderId="12" xfId="0" applyNumberFormat="1" applyFill="1" applyBorder="1"/>
    <xf numFmtId="0" fontId="0" fillId="0" borderId="12" xfId="0" applyFill="1" applyBorder="1"/>
    <xf numFmtId="9" fontId="0" fillId="0" borderId="13" xfId="0" applyNumberFormat="1" applyFill="1" applyBorder="1"/>
    <xf numFmtId="170" fontId="28" fillId="8" borderId="26" xfId="0" applyNumberFormat="1" applyFont="1" applyFill="1" applyBorder="1"/>
    <xf numFmtId="0" fontId="28" fillId="8" borderId="26" xfId="0" applyFont="1" applyFill="1" applyBorder="1"/>
    <xf numFmtId="9" fontId="28" fillId="8" borderId="19" xfId="0" applyNumberFormat="1" applyFont="1" applyFill="1" applyBorder="1"/>
    <xf numFmtId="0" fontId="0" fillId="2" borderId="29" xfId="0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9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0.6799876204574572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816704"/>
        <c:axId val="10146421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0.58708769686950391</c:v>
                </c:pt>
                <c:pt idx="1">
                  <c:v>0.58708769686950391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277184"/>
        <c:axId val="1027279104"/>
      </c:scatterChart>
      <c:catAx>
        <c:axId val="10138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464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4642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3816704"/>
        <c:crosses val="autoZero"/>
        <c:crossBetween val="between"/>
      </c:valAx>
      <c:valAx>
        <c:axId val="10272771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27279104"/>
        <c:crosses val="max"/>
        <c:crossBetween val="midCat"/>
      </c:valAx>
      <c:valAx>
        <c:axId val="1027279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72771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55" t="s">
        <v>117</v>
      </c>
      <c r="B1" s="156"/>
      <c r="C1" s="60"/>
    </row>
    <row r="2" spans="1:3" ht="14.4" customHeight="1" thickBot="1" x14ac:dyDescent="0.35">
      <c r="A2" s="214" t="s">
        <v>155</v>
      </c>
      <c r="B2" s="62"/>
    </row>
    <row r="3" spans="1:3" ht="14.4" customHeight="1" thickBot="1" x14ac:dyDescent="0.35">
      <c r="A3" s="151" t="s">
        <v>148</v>
      </c>
      <c r="B3" s="152"/>
      <c r="C3" s="60"/>
    </row>
    <row r="4" spans="1:3" ht="14.4" customHeight="1" x14ac:dyDescent="0.3">
      <c r="A4" s="110" t="str">
        <f t="shared" ref="A4:A7" si="0">HYPERLINK("#'"&amp;C4&amp;"'!A1",C4)</f>
        <v>HI</v>
      </c>
      <c r="B4" s="111" t="s">
        <v>143</v>
      </c>
      <c r="C4" s="63" t="s">
        <v>120</v>
      </c>
    </row>
    <row r="5" spans="1:3" ht="14.4" customHeight="1" x14ac:dyDescent="0.3">
      <c r="A5" s="112" t="str">
        <f t="shared" si="0"/>
        <v>HI Graf</v>
      </c>
      <c r="B5" s="113" t="s">
        <v>116</v>
      </c>
      <c r="C5" s="63" t="s">
        <v>121</v>
      </c>
    </row>
    <row r="6" spans="1:3" ht="14.4" customHeight="1" x14ac:dyDescent="0.3">
      <c r="A6" s="112" t="str">
        <f t="shared" si="0"/>
        <v>Man Tab</v>
      </c>
      <c r="B6" s="113" t="s">
        <v>157</v>
      </c>
      <c r="C6" s="63" t="s">
        <v>122</v>
      </c>
    </row>
    <row r="7" spans="1:3" ht="14.4" customHeight="1" thickBot="1" x14ac:dyDescent="0.35">
      <c r="A7" s="114" t="str">
        <f t="shared" si="0"/>
        <v>HV</v>
      </c>
      <c r="B7" s="115" t="s">
        <v>66</v>
      </c>
      <c r="C7" s="63" t="s">
        <v>77</v>
      </c>
    </row>
    <row r="8" spans="1:3" ht="14.4" customHeight="1" thickBot="1" x14ac:dyDescent="0.35">
      <c r="A8" s="116"/>
      <c r="B8" s="116"/>
    </row>
    <row r="9" spans="1:3" ht="14.4" customHeight="1" thickBot="1" x14ac:dyDescent="0.35">
      <c r="A9" s="153" t="s">
        <v>118</v>
      </c>
      <c r="B9" s="152"/>
      <c r="C9" s="60"/>
    </row>
    <row r="10" spans="1:3" ht="14.4" customHeight="1" x14ac:dyDescent="0.3">
      <c r="A10" s="117" t="str">
        <f t="shared" ref="A10:A15" si="1">HYPERLINK("#'"&amp;C10&amp;"'!A1",C10)</f>
        <v>Léky Žádanky</v>
      </c>
      <c r="B10" s="111" t="s">
        <v>145</v>
      </c>
      <c r="C10" s="63" t="s">
        <v>123</v>
      </c>
    </row>
    <row r="11" spans="1:3" ht="14.4" customHeight="1" x14ac:dyDescent="0.3">
      <c r="A11" s="112" t="str">
        <f t="shared" si="1"/>
        <v>LŽ Detail</v>
      </c>
      <c r="B11" s="113" t="s">
        <v>144</v>
      </c>
      <c r="C11" s="63" t="s">
        <v>124</v>
      </c>
    </row>
    <row r="12" spans="1:3" ht="14.4" customHeight="1" x14ac:dyDescent="0.3">
      <c r="A12" s="112" t="str">
        <f t="shared" si="1"/>
        <v>LŽ PL</v>
      </c>
      <c r="B12" s="113" t="s">
        <v>471</v>
      </c>
      <c r="C12" s="63" t="s">
        <v>153</v>
      </c>
    </row>
    <row r="13" spans="1:3" s="150" customFormat="1" ht="14.4" customHeight="1" x14ac:dyDescent="0.3">
      <c r="A13" s="112" t="str">
        <f t="shared" si="1"/>
        <v>LŽ PL Detail</v>
      </c>
      <c r="B13" s="113" t="s">
        <v>139</v>
      </c>
      <c r="C13" s="63" t="s">
        <v>154</v>
      </c>
    </row>
    <row r="14" spans="1:3" ht="14.4" customHeight="1" x14ac:dyDescent="0.3">
      <c r="A14" s="117" t="str">
        <f t="shared" si="1"/>
        <v>Materiál Žádanky</v>
      </c>
      <c r="B14" s="113" t="s">
        <v>146</v>
      </c>
      <c r="C14" s="63" t="s">
        <v>125</v>
      </c>
    </row>
    <row r="15" spans="1:3" ht="14.4" customHeight="1" thickBot="1" x14ac:dyDescent="0.35">
      <c r="A15" s="112" t="str">
        <f t="shared" si="1"/>
        <v>MŽ Detail</v>
      </c>
      <c r="B15" s="113" t="s">
        <v>147</v>
      </c>
      <c r="C15" s="63" t="s">
        <v>126</v>
      </c>
    </row>
    <row r="16" spans="1:3" ht="14.4" customHeight="1" thickBot="1" x14ac:dyDescent="0.35">
      <c r="A16" s="118"/>
      <c r="B16" s="118"/>
    </row>
    <row r="17" spans="1:3" ht="14.4" customHeight="1" thickBot="1" x14ac:dyDescent="0.35">
      <c r="A17" s="154" t="s">
        <v>119</v>
      </c>
      <c r="B17" s="152"/>
      <c r="C17" s="60"/>
    </row>
    <row r="18" spans="1:3" ht="14.4" customHeight="1" x14ac:dyDescent="0.3">
      <c r="A18" s="119" t="str">
        <f t="shared" ref="A18:A19" si="2">HYPERLINK("#'"&amp;C18&amp;"'!A1",C18)</f>
        <v>ZV Vykáz.-A</v>
      </c>
      <c r="B18" s="111" t="s">
        <v>129</v>
      </c>
      <c r="C18" s="63" t="s">
        <v>127</v>
      </c>
    </row>
    <row r="19" spans="1:3" ht="14.4" customHeight="1" thickBot="1" x14ac:dyDescent="0.35">
      <c r="A19" s="112" t="str">
        <f t="shared" si="2"/>
        <v>ZV Vykáz.-A Detail</v>
      </c>
      <c r="B19" s="113" t="s">
        <v>130</v>
      </c>
      <c r="C19" s="63" t="s">
        <v>128</v>
      </c>
    </row>
    <row r="20" spans="1:3" ht="14.4" customHeight="1" x14ac:dyDescent="0.3">
      <c r="A20" s="64"/>
      <c r="B20" s="6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183" t="s">
        <v>146</v>
      </c>
      <c r="B1" s="184"/>
      <c r="C1" s="184"/>
      <c r="D1" s="184"/>
      <c r="E1" s="184"/>
      <c r="F1" s="184"/>
      <c r="G1" s="157"/>
    </row>
    <row r="2" spans="1:8" ht="14.4" customHeight="1" thickBot="1" x14ac:dyDescent="0.35">
      <c r="A2" s="214" t="s">
        <v>155</v>
      </c>
      <c r="B2" s="91"/>
      <c r="C2" s="91"/>
      <c r="D2" s="91"/>
      <c r="E2" s="91"/>
      <c r="F2" s="91"/>
    </row>
    <row r="3" spans="1:8" ht="14.4" customHeight="1" thickBot="1" x14ac:dyDescent="0.35">
      <c r="A3" s="107" t="s">
        <v>0</v>
      </c>
      <c r="B3" s="108" t="s">
        <v>1</v>
      </c>
      <c r="C3" s="124" t="s">
        <v>2</v>
      </c>
      <c r="D3" s="125" t="s">
        <v>3</v>
      </c>
      <c r="E3" s="125" t="s">
        <v>4</v>
      </c>
      <c r="F3" s="125" t="s">
        <v>5</v>
      </c>
      <c r="G3" s="126" t="s">
        <v>150</v>
      </c>
    </row>
    <row r="4" spans="1:8" ht="14.4" customHeight="1" x14ac:dyDescent="0.3">
      <c r="A4" s="242" t="s">
        <v>341</v>
      </c>
      <c r="B4" s="243" t="s">
        <v>342</v>
      </c>
      <c r="C4" s="244" t="s">
        <v>343</v>
      </c>
      <c r="D4" s="244" t="s">
        <v>342</v>
      </c>
      <c r="E4" s="244" t="s">
        <v>342</v>
      </c>
      <c r="F4" s="245" t="s">
        <v>342</v>
      </c>
      <c r="G4" s="244" t="s">
        <v>342</v>
      </c>
      <c r="H4" s="244" t="s">
        <v>78</v>
      </c>
    </row>
    <row r="5" spans="1:8" ht="14.4" customHeight="1" x14ac:dyDescent="0.3">
      <c r="A5" s="242" t="s">
        <v>341</v>
      </c>
      <c r="B5" s="243" t="s">
        <v>480</v>
      </c>
      <c r="C5" s="244" t="s">
        <v>481</v>
      </c>
      <c r="D5" s="244">
        <v>29956.104195016011</v>
      </c>
      <c r="E5" s="244">
        <v>30959.630000000005</v>
      </c>
      <c r="F5" s="245">
        <v>1.0334998769683461</v>
      </c>
      <c r="G5" s="244">
        <v>1003.525804983994</v>
      </c>
      <c r="H5" s="244" t="s">
        <v>2</v>
      </c>
    </row>
    <row r="6" spans="1:8" ht="14.4" customHeight="1" x14ac:dyDescent="0.3">
      <c r="A6" s="242" t="s">
        <v>341</v>
      </c>
      <c r="B6" s="243" t="s">
        <v>482</v>
      </c>
      <c r="C6" s="244" t="s">
        <v>483</v>
      </c>
      <c r="D6" s="244">
        <v>48956.193695088696</v>
      </c>
      <c r="E6" s="244">
        <v>43752.909999999996</v>
      </c>
      <c r="F6" s="245">
        <v>0.89371551784650494</v>
      </c>
      <c r="G6" s="244">
        <v>-5203.2836950886995</v>
      </c>
      <c r="H6" s="244" t="s">
        <v>2</v>
      </c>
    </row>
    <row r="7" spans="1:8" ht="14.4" customHeight="1" x14ac:dyDescent="0.3">
      <c r="A7" s="242" t="s">
        <v>341</v>
      </c>
      <c r="B7" s="243" t="s">
        <v>484</v>
      </c>
      <c r="C7" s="244" t="s">
        <v>485</v>
      </c>
      <c r="D7" s="244">
        <v>1956.301760319124</v>
      </c>
      <c r="E7" s="244">
        <v>82.3</v>
      </c>
      <c r="F7" s="245">
        <v>4.2069174433792218E-2</v>
      </c>
      <c r="G7" s="244">
        <v>-1874.0017603191241</v>
      </c>
      <c r="H7" s="244" t="s">
        <v>2</v>
      </c>
    </row>
    <row r="8" spans="1:8" ht="14.4" customHeight="1" x14ac:dyDescent="0.3">
      <c r="A8" s="242" t="s">
        <v>341</v>
      </c>
      <c r="B8" s="243" t="s">
        <v>486</v>
      </c>
      <c r="C8" s="244" t="s">
        <v>487</v>
      </c>
      <c r="D8" s="244">
        <v>22610.391797520915</v>
      </c>
      <c r="E8" s="244">
        <v>815.86</v>
      </c>
      <c r="F8" s="245">
        <v>3.6083408341887016E-2</v>
      </c>
      <c r="G8" s="244">
        <v>-21794.531797520915</v>
      </c>
      <c r="H8" s="244" t="s">
        <v>2</v>
      </c>
    </row>
    <row r="9" spans="1:8" ht="14.4" customHeight="1" x14ac:dyDescent="0.3">
      <c r="A9" s="242" t="s">
        <v>341</v>
      </c>
      <c r="B9" s="243" t="s">
        <v>488</v>
      </c>
      <c r="C9" s="244" t="s">
        <v>489</v>
      </c>
      <c r="D9" s="244">
        <v>2136893.0047157407</v>
      </c>
      <c r="E9" s="244">
        <v>2081348.98</v>
      </c>
      <c r="F9" s="245">
        <v>0.97400711004567619</v>
      </c>
      <c r="G9" s="244">
        <v>-55544.024715740699</v>
      </c>
      <c r="H9" s="244" t="s">
        <v>2</v>
      </c>
    </row>
    <row r="10" spans="1:8" ht="14.4" customHeight="1" x14ac:dyDescent="0.3">
      <c r="A10" s="242" t="s">
        <v>341</v>
      </c>
      <c r="B10" s="243" t="s">
        <v>490</v>
      </c>
      <c r="C10" s="244" t="s">
        <v>491</v>
      </c>
      <c r="D10" s="244">
        <v>53904.675622570554</v>
      </c>
      <c r="E10" s="244">
        <v>45078.879999999997</v>
      </c>
      <c r="F10" s="245">
        <v>0.83627031383386918</v>
      </c>
      <c r="G10" s="244">
        <v>-8825.7956225705566</v>
      </c>
      <c r="H10" s="244" t="s">
        <v>2</v>
      </c>
    </row>
    <row r="11" spans="1:8" ht="14.4" customHeight="1" x14ac:dyDescent="0.3">
      <c r="A11" s="242" t="s">
        <v>341</v>
      </c>
      <c r="B11" s="243" t="s">
        <v>492</v>
      </c>
      <c r="C11" s="244" t="s">
        <v>493</v>
      </c>
      <c r="D11" s="244">
        <v>5265.3417541909685</v>
      </c>
      <c r="E11" s="244">
        <v>2703</v>
      </c>
      <c r="F11" s="245">
        <v>0.513356991091516</v>
      </c>
      <c r="G11" s="244">
        <v>-2562.3417541909685</v>
      </c>
      <c r="H11" s="244" t="s">
        <v>2</v>
      </c>
    </row>
    <row r="12" spans="1:8" ht="14.4" customHeight="1" x14ac:dyDescent="0.3">
      <c r="A12" s="242" t="s">
        <v>341</v>
      </c>
      <c r="B12" s="243" t="s">
        <v>494</v>
      </c>
      <c r="C12" s="244" t="s">
        <v>495</v>
      </c>
      <c r="D12" s="244">
        <v>93749.738375786561</v>
      </c>
      <c r="E12" s="244">
        <v>86373.27</v>
      </c>
      <c r="F12" s="245">
        <v>0.92131745108217034</v>
      </c>
      <c r="G12" s="244">
        <v>-7376.4683757865569</v>
      </c>
      <c r="H12" s="244" t="s">
        <v>2</v>
      </c>
    </row>
    <row r="13" spans="1:8" ht="14.4" customHeight="1" x14ac:dyDescent="0.3">
      <c r="A13" s="242" t="s">
        <v>341</v>
      </c>
      <c r="B13" s="243" t="s">
        <v>6</v>
      </c>
      <c r="C13" s="244" t="s">
        <v>343</v>
      </c>
      <c r="D13" s="244">
        <v>2394590.569382282</v>
      </c>
      <c r="E13" s="244">
        <v>2291114.83</v>
      </c>
      <c r="F13" s="245">
        <v>0.95678771114137695</v>
      </c>
      <c r="G13" s="244">
        <v>-103475.7393822819</v>
      </c>
      <c r="H13" s="244" t="s">
        <v>348</v>
      </c>
    </row>
    <row r="15" spans="1:8" ht="14.4" customHeight="1" x14ac:dyDescent="0.3">
      <c r="A15" s="242" t="s">
        <v>341</v>
      </c>
      <c r="B15" s="243" t="s">
        <v>342</v>
      </c>
      <c r="C15" s="244" t="s">
        <v>343</v>
      </c>
      <c r="D15" s="244" t="s">
        <v>342</v>
      </c>
      <c r="E15" s="244" t="s">
        <v>342</v>
      </c>
      <c r="F15" s="245" t="s">
        <v>342</v>
      </c>
      <c r="G15" s="244" t="s">
        <v>342</v>
      </c>
      <c r="H15" s="244" t="s">
        <v>78</v>
      </c>
    </row>
    <row r="16" spans="1:8" ht="14.4" customHeight="1" x14ac:dyDescent="0.3">
      <c r="A16" s="242" t="s">
        <v>349</v>
      </c>
      <c r="B16" s="243" t="s">
        <v>480</v>
      </c>
      <c r="C16" s="244" t="s">
        <v>481</v>
      </c>
      <c r="D16" s="244">
        <v>29956.104195016011</v>
      </c>
      <c r="E16" s="244">
        <v>30959.630000000005</v>
      </c>
      <c r="F16" s="245">
        <v>1.0334998769683461</v>
      </c>
      <c r="G16" s="244">
        <v>1003.525804983994</v>
      </c>
      <c r="H16" s="244" t="s">
        <v>2</v>
      </c>
    </row>
    <row r="17" spans="1:8" ht="14.4" customHeight="1" x14ac:dyDescent="0.3">
      <c r="A17" s="242" t="s">
        <v>349</v>
      </c>
      <c r="B17" s="243" t="s">
        <v>482</v>
      </c>
      <c r="C17" s="244" t="s">
        <v>483</v>
      </c>
      <c r="D17" s="244">
        <v>48956.193695088696</v>
      </c>
      <c r="E17" s="244">
        <v>43752.909999999996</v>
      </c>
      <c r="F17" s="245">
        <v>0.89371551784650494</v>
      </c>
      <c r="G17" s="244">
        <v>-5203.2836950886995</v>
      </c>
      <c r="H17" s="244" t="s">
        <v>2</v>
      </c>
    </row>
    <row r="18" spans="1:8" ht="14.4" customHeight="1" x14ac:dyDescent="0.3">
      <c r="A18" s="242" t="s">
        <v>349</v>
      </c>
      <c r="B18" s="243" t="s">
        <v>484</v>
      </c>
      <c r="C18" s="244" t="s">
        <v>485</v>
      </c>
      <c r="D18" s="244">
        <v>1956.301760319124</v>
      </c>
      <c r="E18" s="244">
        <v>82.3</v>
      </c>
      <c r="F18" s="245">
        <v>4.2069174433792218E-2</v>
      </c>
      <c r="G18" s="244">
        <v>-1874.0017603191241</v>
      </c>
      <c r="H18" s="244" t="s">
        <v>2</v>
      </c>
    </row>
    <row r="19" spans="1:8" ht="14.4" customHeight="1" x14ac:dyDescent="0.3">
      <c r="A19" s="242" t="s">
        <v>349</v>
      </c>
      <c r="B19" s="243" t="s">
        <v>486</v>
      </c>
      <c r="C19" s="244" t="s">
        <v>487</v>
      </c>
      <c r="D19" s="244">
        <v>22610.391797520915</v>
      </c>
      <c r="E19" s="244">
        <v>815.86</v>
      </c>
      <c r="F19" s="245">
        <v>3.6083408341887016E-2</v>
      </c>
      <c r="G19" s="244">
        <v>-21794.531797520915</v>
      </c>
      <c r="H19" s="244" t="s">
        <v>2</v>
      </c>
    </row>
    <row r="20" spans="1:8" ht="14.4" customHeight="1" x14ac:dyDescent="0.3">
      <c r="A20" s="242" t="s">
        <v>349</v>
      </c>
      <c r="B20" s="243" t="s">
        <v>488</v>
      </c>
      <c r="C20" s="244" t="s">
        <v>489</v>
      </c>
      <c r="D20" s="244">
        <v>2136893.0047157407</v>
      </c>
      <c r="E20" s="244">
        <v>2081348.98</v>
      </c>
      <c r="F20" s="245">
        <v>0.97400711004567619</v>
      </c>
      <c r="G20" s="244">
        <v>-55544.024715740699</v>
      </c>
      <c r="H20" s="244" t="s">
        <v>2</v>
      </c>
    </row>
    <row r="21" spans="1:8" ht="14.4" customHeight="1" x14ac:dyDescent="0.3">
      <c r="A21" s="242" t="s">
        <v>349</v>
      </c>
      <c r="B21" s="243" t="s">
        <v>490</v>
      </c>
      <c r="C21" s="244" t="s">
        <v>491</v>
      </c>
      <c r="D21" s="244">
        <v>53904.675622570554</v>
      </c>
      <c r="E21" s="244">
        <v>45078.879999999997</v>
      </c>
      <c r="F21" s="245">
        <v>0.83627031383386918</v>
      </c>
      <c r="G21" s="244">
        <v>-8825.7956225705566</v>
      </c>
      <c r="H21" s="244" t="s">
        <v>2</v>
      </c>
    </row>
    <row r="22" spans="1:8" ht="14.4" customHeight="1" x14ac:dyDescent="0.3">
      <c r="A22" s="242" t="s">
        <v>349</v>
      </c>
      <c r="B22" s="243" t="s">
        <v>492</v>
      </c>
      <c r="C22" s="244" t="s">
        <v>493</v>
      </c>
      <c r="D22" s="244">
        <v>5265.3417541909685</v>
      </c>
      <c r="E22" s="244">
        <v>2703</v>
      </c>
      <c r="F22" s="245">
        <v>0.513356991091516</v>
      </c>
      <c r="G22" s="244">
        <v>-2562.3417541909685</v>
      </c>
      <c r="H22" s="244" t="s">
        <v>2</v>
      </c>
    </row>
    <row r="23" spans="1:8" ht="14.4" customHeight="1" x14ac:dyDescent="0.3">
      <c r="A23" s="242" t="s">
        <v>349</v>
      </c>
      <c r="B23" s="243" t="s">
        <v>494</v>
      </c>
      <c r="C23" s="244" t="s">
        <v>495</v>
      </c>
      <c r="D23" s="244">
        <v>90424.563631875091</v>
      </c>
      <c r="E23" s="244">
        <v>86373.27</v>
      </c>
      <c r="F23" s="245">
        <v>0.95519697890533162</v>
      </c>
      <c r="G23" s="244">
        <v>-4051.2936318750872</v>
      </c>
      <c r="H23" s="244" t="s">
        <v>2</v>
      </c>
    </row>
    <row r="24" spans="1:8" ht="14.4" customHeight="1" x14ac:dyDescent="0.3">
      <c r="A24" s="242" t="s">
        <v>349</v>
      </c>
      <c r="B24" s="243" t="s">
        <v>6</v>
      </c>
      <c r="C24" s="244" t="s">
        <v>350</v>
      </c>
      <c r="D24" s="244">
        <v>2391265.3946383703</v>
      </c>
      <c r="E24" s="244">
        <v>2291114.83</v>
      </c>
      <c r="F24" s="245">
        <v>0.95811817255293996</v>
      </c>
      <c r="G24" s="244">
        <v>-100150.56463837018</v>
      </c>
      <c r="H24" s="244" t="s">
        <v>351</v>
      </c>
    </row>
    <row r="25" spans="1:8" ht="14.4" customHeight="1" x14ac:dyDescent="0.3">
      <c r="A25" s="242" t="s">
        <v>342</v>
      </c>
      <c r="B25" s="243" t="s">
        <v>342</v>
      </c>
      <c r="C25" s="244" t="s">
        <v>342</v>
      </c>
      <c r="D25" s="244" t="s">
        <v>342</v>
      </c>
      <c r="E25" s="244" t="s">
        <v>342</v>
      </c>
      <c r="F25" s="245" t="s">
        <v>342</v>
      </c>
      <c r="G25" s="244" t="s">
        <v>342</v>
      </c>
      <c r="H25" s="244" t="s">
        <v>352</v>
      </c>
    </row>
    <row r="26" spans="1:8" ht="14.4" customHeight="1" x14ac:dyDescent="0.3">
      <c r="A26" s="242" t="s">
        <v>341</v>
      </c>
      <c r="B26" s="243" t="s">
        <v>6</v>
      </c>
      <c r="C26" s="244" t="s">
        <v>343</v>
      </c>
      <c r="D26" s="244">
        <v>2394590.569382282</v>
      </c>
      <c r="E26" s="244">
        <v>2291114.83</v>
      </c>
      <c r="F26" s="245">
        <v>0.95678771114137695</v>
      </c>
      <c r="G26" s="244">
        <v>-103475.7393822819</v>
      </c>
      <c r="H26" s="244" t="s">
        <v>348</v>
      </c>
    </row>
  </sheetData>
  <autoFilter ref="A3:G3"/>
  <mergeCells count="1">
    <mergeCell ref="A1:G1"/>
  </mergeCells>
  <conditionalFormatting sqref="F14 F27:F65536">
    <cfRule type="cellIs" dxfId="19" priority="19" stopIfTrue="1" operator="greaterThan">
      <formula>1</formula>
    </cfRule>
  </conditionalFormatting>
  <conditionalFormatting sqref="G4:G13">
    <cfRule type="cellIs" dxfId="18" priority="12" operator="greaterThan">
      <formula>0</formula>
    </cfRule>
  </conditionalFormatting>
  <conditionalFormatting sqref="F4:F13">
    <cfRule type="cellIs" dxfId="17" priority="14" operator="greaterThan">
      <formula>1</formula>
    </cfRule>
  </conditionalFormatting>
  <conditionalFormatting sqref="B4:B13">
    <cfRule type="expression" dxfId="16" priority="18">
      <formula>AND(LEFT(H4,6)&lt;&gt;"mezera",H4&lt;&gt;"")</formula>
    </cfRule>
  </conditionalFormatting>
  <conditionalFormatting sqref="A4:A13">
    <cfRule type="expression" dxfId="15" priority="15">
      <formula>AND(H4&lt;&gt;"",H4&lt;&gt;"mezeraKL")</formula>
    </cfRule>
  </conditionalFormatting>
  <conditionalFormatting sqref="B4:G13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3">
    <cfRule type="expression" dxfId="12" priority="13">
      <formula>$H4&lt;&gt;""</formula>
    </cfRule>
  </conditionalFormatting>
  <conditionalFormatting sqref="F4:F13">
    <cfRule type="cellIs" dxfId="11" priority="9" operator="greaterThan">
      <formula>1</formula>
    </cfRule>
  </conditionalFormatting>
  <conditionalFormatting sqref="F4:F13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3">
    <cfRule type="expression" dxfId="8" priority="8">
      <formula>$H4&lt;&gt;""</formula>
    </cfRule>
  </conditionalFormatting>
  <conditionalFormatting sqref="G15:G26">
    <cfRule type="cellIs" dxfId="7" priority="1" operator="greaterThan">
      <formula>0</formula>
    </cfRule>
  </conditionalFormatting>
  <conditionalFormatting sqref="F15:F26">
    <cfRule type="cellIs" dxfId="6" priority="3" operator="greaterThan">
      <formula>1</formula>
    </cfRule>
  </conditionalFormatting>
  <conditionalFormatting sqref="B15:B26">
    <cfRule type="expression" dxfId="5" priority="7">
      <formula>AND(LEFT(H15,6)&lt;&gt;"mezera",H15&lt;&gt;"")</formula>
    </cfRule>
  </conditionalFormatting>
  <conditionalFormatting sqref="A15:A26">
    <cfRule type="expression" dxfId="4" priority="4">
      <formula>AND(H15&lt;&gt;"",H15&lt;&gt;"mezeraKL")</formula>
    </cfRule>
  </conditionalFormatting>
  <conditionalFormatting sqref="B15:G26">
    <cfRule type="expression" dxfId="3" priority="5">
      <formula>$H15="SumaNS"</formula>
    </cfRule>
    <cfRule type="expression" dxfId="2" priority="6">
      <formula>OR($H15="KL",$H15="SumaKL")</formula>
    </cfRule>
  </conditionalFormatting>
  <conditionalFormatting sqref="A15:G26">
    <cfRule type="expression" dxfId="1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4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/>
    <col min="8" max="8" width="25.77734375" style="85" customWidth="1"/>
    <col min="9" max="9" width="7.77734375" style="93" customWidth="1"/>
    <col min="10" max="10" width="8.88671875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189" t="s">
        <v>147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4.4" customHeight="1" thickBot="1" x14ac:dyDescent="0.35">
      <c r="A2" s="214" t="s">
        <v>155</v>
      </c>
      <c r="B2" s="83"/>
      <c r="C2" s="127"/>
      <c r="D2" s="127"/>
      <c r="E2" s="127"/>
      <c r="F2" s="127"/>
      <c r="G2" s="127"/>
      <c r="H2" s="127"/>
      <c r="I2" s="128"/>
      <c r="J2" s="128"/>
      <c r="K2" s="128"/>
    </row>
    <row r="3" spans="1:11" ht="14.4" customHeight="1" thickBot="1" x14ac:dyDescent="0.35">
      <c r="A3" s="83"/>
      <c r="B3" s="83"/>
      <c r="C3" s="185"/>
      <c r="D3" s="186"/>
      <c r="E3" s="186"/>
      <c r="F3" s="186"/>
      <c r="G3" s="186"/>
      <c r="H3" s="131" t="s">
        <v>131</v>
      </c>
      <c r="I3" s="129">
        <f>IF(J3&lt;&gt;0,K3/J3,0)</f>
        <v>11.0446044195486</v>
      </c>
      <c r="J3" s="129">
        <f>SUBTOTAL(9,J5:J1048576)</f>
        <v>207442</v>
      </c>
      <c r="K3" s="130">
        <f>SUBTOTAL(9,K5:K1048576)</f>
        <v>2291114.8300000005</v>
      </c>
    </row>
    <row r="4" spans="1:11" s="84" customFormat="1" ht="14.4" customHeight="1" thickBot="1" x14ac:dyDescent="0.35">
      <c r="A4" s="246" t="s">
        <v>7</v>
      </c>
      <c r="B4" s="247" t="s">
        <v>8</v>
      </c>
      <c r="C4" s="247" t="s">
        <v>0</v>
      </c>
      <c r="D4" s="247" t="s">
        <v>9</v>
      </c>
      <c r="E4" s="247" t="s">
        <v>10</v>
      </c>
      <c r="F4" s="247" t="s">
        <v>2</v>
      </c>
      <c r="G4" s="247" t="s">
        <v>80</v>
      </c>
      <c r="H4" s="248" t="s">
        <v>14</v>
      </c>
      <c r="I4" s="249" t="s">
        <v>151</v>
      </c>
      <c r="J4" s="249" t="s">
        <v>16</v>
      </c>
      <c r="K4" s="250" t="s">
        <v>18</v>
      </c>
    </row>
    <row r="5" spans="1:11" ht="14.4" customHeight="1" x14ac:dyDescent="0.3">
      <c r="A5" s="253" t="s">
        <v>341</v>
      </c>
      <c r="B5" s="254" t="s">
        <v>343</v>
      </c>
      <c r="C5" s="255" t="s">
        <v>349</v>
      </c>
      <c r="D5" s="256" t="s">
        <v>350</v>
      </c>
      <c r="E5" s="255" t="s">
        <v>480</v>
      </c>
      <c r="F5" s="256" t="s">
        <v>481</v>
      </c>
      <c r="G5" s="255" t="s">
        <v>496</v>
      </c>
      <c r="H5" s="255" t="s">
        <v>497</v>
      </c>
      <c r="I5" s="257">
        <v>201.61</v>
      </c>
      <c r="J5" s="257">
        <v>1</v>
      </c>
      <c r="K5" s="258">
        <v>201.61</v>
      </c>
    </row>
    <row r="6" spans="1:11" ht="14.4" customHeight="1" x14ac:dyDescent="0.3">
      <c r="A6" s="259" t="s">
        <v>341</v>
      </c>
      <c r="B6" s="260" t="s">
        <v>343</v>
      </c>
      <c r="C6" s="261" t="s">
        <v>349</v>
      </c>
      <c r="D6" s="262" t="s">
        <v>350</v>
      </c>
      <c r="E6" s="261" t="s">
        <v>480</v>
      </c>
      <c r="F6" s="262" t="s">
        <v>481</v>
      </c>
      <c r="G6" s="261" t="s">
        <v>498</v>
      </c>
      <c r="H6" s="261" t="s">
        <v>499</v>
      </c>
      <c r="I6" s="263">
        <v>42.45</v>
      </c>
      <c r="J6" s="263">
        <v>1</v>
      </c>
      <c r="K6" s="264">
        <v>42.45</v>
      </c>
    </row>
    <row r="7" spans="1:11" ht="14.4" customHeight="1" x14ac:dyDescent="0.3">
      <c r="A7" s="259" t="s">
        <v>341</v>
      </c>
      <c r="B7" s="260" t="s">
        <v>343</v>
      </c>
      <c r="C7" s="261" t="s">
        <v>349</v>
      </c>
      <c r="D7" s="262" t="s">
        <v>350</v>
      </c>
      <c r="E7" s="261" t="s">
        <v>480</v>
      </c>
      <c r="F7" s="262" t="s">
        <v>481</v>
      </c>
      <c r="G7" s="261" t="s">
        <v>500</v>
      </c>
      <c r="H7" s="261" t="s">
        <v>501</v>
      </c>
      <c r="I7" s="263">
        <v>0.31</v>
      </c>
      <c r="J7" s="263">
        <v>20000</v>
      </c>
      <c r="K7" s="264">
        <v>6200</v>
      </c>
    </row>
    <row r="8" spans="1:11" ht="14.4" customHeight="1" x14ac:dyDescent="0.3">
      <c r="A8" s="259" t="s">
        <v>341</v>
      </c>
      <c r="B8" s="260" t="s">
        <v>343</v>
      </c>
      <c r="C8" s="261" t="s">
        <v>349</v>
      </c>
      <c r="D8" s="262" t="s">
        <v>350</v>
      </c>
      <c r="E8" s="261" t="s">
        <v>480</v>
      </c>
      <c r="F8" s="262" t="s">
        <v>481</v>
      </c>
      <c r="G8" s="261" t="s">
        <v>502</v>
      </c>
      <c r="H8" s="261" t="s">
        <v>503</v>
      </c>
      <c r="I8" s="263">
        <v>1.84</v>
      </c>
      <c r="J8" s="263">
        <v>10</v>
      </c>
      <c r="K8" s="264">
        <v>18.399999999999999</v>
      </c>
    </row>
    <row r="9" spans="1:11" ht="14.4" customHeight="1" x14ac:dyDescent="0.3">
      <c r="A9" s="259" t="s">
        <v>341</v>
      </c>
      <c r="B9" s="260" t="s">
        <v>343</v>
      </c>
      <c r="C9" s="261" t="s">
        <v>349</v>
      </c>
      <c r="D9" s="262" t="s">
        <v>350</v>
      </c>
      <c r="E9" s="261" t="s">
        <v>480</v>
      </c>
      <c r="F9" s="262" t="s">
        <v>481</v>
      </c>
      <c r="G9" s="261" t="s">
        <v>504</v>
      </c>
      <c r="H9" s="261" t="s">
        <v>505</v>
      </c>
      <c r="I9" s="263">
        <v>2.96</v>
      </c>
      <c r="J9" s="263">
        <v>20</v>
      </c>
      <c r="K9" s="264">
        <v>59.2</v>
      </c>
    </row>
    <row r="10" spans="1:11" ht="14.4" customHeight="1" x14ac:dyDescent="0.3">
      <c r="A10" s="259" t="s">
        <v>341</v>
      </c>
      <c r="B10" s="260" t="s">
        <v>343</v>
      </c>
      <c r="C10" s="261" t="s">
        <v>349</v>
      </c>
      <c r="D10" s="262" t="s">
        <v>350</v>
      </c>
      <c r="E10" s="261" t="s">
        <v>480</v>
      </c>
      <c r="F10" s="262" t="s">
        <v>481</v>
      </c>
      <c r="G10" s="261" t="s">
        <v>506</v>
      </c>
      <c r="H10" s="261" t="s">
        <v>507</v>
      </c>
      <c r="I10" s="263">
        <v>27.274000000000001</v>
      </c>
      <c r="J10" s="263">
        <v>28</v>
      </c>
      <c r="K10" s="264">
        <v>763.94999999999993</v>
      </c>
    </row>
    <row r="11" spans="1:11" ht="14.4" customHeight="1" x14ac:dyDescent="0.3">
      <c r="A11" s="259" t="s">
        <v>341</v>
      </c>
      <c r="B11" s="260" t="s">
        <v>343</v>
      </c>
      <c r="C11" s="261" t="s">
        <v>349</v>
      </c>
      <c r="D11" s="262" t="s">
        <v>350</v>
      </c>
      <c r="E11" s="261" t="s">
        <v>480</v>
      </c>
      <c r="F11" s="262" t="s">
        <v>481</v>
      </c>
      <c r="G11" s="261" t="s">
        <v>508</v>
      </c>
      <c r="H11" s="261" t="s">
        <v>509</v>
      </c>
      <c r="I11" s="263">
        <v>39.799999999999997</v>
      </c>
      <c r="J11" s="263">
        <v>6</v>
      </c>
      <c r="K11" s="264">
        <v>238.8</v>
      </c>
    </row>
    <row r="12" spans="1:11" ht="14.4" customHeight="1" x14ac:dyDescent="0.3">
      <c r="A12" s="259" t="s">
        <v>341</v>
      </c>
      <c r="B12" s="260" t="s">
        <v>343</v>
      </c>
      <c r="C12" s="261" t="s">
        <v>349</v>
      </c>
      <c r="D12" s="262" t="s">
        <v>350</v>
      </c>
      <c r="E12" s="261" t="s">
        <v>480</v>
      </c>
      <c r="F12" s="262" t="s">
        <v>481</v>
      </c>
      <c r="G12" s="261" t="s">
        <v>510</v>
      </c>
      <c r="H12" s="261" t="s">
        <v>511</v>
      </c>
      <c r="I12" s="263">
        <v>0.27666666666666667</v>
      </c>
      <c r="J12" s="263">
        <v>5000</v>
      </c>
      <c r="K12" s="264">
        <v>1385.2</v>
      </c>
    </row>
    <row r="13" spans="1:11" ht="14.4" customHeight="1" x14ac:dyDescent="0.3">
      <c r="A13" s="259" t="s">
        <v>341</v>
      </c>
      <c r="B13" s="260" t="s">
        <v>343</v>
      </c>
      <c r="C13" s="261" t="s">
        <v>349</v>
      </c>
      <c r="D13" s="262" t="s">
        <v>350</v>
      </c>
      <c r="E13" s="261" t="s">
        <v>480</v>
      </c>
      <c r="F13" s="262" t="s">
        <v>481</v>
      </c>
      <c r="G13" s="261" t="s">
        <v>512</v>
      </c>
      <c r="H13" s="261" t="s">
        <v>513</v>
      </c>
      <c r="I13" s="263">
        <v>16.100000000000001</v>
      </c>
      <c r="J13" s="263">
        <v>60</v>
      </c>
      <c r="K13" s="264">
        <v>966</v>
      </c>
    </row>
    <row r="14" spans="1:11" ht="14.4" customHeight="1" x14ac:dyDescent="0.3">
      <c r="A14" s="259" t="s">
        <v>341</v>
      </c>
      <c r="B14" s="260" t="s">
        <v>343</v>
      </c>
      <c r="C14" s="261" t="s">
        <v>349</v>
      </c>
      <c r="D14" s="262" t="s">
        <v>350</v>
      </c>
      <c r="E14" s="261" t="s">
        <v>480</v>
      </c>
      <c r="F14" s="262" t="s">
        <v>481</v>
      </c>
      <c r="G14" s="261" t="s">
        <v>514</v>
      </c>
      <c r="H14" s="261" t="s">
        <v>515</v>
      </c>
      <c r="I14" s="263">
        <v>0.62</v>
      </c>
      <c r="J14" s="263">
        <v>1000</v>
      </c>
      <c r="K14" s="264">
        <v>615</v>
      </c>
    </row>
    <row r="15" spans="1:11" ht="14.4" customHeight="1" x14ac:dyDescent="0.3">
      <c r="A15" s="259" t="s">
        <v>341</v>
      </c>
      <c r="B15" s="260" t="s">
        <v>343</v>
      </c>
      <c r="C15" s="261" t="s">
        <v>349</v>
      </c>
      <c r="D15" s="262" t="s">
        <v>350</v>
      </c>
      <c r="E15" s="261" t="s">
        <v>480</v>
      </c>
      <c r="F15" s="262" t="s">
        <v>481</v>
      </c>
      <c r="G15" s="261" t="s">
        <v>516</v>
      </c>
      <c r="H15" s="261" t="s">
        <v>517</v>
      </c>
      <c r="I15" s="263">
        <v>3.31</v>
      </c>
      <c r="J15" s="263">
        <v>100</v>
      </c>
      <c r="K15" s="264">
        <v>330.78</v>
      </c>
    </row>
    <row r="16" spans="1:11" ht="14.4" customHeight="1" x14ac:dyDescent="0.3">
      <c r="A16" s="259" t="s">
        <v>341</v>
      </c>
      <c r="B16" s="260" t="s">
        <v>343</v>
      </c>
      <c r="C16" s="261" t="s">
        <v>349</v>
      </c>
      <c r="D16" s="262" t="s">
        <v>350</v>
      </c>
      <c r="E16" s="261" t="s">
        <v>480</v>
      </c>
      <c r="F16" s="262" t="s">
        <v>481</v>
      </c>
      <c r="G16" s="261" t="s">
        <v>518</v>
      </c>
      <c r="H16" s="261" t="s">
        <v>519</v>
      </c>
      <c r="I16" s="263">
        <v>8.58</v>
      </c>
      <c r="J16" s="263">
        <v>6</v>
      </c>
      <c r="K16" s="264">
        <v>51.48</v>
      </c>
    </row>
    <row r="17" spans="1:11" ht="14.4" customHeight="1" x14ac:dyDescent="0.3">
      <c r="A17" s="259" t="s">
        <v>341</v>
      </c>
      <c r="B17" s="260" t="s">
        <v>343</v>
      </c>
      <c r="C17" s="261" t="s">
        <v>349</v>
      </c>
      <c r="D17" s="262" t="s">
        <v>350</v>
      </c>
      <c r="E17" s="261" t="s">
        <v>480</v>
      </c>
      <c r="F17" s="262" t="s">
        <v>481</v>
      </c>
      <c r="G17" s="261" t="s">
        <v>520</v>
      </c>
      <c r="H17" s="261" t="s">
        <v>521</v>
      </c>
      <c r="I17" s="263">
        <v>13.041999999999998</v>
      </c>
      <c r="J17" s="263">
        <v>14</v>
      </c>
      <c r="K17" s="264">
        <v>182.6</v>
      </c>
    </row>
    <row r="18" spans="1:11" ht="14.4" customHeight="1" x14ac:dyDescent="0.3">
      <c r="A18" s="259" t="s">
        <v>341</v>
      </c>
      <c r="B18" s="260" t="s">
        <v>343</v>
      </c>
      <c r="C18" s="261" t="s">
        <v>349</v>
      </c>
      <c r="D18" s="262" t="s">
        <v>350</v>
      </c>
      <c r="E18" s="261" t="s">
        <v>480</v>
      </c>
      <c r="F18" s="262" t="s">
        <v>481</v>
      </c>
      <c r="G18" s="261" t="s">
        <v>522</v>
      </c>
      <c r="H18" s="261" t="s">
        <v>523</v>
      </c>
      <c r="I18" s="263">
        <v>26.321666666666669</v>
      </c>
      <c r="J18" s="263">
        <v>104</v>
      </c>
      <c r="K18" s="264">
        <v>2737.52</v>
      </c>
    </row>
    <row r="19" spans="1:11" ht="14.4" customHeight="1" x14ac:dyDescent="0.3">
      <c r="A19" s="259" t="s">
        <v>341</v>
      </c>
      <c r="B19" s="260" t="s">
        <v>343</v>
      </c>
      <c r="C19" s="261" t="s">
        <v>349</v>
      </c>
      <c r="D19" s="262" t="s">
        <v>350</v>
      </c>
      <c r="E19" s="261" t="s">
        <v>480</v>
      </c>
      <c r="F19" s="262" t="s">
        <v>481</v>
      </c>
      <c r="G19" s="261" t="s">
        <v>524</v>
      </c>
      <c r="H19" s="261" t="s">
        <v>525</v>
      </c>
      <c r="I19" s="263">
        <v>26.34</v>
      </c>
      <c r="J19" s="263">
        <v>6</v>
      </c>
      <c r="K19" s="264">
        <v>158.04</v>
      </c>
    </row>
    <row r="20" spans="1:11" ht="14.4" customHeight="1" x14ac:dyDescent="0.3">
      <c r="A20" s="259" t="s">
        <v>341</v>
      </c>
      <c r="B20" s="260" t="s">
        <v>343</v>
      </c>
      <c r="C20" s="261" t="s">
        <v>349</v>
      </c>
      <c r="D20" s="262" t="s">
        <v>350</v>
      </c>
      <c r="E20" s="261" t="s">
        <v>480</v>
      </c>
      <c r="F20" s="262" t="s">
        <v>481</v>
      </c>
      <c r="G20" s="261" t="s">
        <v>526</v>
      </c>
      <c r="H20" s="261" t="s">
        <v>527</v>
      </c>
      <c r="I20" s="263">
        <v>0.56000000000000005</v>
      </c>
      <c r="J20" s="263">
        <v>7000</v>
      </c>
      <c r="K20" s="264">
        <v>3920</v>
      </c>
    </row>
    <row r="21" spans="1:11" ht="14.4" customHeight="1" x14ac:dyDescent="0.3">
      <c r="A21" s="259" t="s">
        <v>341</v>
      </c>
      <c r="B21" s="260" t="s">
        <v>343</v>
      </c>
      <c r="C21" s="261" t="s">
        <v>349</v>
      </c>
      <c r="D21" s="262" t="s">
        <v>350</v>
      </c>
      <c r="E21" s="261" t="s">
        <v>480</v>
      </c>
      <c r="F21" s="262" t="s">
        <v>481</v>
      </c>
      <c r="G21" s="261" t="s">
        <v>528</v>
      </c>
      <c r="H21" s="261" t="s">
        <v>529</v>
      </c>
      <c r="I21" s="263">
        <v>16.100000000000001</v>
      </c>
      <c r="J21" s="263">
        <v>40</v>
      </c>
      <c r="K21" s="264">
        <v>644</v>
      </c>
    </row>
    <row r="22" spans="1:11" ht="14.4" customHeight="1" x14ac:dyDescent="0.3">
      <c r="A22" s="259" t="s">
        <v>341</v>
      </c>
      <c r="B22" s="260" t="s">
        <v>343</v>
      </c>
      <c r="C22" s="261" t="s">
        <v>349</v>
      </c>
      <c r="D22" s="262" t="s">
        <v>350</v>
      </c>
      <c r="E22" s="261" t="s">
        <v>480</v>
      </c>
      <c r="F22" s="262" t="s">
        <v>481</v>
      </c>
      <c r="G22" s="261" t="s">
        <v>530</v>
      </c>
      <c r="H22" s="261" t="s">
        <v>531</v>
      </c>
      <c r="I22" s="263">
        <v>1163.8050000000001</v>
      </c>
      <c r="J22" s="263">
        <v>4</v>
      </c>
      <c r="K22" s="264">
        <v>4655.22</v>
      </c>
    </row>
    <row r="23" spans="1:11" ht="14.4" customHeight="1" x14ac:dyDescent="0.3">
      <c r="A23" s="259" t="s">
        <v>341</v>
      </c>
      <c r="B23" s="260" t="s">
        <v>343</v>
      </c>
      <c r="C23" s="261" t="s">
        <v>349</v>
      </c>
      <c r="D23" s="262" t="s">
        <v>350</v>
      </c>
      <c r="E23" s="261" t="s">
        <v>480</v>
      </c>
      <c r="F23" s="262" t="s">
        <v>481</v>
      </c>
      <c r="G23" s="261" t="s">
        <v>532</v>
      </c>
      <c r="H23" s="261" t="s">
        <v>533</v>
      </c>
      <c r="I23" s="263">
        <v>0.15</v>
      </c>
      <c r="J23" s="263">
        <v>4320</v>
      </c>
      <c r="K23" s="264">
        <v>628.29999999999995</v>
      </c>
    </row>
    <row r="24" spans="1:11" ht="14.4" customHeight="1" x14ac:dyDescent="0.3">
      <c r="A24" s="259" t="s">
        <v>341</v>
      </c>
      <c r="B24" s="260" t="s">
        <v>343</v>
      </c>
      <c r="C24" s="261" t="s">
        <v>349</v>
      </c>
      <c r="D24" s="262" t="s">
        <v>350</v>
      </c>
      <c r="E24" s="261" t="s">
        <v>480</v>
      </c>
      <c r="F24" s="262" t="s">
        <v>481</v>
      </c>
      <c r="G24" s="261" t="s">
        <v>534</v>
      </c>
      <c r="H24" s="261" t="s">
        <v>535</v>
      </c>
      <c r="I24" s="263">
        <v>0.19000000000000003</v>
      </c>
      <c r="J24" s="263">
        <v>7200</v>
      </c>
      <c r="K24" s="264">
        <v>1342.25</v>
      </c>
    </row>
    <row r="25" spans="1:11" ht="14.4" customHeight="1" x14ac:dyDescent="0.3">
      <c r="A25" s="259" t="s">
        <v>341</v>
      </c>
      <c r="B25" s="260" t="s">
        <v>343</v>
      </c>
      <c r="C25" s="261" t="s">
        <v>349</v>
      </c>
      <c r="D25" s="262" t="s">
        <v>350</v>
      </c>
      <c r="E25" s="261" t="s">
        <v>480</v>
      </c>
      <c r="F25" s="262" t="s">
        <v>481</v>
      </c>
      <c r="G25" s="261" t="s">
        <v>536</v>
      </c>
      <c r="H25" s="261" t="s">
        <v>537</v>
      </c>
      <c r="I25" s="263">
        <v>5.45</v>
      </c>
      <c r="J25" s="263">
        <v>20</v>
      </c>
      <c r="K25" s="264">
        <v>109.04</v>
      </c>
    </row>
    <row r="26" spans="1:11" ht="14.4" customHeight="1" x14ac:dyDescent="0.3">
      <c r="A26" s="259" t="s">
        <v>341</v>
      </c>
      <c r="B26" s="260" t="s">
        <v>343</v>
      </c>
      <c r="C26" s="261" t="s">
        <v>349</v>
      </c>
      <c r="D26" s="262" t="s">
        <v>350</v>
      </c>
      <c r="E26" s="261" t="s">
        <v>480</v>
      </c>
      <c r="F26" s="262" t="s">
        <v>481</v>
      </c>
      <c r="G26" s="261" t="s">
        <v>538</v>
      </c>
      <c r="H26" s="261" t="s">
        <v>539</v>
      </c>
      <c r="I26" s="263">
        <v>6.913333333333334</v>
      </c>
      <c r="J26" s="263">
        <v>70</v>
      </c>
      <c r="K26" s="264">
        <v>465.79</v>
      </c>
    </row>
    <row r="27" spans="1:11" ht="14.4" customHeight="1" x14ac:dyDescent="0.3">
      <c r="A27" s="259" t="s">
        <v>341</v>
      </c>
      <c r="B27" s="260" t="s">
        <v>343</v>
      </c>
      <c r="C27" s="261" t="s">
        <v>349</v>
      </c>
      <c r="D27" s="262" t="s">
        <v>350</v>
      </c>
      <c r="E27" s="261" t="s">
        <v>480</v>
      </c>
      <c r="F27" s="262" t="s">
        <v>481</v>
      </c>
      <c r="G27" s="261" t="s">
        <v>540</v>
      </c>
      <c r="H27" s="261" t="s">
        <v>541</v>
      </c>
      <c r="I27" s="263">
        <v>1311</v>
      </c>
      <c r="J27" s="263">
        <v>4</v>
      </c>
      <c r="K27" s="264">
        <v>5244</v>
      </c>
    </row>
    <row r="28" spans="1:11" ht="14.4" customHeight="1" x14ac:dyDescent="0.3">
      <c r="A28" s="259" t="s">
        <v>341</v>
      </c>
      <c r="B28" s="260" t="s">
        <v>343</v>
      </c>
      <c r="C28" s="261" t="s">
        <v>349</v>
      </c>
      <c r="D28" s="262" t="s">
        <v>350</v>
      </c>
      <c r="E28" s="261" t="s">
        <v>482</v>
      </c>
      <c r="F28" s="262" t="s">
        <v>483</v>
      </c>
      <c r="G28" s="261" t="s">
        <v>542</v>
      </c>
      <c r="H28" s="261" t="s">
        <v>543</v>
      </c>
      <c r="I28" s="263">
        <v>3.51</v>
      </c>
      <c r="J28" s="263">
        <v>100</v>
      </c>
      <c r="K28" s="264">
        <v>351</v>
      </c>
    </row>
    <row r="29" spans="1:11" ht="14.4" customHeight="1" x14ac:dyDescent="0.3">
      <c r="A29" s="259" t="s">
        <v>341</v>
      </c>
      <c r="B29" s="260" t="s">
        <v>343</v>
      </c>
      <c r="C29" s="261" t="s">
        <v>349</v>
      </c>
      <c r="D29" s="262" t="s">
        <v>350</v>
      </c>
      <c r="E29" s="261" t="s">
        <v>482</v>
      </c>
      <c r="F29" s="262" t="s">
        <v>483</v>
      </c>
      <c r="G29" s="261" t="s">
        <v>544</v>
      </c>
      <c r="H29" s="261" t="s">
        <v>545</v>
      </c>
      <c r="I29" s="263">
        <v>0.22</v>
      </c>
      <c r="J29" s="263">
        <v>200</v>
      </c>
      <c r="K29" s="264">
        <v>44</v>
      </c>
    </row>
    <row r="30" spans="1:11" ht="14.4" customHeight="1" x14ac:dyDescent="0.3">
      <c r="A30" s="259" t="s">
        <v>341</v>
      </c>
      <c r="B30" s="260" t="s">
        <v>343</v>
      </c>
      <c r="C30" s="261" t="s">
        <v>349</v>
      </c>
      <c r="D30" s="262" t="s">
        <v>350</v>
      </c>
      <c r="E30" s="261" t="s">
        <v>482</v>
      </c>
      <c r="F30" s="262" t="s">
        <v>483</v>
      </c>
      <c r="G30" s="261" t="s">
        <v>546</v>
      </c>
      <c r="H30" s="261" t="s">
        <v>547</v>
      </c>
      <c r="I30" s="263">
        <v>15.91</v>
      </c>
      <c r="J30" s="263">
        <v>50</v>
      </c>
      <c r="K30" s="264">
        <v>795.5</v>
      </c>
    </row>
    <row r="31" spans="1:11" ht="14.4" customHeight="1" x14ac:dyDescent="0.3">
      <c r="A31" s="259" t="s">
        <v>341</v>
      </c>
      <c r="B31" s="260" t="s">
        <v>343</v>
      </c>
      <c r="C31" s="261" t="s">
        <v>349</v>
      </c>
      <c r="D31" s="262" t="s">
        <v>350</v>
      </c>
      <c r="E31" s="261" t="s">
        <v>482</v>
      </c>
      <c r="F31" s="262" t="s">
        <v>483</v>
      </c>
      <c r="G31" s="261" t="s">
        <v>548</v>
      </c>
      <c r="H31" s="261" t="s">
        <v>549</v>
      </c>
      <c r="I31" s="263">
        <v>0.92166666666666675</v>
      </c>
      <c r="J31" s="263">
        <v>1600</v>
      </c>
      <c r="K31" s="264">
        <v>1478</v>
      </c>
    </row>
    <row r="32" spans="1:11" ht="14.4" customHeight="1" x14ac:dyDescent="0.3">
      <c r="A32" s="259" t="s">
        <v>341</v>
      </c>
      <c r="B32" s="260" t="s">
        <v>343</v>
      </c>
      <c r="C32" s="261" t="s">
        <v>349</v>
      </c>
      <c r="D32" s="262" t="s">
        <v>350</v>
      </c>
      <c r="E32" s="261" t="s">
        <v>482</v>
      </c>
      <c r="F32" s="262" t="s">
        <v>483</v>
      </c>
      <c r="G32" s="261" t="s">
        <v>550</v>
      </c>
      <c r="H32" s="261" t="s">
        <v>551</v>
      </c>
      <c r="I32" s="263">
        <v>0.41500000000000004</v>
      </c>
      <c r="J32" s="263">
        <v>2800</v>
      </c>
      <c r="K32" s="264">
        <v>1167</v>
      </c>
    </row>
    <row r="33" spans="1:11" ht="14.4" customHeight="1" x14ac:dyDescent="0.3">
      <c r="A33" s="259" t="s">
        <v>341</v>
      </c>
      <c r="B33" s="260" t="s">
        <v>343</v>
      </c>
      <c r="C33" s="261" t="s">
        <v>349</v>
      </c>
      <c r="D33" s="262" t="s">
        <v>350</v>
      </c>
      <c r="E33" s="261" t="s">
        <v>482</v>
      </c>
      <c r="F33" s="262" t="s">
        <v>483</v>
      </c>
      <c r="G33" s="261" t="s">
        <v>552</v>
      </c>
      <c r="H33" s="261" t="s">
        <v>553</v>
      </c>
      <c r="I33" s="263">
        <v>0.56999999999999995</v>
      </c>
      <c r="J33" s="263">
        <v>7600</v>
      </c>
      <c r="K33" s="264">
        <v>4341</v>
      </c>
    </row>
    <row r="34" spans="1:11" ht="14.4" customHeight="1" x14ac:dyDescent="0.3">
      <c r="A34" s="259" t="s">
        <v>341</v>
      </c>
      <c r="B34" s="260" t="s">
        <v>343</v>
      </c>
      <c r="C34" s="261" t="s">
        <v>349</v>
      </c>
      <c r="D34" s="262" t="s">
        <v>350</v>
      </c>
      <c r="E34" s="261" t="s">
        <v>482</v>
      </c>
      <c r="F34" s="262" t="s">
        <v>483</v>
      </c>
      <c r="G34" s="261" t="s">
        <v>554</v>
      </c>
      <c r="H34" s="261" t="s">
        <v>555</v>
      </c>
      <c r="I34" s="263">
        <v>66.94</v>
      </c>
      <c r="J34" s="263">
        <v>1</v>
      </c>
      <c r="K34" s="264">
        <v>66.94</v>
      </c>
    </row>
    <row r="35" spans="1:11" ht="14.4" customHeight="1" x14ac:dyDescent="0.3">
      <c r="A35" s="259" t="s">
        <v>341</v>
      </c>
      <c r="B35" s="260" t="s">
        <v>343</v>
      </c>
      <c r="C35" s="261" t="s">
        <v>349</v>
      </c>
      <c r="D35" s="262" t="s">
        <v>350</v>
      </c>
      <c r="E35" s="261" t="s">
        <v>482</v>
      </c>
      <c r="F35" s="262" t="s">
        <v>483</v>
      </c>
      <c r="G35" s="261" t="s">
        <v>556</v>
      </c>
      <c r="H35" s="261" t="s">
        <v>557</v>
      </c>
      <c r="I35" s="263">
        <v>35.01</v>
      </c>
      <c r="J35" s="263">
        <v>1</v>
      </c>
      <c r="K35" s="264">
        <v>35.01</v>
      </c>
    </row>
    <row r="36" spans="1:11" ht="14.4" customHeight="1" x14ac:dyDescent="0.3">
      <c r="A36" s="259" t="s">
        <v>341</v>
      </c>
      <c r="B36" s="260" t="s">
        <v>343</v>
      </c>
      <c r="C36" s="261" t="s">
        <v>349</v>
      </c>
      <c r="D36" s="262" t="s">
        <v>350</v>
      </c>
      <c r="E36" s="261" t="s">
        <v>482</v>
      </c>
      <c r="F36" s="262" t="s">
        <v>483</v>
      </c>
      <c r="G36" s="261" t="s">
        <v>558</v>
      </c>
      <c r="H36" s="261" t="s">
        <v>559</v>
      </c>
      <c r="I36" s="263">
        <v>75.02</v>
      </c>
      <c r="J36" s="263">
        <v>2</v>
      </c>
      <c r="K36" s="264">
        <v>150.04</v>
      </c>
    </row>
    <row r="37" spans="1:11" ht="14.4" customHeight="1" x14ac:dyDescent="0.3">
      <c r="A37" s="259" t="s">
        <v>341</v>
      </c>
      <c r="B37" s="260" t="s">
        <v>343</v>
      </c>
      <c r="C37" s="261" t="s">
        <v>349</v>
      </c>
      <c r="D37" s="262" t="s">
        <v>350</v>
      </c>
      <c r="E37" s="261" t="s">
        <v>482</v>
      </c>
      <c r="F37" s="262" t="s">
        <v>483</v>
      </c>
      <c r="G37" s="261" t="s">
        <v>560</v>
      </c>
      <c r="H37" s="261" t="s">
        <v>561</v>
      </c>
      <c r="I37" s="263">
        <v>31.047999999999995</v>
      </c>
      <c r="J37" s="263">
        <v>108</v>
      </c>
      <c r="K37" s="264">
        <v>3353</v>
      </c>
    </row>
    <row r="38" spans="1:11" ht="14.4" customHeight="1" x14ac:dyDescent="0.3">
      <c r="A38" s="259" t="s">
        <v>341</v>
      </c>
      <c r="B38" s="260" t="s">
        <v>343</v>
      </c>
      <c r="C38" s="261" t="s">
        <v>349</v>
      </c>
      <c r="D38" s="262" t="s">
        <v>350</v>
      </c>
      <c r="E38" s="261" t="s">
        <v>482</v>
      </c>
      <c r="F38" s="262" t="s">
        <v>483</v>
      </c>
      <c r="G38" s="261" t="s">
        <v>562</v>
      </c>
      <c r="H38" s="261" t="s">
        <v>563</v>
      </c>
      <c r="I38" s="263">
        <v>90.824999999999989</v>
      </c>
      <c r="J38" s="263">
        <v>20</v>
      </c>
      <c r="K38" s="264">
        <v>1816.5</v>
      </c>
    </row>
    <row r="39" spans="1:11" ht="14.4" customHeight="1" x14ac:dyDescent="0.3">
      <c r="A39" s="259" t="s">
        <v>341</v>
      </c>
      <c r="B39" s="260" t="s">
        <v>343</v>
      </c>
      <c r="C39" s="261" t="s">
        <v>349</v>
      </c>
      <c r="D39" s="262" t="s">
        <v>350</v>
      </c>
      <c r="E39" s="261" t="s">
        <v>482</v>
      </c>
      <c r="F39" s="262" t="s">
        <v>483</v>
      </c>
      <c r="G39" s="261" t="s">
        <v>564</v>
      </c>
      <c r="H39" s="261" t="s">
        <v>565</v>
      </c>
      <c r="I39" s="263">
        <v>2.8575000000000004</v>
      </c>
      <c r="J39" s="263">
        <v>400</v>
      </c>
      <c r="K39" s="264">
        <v>1143</v>
      </c>
    </row>
    <row r="40" spans="1:11" ht="14.4" customHeight="1" x14ac:dyDescent="0.3">
      <c r="A40" s="259" t="s">
        <v>341</v>
      </c>
      <c r="B40" s="260" t="s">
        <v>343</v>
      </c>
      <c r="C40" s="261" t="s">
        <v>349</v>
      </c>
      <c r="D40" s="262" t="s">
        <v>350</v>
      </c>
      <c r="E40" s="261" t="s">
        <v>482</v>
      </c>
      <c r="F40" s="262" t="s">
        <v>483</v>
      </c>
      <c r="G40" s="261" t="s">
        <v>566</v>
      </c>
      <c r="H40" s="261" t="s">
        <v>567</v>
      </c>
      <c r="I40" s="263">
        <v>917.09</v>
      </c>
      <c r="J40" s="263">
        <v>1</v>
      </c>
      <c r="K40" s="264">
        <v>917.09</v>
      </c>
    </row>
    <row r="41" spans="1:11" ht="14.4" customHeight="1" x14ac:dyDescent="0.3">
      <c r="A41" s="259" t="s">
        <v>341</v>
      </c>
      <c r="B41" s="260" t="s">
        <v>343</v>
      </c>
      <c r="C41" s="261" t="s">
        <v>349</v>
      </c>
      <c r="D41" s="262" t="s">
        <v>350</v>
      </c>
      <c r="E41" s="261" t="s">
        <v>482</v>
      </c>
      <c r="F41" s="262" t="s">
        <v>483</v>
      </c>
      <c r="G41" s="261" t="s">
        <v>568</v>
      </c>
      <c r="H41" s="261" t="s">
        <v>569</v>
      </c>
      <c r="I41" s="263">
        <v>14.99</v>
      </c>
      <c r="J41" s="263">
        <v>19</v>
      </c>
      <c r="K41" s="264">
        <v>284.7</v>
      </c>
    </row>
    <row r="42" spans="1:11" ht="14.4" customHeight="1" x14ac:dyDescent="0.3">
      <c r="A42" s="259" t="s">
        <v>341</v>
      </c>
      <c r="B42" s="260" t="s">
        <v>343</v>
      </c>
      <c r="C42" s="261" t="s">
        <v>349</v>
      </c>
      <c r="D42" s="262" t="s">
        <v>350</v>
      </c>
      <c r="E42" s="261" t="s">
        <v>482</v>
      </c>
      <c r="F42" s="262" t="s">
        <v>483</v>
      </c>
      <c r="G42" s="261" t="s">
        <v>570</v>
      </c>
      <c r="H42" s="261" t="s">
        <v>571</v>
      </c>
      <c r="I42" s="263">
        <v>12.086666666666666</v>
      </c>
      <c r="J42" s="263">
        <v>58</v>
      </c>
      <c r="K42" s="264">
        <v>701</v>
      </c>
    </row>
    <row r="43" spans="1:11" ht="14.4" customHeight="1" x14ac:dyDescent="0.3">
      <c r="A43" s="259" t="s">
        <v>341</v>
      </c>
      <c r="B43" s="260" t="s">
        <v>343</v>
      </c>
      <c r="C43" s="261" t="s">
        <v>349</v>
      </c>
      <c r="D43" s="262" t="s">
        <v>350</v>
      </c>
      <c r="E43" s="261" t="s">
        <v>482</v>
      </c>
      <c r="F43" s="262" t="s">
        <v>483</v>
      </c>
      <c r="G43" s="261" t="s">
        <v>572</v>
      </c>
      <c r="H43" s="261" t="s">
        <v>573</v>
      </c>
      <c r="I43" s="263">
        <v>182</v>
      </c>
      <c r="J43" s="263">
        <v>1</v>
      </c>
      <c r="K43" s="264">
        <v>182</v>
      </c>
    </row>
    <row r="44" spans="1:11" ht="14.4" customHeight="1" x14ac:dyDescent="0.3">
      <c r="A44" s="259" t="s">
        <v>341</v>
      </c>
      <c r="B44" s="260" t="s">
        <v>343</v>
      </c>
      <c r="C44" s="261" t="s">
        <v>349</v>
      </c>
      <c r="D44" s="262" t="s">
        <v>350</v>
      </c>
      <c r="E44" s="261" t="s">
        <v>482</v>
      </c>
      <c r="F44" s="262" t="s">
        <v>483</v>
      </c>
      <c r="G44" s="261" t="s">
        <v>574</v>
      </c>
      <c r="H44" s="261" t="s">
        <v>575</v>
      </c>
      <c r="I44" s="263">
        <v>21.2</v>
      </c>
      <c r="J44" s="263">
        <v>150</v>
      </c>
      <c r="K44" s="264">
        <v>3180</v>
      </c>
    </row>
    <row r="45" spans="1:11" ht="14.4" customHeight="1" x14ac:dyDescent="0.3">
      <c r="A45" s="259" t="s">
        <v>341</v>
      </c>
      <c r="B45" s="260" t="s">
        <v>343</v>
      </c>
      <c r="C45" s="261" t="s">
        <v>349</v>
      </c>
      <c r="D45" s="262" t="s">
        <v>350</v>
      </c>
      <c r="E45" s="261" t="s">
        <v>482</v>
      </c>
      <c r="F45" s="262" t="s">
        <v>483</v>
      </c>
      <c r="G45" s="261" t="s">
        <v>576</v>
      </c>
      <c r="H45" s="261" t="s">
        <v>577</v>
      </c>
      <c r="I45" s="263">
        <v>297.60000000000002</v>
      </c>
      <c r="J45" s="263">
        <v>15</v>
      </c>
      <c r="K45" s="264">
        <v>4464</v>
      </c>
    </row>
    <row r="46" spans="1:11" ht="14.4" customHeight="1" x14ac:dyDescent="0.3">
      <c r="A46" s="259" t="s">
        <v>341</v>
      </c>
      <c r="B46" s="260" t="s">
        <v>343</v>
      </c>
      <c r="C46" s="261" t="s">
        <v>349</v>
      </c>
      <c r="D46" s="262" t="s">
        <v>350</v>
      </c>
      <c r="E46" s="261" t="s">
        <v>482</v>
      </c>
      <c r="F46" s="262" t="s">
        <v>483</v>
      </c>
      <c r="G46" s="261" t="s">
        <v>578</v>
      </c>
      <c r="H46" s="261" t="s">
        <v>579</v>
      </c>
      <c r="I46" s="263">
        <v>85.56</v>
      </c>
      <c r="J46" s="263">
        <v>10</v>
      </c>
      <c r="K46" s="264">
        <v>855.6</v>
      </c>
    </row>
    <row r="47" spans="1:11" ht="14.4" customHeight="1" x14ac:dyDescent="0.3">
      <c r="A47" s="259" t="s">
        <v>341</v>
      </c>
      <c r="B47" s="260" t="s">
        <v>343</v>
      </c>
      <c r="C47" s="261" t="s">
        <v>349</v>
      </c>
      <c r="D47" s="262" t="s">
        <v>350</v>
      </c>
      <c r="E47" s="261" t="s">
        <v>482</v>
      </c>
      <c r="F47" s="262" t="s">
        <v>483</v>
      </c>
      <c r="G47" s="261" t="s">
        <v>580</v>
      </c>
      <c r="H47" s="261" t="s">
        <v>581</v>
      </c>
      <c r="I47" s="263">
        <v>1009.07</v>
      </c>
      <c r="J47" s="263">
        <v>1</v>
      </c>
      <c r="K47" s="264">
        <v>1009.07</v>
      </c>
    </row>
    <row r="48" spans="1:11" ht="14.4" customHeight="1" x14ac:dyDescent="0.3">
      <c r="A48" s="259" t="s">
        <v>341</v>
      </c>
      <c r="B48" s="260" t="s">
        <v>343</v>
      </c>
      <c r="C48" s="261" t="s">
        <v>349</v>
      </c>
      <c r="D48" s="262" t="s">
        <v>350</v>
      </c>
      <c r="E48" s="261" t="s">
        <v>482</v>
      </c>
      <c r="F48" s="262" t="s">
        <v>483</v>
      </c>
      <c r="G48" s="261" t="s">
        <v>582</v>
      </c>
      <c r="H48" s="261" t="s">
        <v>583</v>
      </c>
      <c r="I48" s="263">
        <v>38</v>
      </c>
      <c r="J48" s="263">
        <v>1</v>
      </c>
      <c r="K48" s="264">
        <v>38</v>
      </c>
    </row>
    <row r="49" spans="1:11" ht="14.4" customHeight="1" x14ac:dyDescent="0.3">
      <c r="A49" s="259" t="s">
        <v>341</v>
      </c>
      <c r="B49" s="260" t="s">
        <v>343</v>
      </c>
      <c r="C49" s="261" t="s">
        <v>349</v>
      </c>
      <c r="D49" s="262" t="s">
        <v>350</v>
      </c>
      <c r="E49" s="261" t="s">
        <v>482</v>
      </c>
      <c r="F49" s="262" t="s">
        <v>483</v>
      </c>
      <c r="G49" s="261" t="s">
        <v>584</v>
      </c>
      <c r="H49" s="261" t="s">
        <v>585</v>
      </c>
      <c r="I49" s="263">
        <v>99.09</v>
      </c>
      <c r="J49" s="263">
        <v>10</v>
      </c>
      <c r="K49" s="264">
        <v>990.88</v>
      </c>
    </row>
    <row r="50" spans="1:11" ht="14.4" customHeight="1" x14ac:dyDescent="0.3">
      <c r="A50" s="259" t="s">
        <v>341</v>
      </c>
      <c r="B50" s="260" t="s">
        <v>343</v>
      </c>
      <c r="C50" s="261" t="s">
        <v>349</v>
      </c>
      <c r="D50" s="262" t="s">
        <v>350</v>
      </c>
      <c r="E50" s="261" t="s">
        <v>482</v>
      </c>
      <c r="F50" s="262" t="s">
        <v>483</v>
      </c>
      <c r="G50" s="261" t="s">
        <v>586</v>
      </c>
      <c r="H50" s="261" t="s">
        <v>587</v>
      </c>
      <c r="I50" s="263">
        <v>75.02</v>
      </c>
      <c r="J50" s="263">
        <v>2</v>
      </c>
      <c r="K50" s="264">
        <v>150.04</v>
      </c>
    </row>
    <row r="51" spans="1:11" ht="14.4" customHeight="1" x14ac:dyDescent="0.3">
      <c r="A51" s="259" t="s">
        <v>341</v>
      </c>
      <c r="B51" s="260" t="s">
        <v>343</v>
      </c>
      <c r="C51" s="261" t="s">
        <v>349</v>
      </c>
      <c r="D51" s="262" t="s">
        <v>350</v>
      </c>
      <c r="E51" s="261" t="s">
        <v>482</v>
      </c>
      <c r="F51" s="262" t="s">
        <v>483</v>
      </c>
      <c r="G51" s="261" t="s">
        <v>588</v>
      </c>
      <c r="H51" s="261" t="s">
        <v>589</v>
      </c>
      <c r="I51" s="263">
        <v>122.2</v>
      </c>
      <c r="J51" s="263">
        <v>5</v>
      </c>
      <c r="K51" s="264">
        <v>610.99</v>
      </c>
    </row>
    <row r="52" spans="1:11" ht="14.4" customHeight="1" x14ac:dyDescent="0.3">
      <c r="A52" s="259" t="s">
        <v>341</v>
      </c>
      <c r="B52" s="260" t="s">
        <v>343</v>
      </c>
      <c r="C52" s="261" t="s">
        <v>349</v>
      </c>
      <c r="D52" s="262" t="s">
        <v>350</v>
      </c>
      <c r="E52" s="261" t="s">
        <v>482</v>
      </c>
      <c r="F52" s="262" t="s">
        <v>483</v>
      </c>
      <c r="G52" s="261" t="s">
        <v>590</v>
      </c>
      <c r="H52" s="261" t="s">
        <v>591</v>
      </c>
      <c r="I52" s="263">
        <v>286.19499999999999</v>
      </c>
      <c r="J52" s="263">
        <v>34</v>
      </c>
      <c r="K52" s="264">
        <v>9732.09</v>
      </c>
    </row>
    <row r="53" spans="1:11" ht="14.4" customHeight="1" x14ac:dyDescent="0.3">
      <c r="A53" s="259" t="s">
        <v>341</v>
      </c>
      <c r="B53" s="260" t="s">
        <v>343</v>
      </c>
      <c r="C53" s="261" t="s">
        <v>349</v>
      </c>
      <c r="D53" s="262" t="s">
        <v>350</v>
      </c>
      <c r="E53" s="261" t="s">
        <v>482</v>
      </c>
      <c r="F53" s="262" t="s">
        <v>483</v>
      </c>
      <c r="G53" s="261" t="s">
        <v>592</v>
      </c>
      <c r="H53" s="261" t="s">
        <v>593</v>
      </c>
      <c r="I53" s="263">
        <v>12.49</v>
      </c>
      <c r="J53" s="263">
        <v>10</v>
      </c>
      <c r="K53" s="264">
        <v>124.9</v>
      </c>
    </row>
    <row r="54" spans="1:11" ht="14.4" customHeight="1" x14ac:dyDescent="0.3">
      <c r="A54" s="259" t="s">
        <v>341</v>
      </c>
      <c r="B54" s="260" t="s">
        <v>343</v>
      </c>
      <c r="C54" s="261" t="s">
        <v>349</v>
      </c>
      <c r="D54" s="262" t="s">
        <v>350</v>
      </c>
      <c r="E54" s="261" t="s">
        <v>482</v>
      </c>
      <c r="F54" s="262" t="s">
        <v>483</v>
      </c>
      <c r="G54" s="261" t="s">
        <v>594</v>
      </c>
      <c r="H54" s="261" t="s">
        <v>595</v>
      </c>
      <c r="I54" s="263">
        <v>2.9</v>
      </c>
      <c r="J54" s="263">
        <v>300</v>
      </c>
      <c r="K54" s="264">
        <v>871.19999999999993</v>
      </c>
    </row>
    <row r="55" spans="1:11" ht="14.4" customHeight="1" x14ac:dyDescent="0.3">
      <c r="A55" s="259" t="s">
        <v>341</v>
      </c>
      <c r="B55" s="260" t="s">
        <v>343</v>
      </c>
      <c r="C55" s="261" t="s">
        <v>349</v>
      </c>
      <c r="D55" s="262" t="s">
        <v>350</v>
      </c>
      <c r="E55" s="261" t="s">
        <v>482</v>
      </c>
      <c r="F55" s="262" t="s">
        <v>483</v>
      </c>
      <c r="G55" s="261" t="s">
        <v>596</v>
      </c>
      <c r="H55" s="261" t="s">
        <v>597</v>
      </c>
      <c r="I55" s="263">
        <v>682.33</v>
      </c>
      <c r="J55" s="263">
        <v>1</v>
      </c>
      <c r="K55" s="264">
        <v>682.33</v>
      </c>
    </row>
    <row r="56" spans="1:11" ht="14.4" customHeight="1" x14ac:dyDescent="0.3">
      <c r="A56" s="259" t="s">
        <v>341</v>
      </c>
      <c r="B56" s="260" t="s">
        <v>343</v>
      </c>
      <c r="C56" s="261" t="s">
        <v>349</v>
      </c>
      <c r="D56" s="262" t="s">
        <v>350</v>
      </c>
      <c r="E56" s="261" t="s">
        <v>482</v>
      </c>
      <c r="F56" s="262" t="s">
        <v>483</v>
      </c>
      <c r="G56" s="261" t="s">
        <v>598</v>
      </c>
      <c r="H56" s="261" t="s">
        <v>599</v>
      </c>
      <c r="I56" s="263">
        <v>837</v>
      </c>
      <c r="J56" s="263">
        <v>1</v>
      </c>
      <c r="K56" s="264">
        <v>837</v>
      </c>
    </row>
    <row r="57" spans="1:11" ht="14.4" customHeight="1" x14ac:dyDescent="0.3">
      <c r="A57" s="259" t="s">
        <v>341</v>
      </c>
      <c r="B57" s="260" t="s">
        <v>343</v>
      </c>
      <c r="C57" s="261" t="s">
        <v>349</v>
      </c>
      <c r="D57" s="262" t="s">
        <v>350</v>
      </c>
      <c r="E57" s="261" t="s">
        <v>482</v>
      </c>
      <c r="F57" s="262" t="s">
        <v>483</v>
      </c>
      <c r="G57" s="261" t="s">
        <v>600</v>
      </c>
      <c r="H57" s="261" t="s">
        <v>601</v>
      </c>
      <c r="I57" s="263">
        <v>49.94</v>
      </c>
      <c r="J57" s="263">
        <v>10</v>
      </c>
      <c r="K57" s="264">
        <v>499.45</v>
      </c>
    </row>
    <row r="58" spans="1:11" ht="14.4" customHeight="1" x14ac:dyDescent="0.3">
      <c r="A58" s="259" t="s">
        <v>341</v>
      </c>
      <c r="B58" s="260" t="s">
        <v>343</v>
      </c>
      <c r="C58" s="261" t="s">
        <v>349</v>
      </c>
      <c r="D58" s="262" t="s">
        <v>350</v>
      </c>
      <c r="E58" s="261" t="s">
        <v>482</v>
      </c>
      <c r="F58" s="262" t="s">
        <v>483</v>
      </c>
      <c r="G58" s="261" t="s">
        <v>602</v>
      </c>
      <c r="H58" s="261" t="s">
        <v>603</v>
      </c>
      <c r="I58" s="263">
        <v>603.79</v>
      </c>
      <c r="J58" s="263">
        <v>2</v>
      </c>
      <c r="K58" s="264">
        <v>1207.58</v>
      </c>
    </row>
    <row r="59" spans="1:11" ht="14.4" customHeight="1" x14ac:dyDescent="0.3">
      <c r="A59" s="259" t="s">
        <v>341</v>
      </c>
      <c r="B59" s="260" t="s">
        <v>343</v>
      </c>
      <c r="C59" s="261" t="s">
        <v>349</v>
      </c>
      <c r="D59" s="262" t="s">
        <v>350</v>
      </c>
      <c r="E59" s="261" t="s">
        <v>482</v>
      </c>
      <c r="F59" s="262" t="s">
        <v>483</v>
      </c>
      <c r="G59" s="261" t="s">
        <v>604</v>
      </c>
      <c r="H59" s="261" t="s">
        <v>605</v>
      </c>
      <c r="I59" s="263">
        <v>837</v>
      </c>
      <c r="J59" s="263">
        <v>1</v>
      </c>
      <c r="K59" s="264">
        <v>837</v>
      </c>
    </row>
    <row r="60" spans="1:11" ht="14.4" customHeight="1" x14ac:dyDescent="0.3">
      <c r="A60" s="259" t="s">
        <v>341</v>
      </c>
      <c r="B60" s="260" t="s">
        <v>343</v>
      </c>
      <c r="C60" s="261" t="s">
        <v>349</v>
      </c>
      <c r="D60" s="262" t="s">
        <v>350</v>
      </c>
      <c r="E60" s="261" t="s">
        <v>482</v>
      </c>
      <c r="F60" s="262" t="s">
        <v>483</v>
      </c>
      <c r="G60" s="261" t="s">
        <v>606</v>
      </c>
      <c r="H60" s="261" t="s">
        <v>607</v>
      </c>
      <c r="I60" s="263">
        <v>837</v>
      </c>
      <c r="J60" s="263">
        <v>1</v>
      </c>
      <c r="K60" s="264">
        <v>837</v>
      </c>
    </row>
    <row r="61" spans="1:11" ht="14.4" customHeight="1" x14ac:dyDescent="0.3">
      <c r="A61" s="259" t="s">
        <v>341</v>
      </c>
      <c r="B61" s="260" t="s">
        <v>343</v>
      </c>
      <c r="C61" s="261" t="s">
        <v>349</v>
      </c>
      <c r="D61" s="262" t="s">
        <v>350</v>
      </c>
      <c r="E61" s="261" t="s">
        <v>484</v>
      </c>
      <c r="F61" s="262" t="s">
        <v>485</v>
      </c>
      <c r="G61" s="261" t="s">
        <v>608</v>
      </c>
      <c r="H61" s="261" t="s">
        <v>609</v>
      </c>
      <c r="I61" s="263">
        <v>36.299999999999997</v>
      </c>
      <c r="J61" s="263">
        <v>1</v>
      </c>
      <c r="K61" s="264">
        <v>36.299999999999997</v>
      </c>
    </row>
    <row r="62" spans="1:11" ht="14.4" customHeight="1" x14ac:dyDescent="0.3">
      <c r="A62" s="259" t="s">
        <v>341</v>
      </c>
      <c r="B62" s="260" t="s">
        <v>343</v>
      </c>
      <c r="C62" s="261" t="s">
        <v>349</v>
      </c>
      <c r="D62" s="262" t="s">
        <v>350</v>
      </c>
      <c r="E62" s="261" t="s">
        <v>484</v>
      </c>
      <c r="F62" s="262" t="s">
        <v>485</v>
      </c>
      <c r="G62" s="261" t="s">
        <v>610</v>
      </c>
      <c r="H62" s="261" t="s">
        <v>611</v>
      </c>
      <c r="I62" s="263">
        <v>46</v>
      </c>
      <c r="J62" s="263">
        <v>1</v>
      </c>
      <c r="K62" s="264">
        <v>46</v>
      </c>
    </row>
    <row r="63" spans="1:11" ht="14.4" customHeight="1" x14ac:dyDescent="0.3">
      <c r="A63" s="259" t="s">
        <v>341</v>
      </c>
      <c r="B63" s="260" t="s">
        <v>343</v>
      </c>
      <c r="C63" s="261" t="s">
        <v>349</v>
      </c>
      <c r="D63" s="262" t="s">
        <v>350</v>
      </c>
      <c r="E63" s="261" t="s">
        <v>486</v>
      </c>
      <c r="F63" s="262" t="s">
        <v>487</v>
      </c>
      <c r="G63" s="261" t="s">
        <v>612</v>
      </c>
      <c r="H63" s="261" t="s">
        <v>613</v>
      </c>
      <c r="I63" s="263">
        <v>407.93</v>
      </c>
      <c r="J63" s="263">
        <v>2</v>
      </c>
      <c r="K63" s="264">
        <v>815.86</v>
      </c>
    </row>
    <row r="64" spans="1:11" ht="14.4" customHeight="1" x14ac:dyDescent="0.3">
      <c r="A64" s="259" t="s">
        <v>341</v>
      </c>
      <c r="B64" s="260" t="s">
        <v>343</v>
      </c>
      <c r="C64" s="261" t="s">
        <v>349</v>
      </c>
      <c r="D64" s="262" t="s">
        <v>350</v>
      </c>
      <c r="E64" s="261" t="s">
        <v>488</v>
      </c>
      <c r="F64" s="262" t="s">
        <v>489</v>
      </c>
      <c r="G64" s="261" t="s">
        <v>614</v>
      </c>
      <c r="H64" s="261" t="s">
        <v>615</v>
      </c>
      <c r="I64" s="263">
        <v>2.57</v>
      </c>
      <c r="J64" s="263">
        <v>5600</v>
      </c>
      <c r="K64" s="264">
        <v>14397.820000000002</v>
      </c>
    </row>
    <row r="65" spans="1:11" ht="14.4" customHeight="1" x14ac:dyDescent="0.3">
      <c r="A65" s="259" t="s">
        <v>341</v>
      </c>
      <c r="B65" s="260" t="s">
        <v>343</v>
      </c>
      <c r="C65" s="261" t="s">
        <v>349</v>
      </c>
      <c r="D65" s="262" t="s">
        <v>350</v>
      </c>
      <c r="E65" s="261" t="s">
        <v>488</v>
      </c>
      <c r="F65" s="262" t="s">
        <v>489</v>
      </c>
      <c r="G65" s="261" t="s">
        <v>616</v>
      </c>
      <c r="H65" s="261" t="s">
        <v>617</v>
      </c>
      <c r="I65" s="263">
        <v>139.1</v>
      </c>
      <c r="J65" s="263">
        <v>30</v>
      </c>
      <c r="K65" s="264">
        <v>4173</v>
      </c>
    </row>
    <row r="66" spans="1:11" ht="14.4" customHeight="1" x14ac:dyDescent="0.3">
      <c r="A66" s="259" t="s">
        <v>341</v>
      </c>
      <c r="B66" s="260" t="s">
        <v>343</v>
      </c>
      <c r="C66" s="261" t="s">
        <v>349</v>
      </c>
      <c r="D66" s="262" t="s">
        <v>350</v>
      </c>
      <c r="E66" s="261" t="s">
        <v>488</v>
      </c>
      <c r="F66" s="262" t="s">
        <v>489</v>
      </c>
      <c r="G66" s="261" t="s">
        <v>618</v>
      </c>
      <c r="H66" s="261" t="s">
        <v>619</v>
      </c>
      <c r="I66" s="263">
        <v>3943.34</v>
      </c>
      <c r="J66" s="263">
        <v>5</v>
      </c>
      <c r="K66" s="264">
        <v>19716.7</v>
      </c>
    </row>
    <row r="67" spans="1:11" ht="14.4" customHeight="1" x14ac:dyDescent="0.3">
      <c r="A67" s="259" t="s">
        <v>341</v>
      </c>
      <c r="B67" s="260" t="s">
        <v>343</v>
      </c>
      <c r="C67" s="261" t="s">
        <v>349</v>
      </c>
      <c r="D67" s="262" t="s">
        <v>350</v>
      </c>
      <c r="E67" s="261" t="s">
        <v>488</v>
      </c>
      <c r="F67" s="262" t="s">
        <v>489</v>
      </c>
      <c r="G67" s="261" t="s">
        <v>620</v>
      </c>
      <c r="H67" s="261" t="s">
        <v>621</v>
      </c>
      <c r="I67" s="263">
        <v>3943.3483333333329</v>
      </c>
      <c r="J67" s="263">
        <v>22</v>
      </c>
      <c r="K67" s="264">
        <v>86753.8</v>
      </c>
    </row>
    <row r="68" spans="1:11" ht="14.4" customHeight="1" x14ac:dyDescent="0.3">
      <c r="A68" s="259" t="s">
        <v>341</v>
      </c>
      <c r="B68" s="260" t="s">
        <v>343</v>
      </c>
      <c r="C68" s="261" t="s">
        <v>349</v>
      </c>
      <c r="D68" s="262" t="s">
        <v>350</v>
      </c>
      <c r="E68" s="261" t="s">
        <v>488</v>
      </c>
      <c r="F68" s="262" t="s">
        <v>489</v>
      </c>
      <c r="G68" s="261" t="s">
        <v>622</v>
      </c>
      <c r="H68" s="261" t="s">
        <v>623</v>
      </c>
      <c r="I68" s="263">
        <v>3943.3399999999997</v>
      </c>
      <c r="J68" s="263">
        <v>38</v>
      </c>
      <c r="K68" s="264">
        <v>149846.79999999999</v>
      </c>
    </row>
    <row r="69" spans="1:11" ht="14.4" customHeight="1" x14ac:dyDescent="0.3">
      <c r="A69" s="259" t="s">
        <v>341</v>
      </c>
      <c r="B69" s="260" t="s">
        <v>343</v>
      </c>
      <c r="C69" s="261" t="s">
        <v>349</v>
      </c>
      <c r="D69" s="262" t="s">
        <v>350</v>
      </c>
      <c r="E69" s="261" t="s">
        <v>488</v>
      </c>
      <c r="F69" s="262" t="s">
        <v>489</v>
      </c>
      <c r="G69" s="261" t="s">
        <v>624</v>
      </c>
      <c r="H69" s="261" t="s">
        <v>625</v>
      </c>
      <c r="I69" s="263">
        <v>3943.3620000000001</v>
      </c>
      <c r="J69" s="263">
        <v>15</v>
      </c>
      <c r="K69" s="264">
        <v>59150.45</v>
      </c>
    </row>
    <row r="70" spans="1:11" ht="14.4" customHeight="1" x14ac:dyDescent="0.3">
      <c r="A70" s="259" t="s">
        <v>341</v>
      </c>
      <c r="B70" s="260" t="s">
        <v>343</v>
      </c>
      <c r="C70" s="261" t="s">
        <v>349</v>
      </c>
      <c r="D70" s="262" t="s">
        <v>350</v>
      </c>
      <c r="E70" s="261" t="s">
        <v>488</v>
      </c>
      <c r="F70" s="262" t="s">
        <v>489</v>
      </c>
      <c r="G70" s="261" t="s">
        <v>626</v>
      </c>
      <c r="H70" s="261" t="s">
        <v>627</v>
      </c>
      <c r="I70" s="263">
        <v>88.51</v>
      </c>
      <c r="J70" s="263">
        <v>40</v>
      </c>
      <c r="K70" s="264">
        <v>3540.52</v>
      </c>
    </row>
    <row r="71" spans="1:11" ht="14.4" customHeight="1" x14ac:dyDescent="0.3">
      <c r="A71" s="259" t="s">
        <v>341</v>
      </c>
      <c r="B71" s="260" t="s">
        <v>343</v>
      </c>
      <c r="C71" s="261" t="s">
        <v>349</v>
      </c>
      <c r="D71" s="262" t="s">
        <v>350</v>
      </c>
      <c r="E71" s="261" t="s">
        <v>488</v>
      </c>
      <c r="F71" s="262" t="s">
        <v>489</v>
      </c>
      <c r="G71" s="261" t="s">
        <v>628</v>
      </c>
      <c r="H71" s="261" t="s">
        <v>629</v>
      </c>
      <c r="I71" s="263">
        <v>121.83000000000001</v>
      </c>
      <c r="J71" s="263">
        <v>42</v>
      </c>
      <c r="K71" s="264">
        <v>5116.92</v>
      </c>
    </row>
    <row r="72" spans="1:11" ht="14.4" customHeight="1" x14ac:dyDescent="0.3">
      <c r="A72" s="259" t="s">
        <v>341</v>
      </c>
      <c r="B72" s="260" t="s">
        <v>343</v>
      </c>
      <c r="C72" s="261" t="s">
        <v>349</v>
      </c>
      <c r="D72" s="262" t="s">
        <v>350</v>
      </c>
      <c r="E72" s="261" t="s">
        <v>488</v>
      </c>
      <c r="F72" s="262" t="s">
        <v>489</v>
      </c>
      <c r="G72" s="261" t="s">
        <v>630</v>
      </c>
      <c r="H72" s="261" t="s">
        <v>631</v>
      </c>
      <c r="I72" s="263">
        <v>277.80374999999998</v>
      </c>
      <c r="J72" s="263">
        <v>23</v>
      </c>
      <c r="K72" s="264">
        <v>6346.7999999999993</v>
      </c>
    </row>
    <row r="73" spans="1:11" ht="14.4" customHeight="1" x14ac:dyDescent="0.3">
      <c r="A73" s="259" t="s">
        <v>341</v>
      </c>
      <c r="B73" s="260" t="s">
        <v>343</v>
      </c>
      <c r="C73" s="261" t="s">
        <v>349</v>
      </c>
      <c r="D73" s="262" t="s">
        <v>350</v>
      </c>
      <c r="E73" s="261" t="s">
        <v>488</v>
      </c>
      <c r="F73" s="262" t="s">
        <v>489</v>
      </c>
      <c r="G73" s="261" t="s">
        <v>632</v>
      </c>
      <c r="H73" s="261" t="s">
        <v>633</v>
      </c>
      <c r="I73" s="263">
        <v>237.80333333333337</v>
      </c>
      <c r="J73" s="263">
        <v>9</v>
      </c>
      <c r="K73" s="264">
        <v>2103.0700000000002</v>
      </c>
    </row>
    <row r="74" spans="1:11" ht="14.4" customHeight="1" x14ac:dyDescent="0.3">
      <c r="A74" s="259" t="s">
        <v>341</v>
      </c>
      <c r="B74" s="260" t="s">
        <v>343</v>
      </c>
      <c r="C74" s="261" t="s">
        <v>349</v>
      </c>
      <c r="D74" s="262" t="s">
        <v>350</v>
      </c>
      <c r="E74" s="261" t="s">
        <v>488</v>
      </c>
      <c r="F74" s="262" t="s">
        <v>489</v>
      </c>
      <c r="G74" s="261" t="s">
        <v>634</v>
      </c>
      <c r="H74" s="261" t="s">
        <v>635</v>
      </c>
      <c r="I74" s="263">
        <v>231.62</v>
      </c>
      <c r="J74" s="263">
        <v>2</v>
      </c>
      <c r="K74" s="264">
        <v>463.23</v>
      </c>
    </row>
    <row r="75" spans="1:11" ht="14.4" customHeight="1" x14ac:dyDescent="0.3">
      <c r="A75" s="259" t="s">
        <v>341</v>
      </c>
      <c r="B75" s="260" t="s">
        <v>343</v>
      </c>
      <c r="C75" s="261" t="s">
        <v>349</v>
      </c>
      <c r="D75" s="262" t="s">
        <v>350</v>
      </c>
      <c r="E75" s="261" t="s">
        <v>488</v>
      </c>
      <c r="F75" s="262" t="s">
        <v>489</v>
      </c>
      <c r="G75" s="261" t="s">
        <v>636</v>
      </c>
      <c r="H75" s="261" t="s">
        <v>637</v>
      </c>
      <c r="I75" s="263">
        <v>347.11999999999995</v>
      </c>
      <c r="J75" s="263">
        <v>14</v>
      </c>
      <c r="K75" s="264">
        <v>4859.67</v>
      </c>
    </row>
    <row r="76" spans="1:11" ht="14.4" customHeight="1" x14ac:dyDescent="0.3">
      <c r="A76" s="259" t="s">
        <v>341</v>
      </c>
      <c r="B76" s="260" t="s">
        <v>343</v>
      </c>
      <c r="C76" s="261" t="s">
        <v>349</v>
      </c>
      <c r="D76" s="262" t="s">
        <v>350</v>
      </c>
      <c r="E76" s="261" t="s">
        <v>488</v>
      </c>
      <c r="F76" s="262" t="s">
        <v>489</v>
      </c>
      <c r="G76" s="261" t="s">
        <v>638</v>
      </c>
      <c r="H76" s="261" t="s">
        <v>639</v>
      </c>
      <c r="I76" s="263">
        <v>130.66999999999999</v>
      </c>
      <c r="J76" s="263">
        <v>30</v>
      </c>
      <c r="K76" s="264">
        <v>3919.99</v>
      </c>
    </row>
    <row r="77" spans="1:11" ht="14.4" customHeight="1" x14ac:dyDescent="0.3">
      <c r="A77" s="259" t="s">
        <v>341</v>
      </c>
      <c r="B77" s="260" t="s">
        <v>343</v>
      </c>
      <c r="C77" s="261" t="s">
        <v>349</v>
      </c>
      <c r="D77" s="262" t="s">
        <v>350</v>
      </c>
      <c r="E77" s="261" t="s">
        <v>488</v>
      </c>
      <c r="F77" s="262" t="s">
        <v>489</v>
      </c>
      <c r="G77" s="261" t="s">
        <v>640</v>
      </c>
      <c r="H77" s="261" t="s">
        <v>641</v>
      </c>
      <c r="I77" s="263">
        <v>275.85615384615392</v>
      </c>
      <c r="J77" s="263">
        <v>99</v>
      </c>
      <c r="K77" s="264">
        <v>27309.81</v>
      </c>
    </row>
    <row r="78" spans="1:11" ht="14.4" customHeight="1" x14ac:dyDescent="0.3">
      <c r="A78" s="259" t="s">
        <v>341</v>
      </c>
      <c r="B78" s="260" t="s">
        <v>343</v>
      </c>
      <c r="C78" s="261" t="s">
        <v>349</v>
      </c>
      <c r="D78" s="262" t="s">
        <v>350</v>
      </c>
      <c r="E78" s="261" t="s">
        <v>488</v>
      </c>
      <c r="F78" s="262" t="s">
        <v>489</v>
      </c>
      <c r="G78" s="261" t="s">
        <v>642</v>
      </c>
      <c r="H78" s="261" t="s">
        <v>643</v>
      </c>
      <c r="I78" s="263">
        <v>155.13200000000001</v>
      </c>
      <c r="J78" s="263">
        <v>26</v>
      </c>
      <c r="K78" s="264">
        <v>4033.5099999999998</v>
      </c>
    </row>
    <row r="79" spans="1:11" ht="14.4" customHeight="1" x14ac:dyDescent="0.3">
      <c r="A79" s="259" t="s">
        <v>341</v>
      </c>
      <c r="B79" s="260" t="s">
        <v>343</v>
      </c>
      <c r="C79" s="261" t="s">
        <v>349</v>
      </c>
      <c r="D79" s="262" t="s">
        <v>350</v>
      </c>
      <c r="E79" s="261" t="s">
        <v>488</v>
      </c>
      <c r="F79" s="262" t="s">
        <v>489</v>
      </c>
      <c r="G79" s="261" t="s">
        <v>644</v>
      </c>
      <c r="H79" s="261" t="s">
        <v>645</v>
      </c>
      <c r="I79" s="263">
        <v>495.45500000000004</v>
      </c>
      <c r="J79" s="263">
        <v>2</v>
      </c>
      <c r="K79" s="264">
        <v>990.91000000000008</v>
      </c>
    </row>
    <row r="80" spans="1:11" ht="14.4" customHeight="1" x14ac:dyDescent="0.3">
      <c r="A80" s="259" t="s">
        <v>341</v>
      </c>
      <c r="B80" s="260" t="s">
        <v>343</v>
      </c>
      <c r="C80" s="261" t="s">
        <v>349</v>
      </c>
      <c r="D80" s="262" t="s">
        <v>350</v>
      </c>
      <c r="E80" s="261" t="s">
        <v>488</v>
      </c>
      <c r="F80" s="262" t="s">
        <v>489</v>
      </c>
      <c r="G80" s="261" t="s">
        <v>646</v>
      </c>
      <c r="H80" s="261" t="s">
        <v>647</v>
      </c>
      <c r="I80" s="263">
        <v>8.3699999999999992</v>
      </c>
      <c r="J80" s="263">
        <v>500</v>
      </c>
      <c r="K80" s="264">
        <v>4185</v>
      </c>
    </row>
    <row r="81" spans="1:11" ht="14.4" customHeight="1" x14ac:dyDescent="0.3">
      <c r="A81" s="259" t="s">
        <v>341</v>
      </c>
      <c r="B81" s="260" t="s">
        <v>343</v>
      </c>
      <c r="C81" s="261" t="s">
        <v>349</v>
      </c>
      <c r="D81" s="262" t="s">
        <v>350</v>
      </c>
      <c r="E81" s="261" t="s">
        <v>488</v>
      </c>
      <c r="F81" s="262" t="s">
        <v>489</v>
      </c>
      <c r="G81" s="261" t="s">
        <v>648</v>
      </c>
      <c r="H81" s="261" t="s">
        <v>649</v>
      </c>
      <c r="I81" s="263">
        <v>514.94400000000007</v>
      </c>
      <c r="J81" s="263">
        <v>9</v>
      </c>
      <c r="K81" s="264">
        <v>4632.17</v>
      </c>
    </row>
    <row r="82" spans="1:11" ht="14.4" customHeight="1" x14ac:dyDescent="0.3">
      <c r="A82" s="259" t="s">
        <v>341</v>
      </c>
      <c r="B82" s="260" t="s">
        <v>343</v>
      </c>
      <c r="C82" s="261" t="s">
        <v>349</v>
      </c>
      <c r="D82" s="262" t="s">
        <v>350</v>
      </c>
      <c r="E82" s="261" t="s">
        <v>488</v>
      </c>
      <c r="F82" s="262" t="s">
        <v>489</v>
      </c>
      <c r="G82" s="261" t="s">
        <v>650</v>
      </c>
      <c r="H82" s="261" t="s">
        <v>651</v>
      </c>
      <c r="I82" s="263">
        <v>140.22800000000001</v>
      </c>
      <c r="J82" s="263">
        <v>10</v>
      </c>
      <c r="K82" s="264">
        <v>1402.3100000000002</v>
      </c>
    </row>
    <row r="83" spans="1:11" ht="14.4" customHeight="1" x14ac:dyDescent="0.3">
      <c r="A83" s="259" t="s">
        <v>341</v>
      </c>
      <c r="B83" s="260" t="s">
        <v>343</v>
      </c>
      <c r="C83" s="261" t="s">
        <v>349</v>
      </c>
      <c r="D83" s="262" t="s">
        <v>350</v>
      </c>
      <c r="E83" s="261" t="s">
        <v>488</v>
      </c>
      <c r="F83" s="262" t="s">
        <v>489</v>
      </c>
      <c r="G83" s="261" t="s">
        <v>652</v>
      </c>
      <c r="H83" s="261" t="s">
        <v>653</v>
      </c>
      <c r="I83" s="263">
        <v>186.21</v>
      </c>
      <c r="J83" s="263">
        <v>4</v>
      </c>
      <c r="K83" s="264">
        <v>744.83</v>
      </c>
    </row>
    <row r="84" spans="1:11" ht="14.4" customHeight="1" x14ac:dyDescent="0.3">
      <c r="A84" s="259" t="s">
        <v>341</v>
      </c>
      <c r="B84" s="260" t="s">
        <v>343</v>
      </c>
      <c r="C84" s="261" t="s">
        <v>349</v>
      </c>
      <c r="D84" s="262" t="s">
        <v>350</v>
      </c>
      <c r="E84" s="261" t="s">
        <v>488</v>
      </c>
      <c r="F84" s="262" t="s">
        <v>489</v>
      </c>
      <c r="G84" s="261" t="s">
        <v>654</v>
      </c>
      <c r="H84" s="261" t="s">
        <v>655</v>
      </c>
      <c r="I84" s="263">
        <v>496.1</v>
      </c>
      <c r="J84" s="263">
        <v>1</v>
      </c>
      <c r="K84" s="264">
        <v>496.1</v>
      </c>
    </row>
    <row r="85" spans="1:11" ht="14.4" customHeight="1" x14ac:dyDescent="0.3">
      <c r="A85" s="259" t="s">
        <v>341</v>
      </c>
      <c r="B85" s="260" t="s">
        <v>343</v>
      </c>
      <c r="C85" s="261" t="s">
        <v>349</v>
      </c>
      <c r="D85" s="262" t="s">
        <v>350</v>
      </c>
      <c r="E85" s="261" t="s">
        <v>488</v>
      </c>
      <c r="F85" s="262" t="s">
        <v>489</v>
      </c>
      <c r="G85" s="261" t="s">
        <v>656</v>
      </c>
      <c r="H85" s="261" t="s">
        <v>657</v>
      </c>
      <c r="I85" s="263">
        <v>141.55000000000001</v>
      </c>
      <c r="J85" s="263">
        <v>40</v>
      </c>
      <c r="K85" s="264">
        <v>5662.1200000000008</v>
      </c>
    </row>
    <row r="86" spans="1:11" ht="14.4" customHeight="1" x14ac:dyDescent="0.3">
      <c r="A86" s="259" t="s">
        <v>341</v>
      </c>
      <c r="B86" s="260" t="s">
        <v>343</v>
      </c>
      <c r="C86" s="261" t="s">
        <v>349</v>
      </c>
      <c r="D86" s="262" t="s">
        <v>350</v>
      </c>
      <c r="E86" s="261" t="s">
        <v>488</v>
      </c>
      <c r="F86" s="262" t="s">
        <v>489</v>
      </c>
      <c r="G86" s="261" t="s">
        <v>658</v>
      </c>
      <c r="H86" s="261" t="s">
        <v>659</v>
      </c>
      <c r="I86" s="263">
        <v>169.375</v>
      </c>
      <c r="J86" s="263">
        <v>90</v>
      </c>
      <c r="K86" s="264">
        <v>15243.460000000001</v>
      </c>
    </row>
    <row r="87" spans="1:11" ht="14.4" customHeight="1" x14ac:dyDescent="0.3">
      <c r="A87" s="259" t="s">
        <v>341</v>
      </c>
      <c r="B87" s="260" t="s">
        <v>343</v>
      </c>
      <c r="C87" s="261" t="s">
        <v>349</v>
      </c>
      <c r="D87" s="262" t="s">
        <v>350</v>
      </c>
      <c r="E87" s="261" t="s">
        <v>488</v>
      </c>
      <c r="F87" s="262" t="s">
        <v>489</v>
      </c>
      <c r="G87" s="261" t="s">
        <v>660</v>
      </c>
      <c r="H87" s="261" t="s">
        <v>661</v>
      </c>
      <c r="I87" s="263">
        <v>125.83</v>
      </c>
      <c r="J87" s="263">
        <v>10</v>
      </c>
      <c r="K87" s="264">
        <v>1258.32</v>
      </c>
    </row>
    <row r="88" spans="1:11" ht="14.4" customHeight="1" x14ac:dyDescent="0.3">
      <c r="A88" s="259" t="s">
        <v>341</v>
      </c>
      <c r="B88" s="260" t="s">
        <v>343</v>
      </c>
      <c r="C88" s="261" t="s">
        <v>349</v>
      </c>
      <c r="D88" s="262" t="s">
        <v>350</v>
      </c>
      <c r="E88" s="261" t="s">
        <v>488</v>
      </c>
      <c r="F88" s="262" t="s">
        <v>489</v>
      </c>
      <c r="G88" s="261" t="s">
        <v>662</v>
      </c>
      <c r="H88" s="261" t="s">
        <v>663</v>
      </c>
      <c r="I88" s="263">
        <v>796.42</v>
      </c>
      <c r="J88" s="263">
        <v>6</v>
      </c>
      <c r="K88" s="264">
        <v>4778.5</v>
      </c>
    </row>
    <row r="89" spans="1:11" ht="14.4" customHeight="1" x14ac:dyDescent="0.3">
      <c r="A89" s="259" t="s">
        <v>341</v>
      </c>
      <c r="B89" s="260" t="s">
        <v>343</v>
      </c>
      <c r="C89" s="261" t="s">
        <v>349</v>
      </c>
      <c r="D89" s="262" t="s">
        <v>350</v>
      </c>
      <c r="E89" s="261" t="s">
        <v>488</v>
      </c>
      <c r="F89" s="262" t="s">
        <v>489</v>
      </c>
      <c r="G89" s="261" t="s">
        <v>664</v>
      </c>
      <c r="H89" s="261" t="s">
        <v>665</v>
      </c>
      <c r="I89" s="263">
        <v>1431.77</v>
      </c>
      <c r="J89" s="263">
        <v>3</v>
      </c>
      <c r="K89" s="264">
        <v>4295.3</v>
      </c>
    </row>
    <row r="90" spans="1:11" ht="14.4" customHeight="1" x14ac:dyDescent="0.3">
      <c r="A90" s="259" t="s">
        <v>341</v>
      </c>
      <c r="B90" s="260" t="s">
        <v>343</v>
      </c>
      <c r="C90" s="261" t="s">
        <v>349</v>
      </c>
      <c r="D90" s="262" t="s">
        <v>350</v>
      </c>
      <c r="E90" s="261" t="s">
        <v>488</v>
      </c>
      <c r="F90" s="262" t="s">
        <v>489</v>
      </c>
      <c r="G90" s="261" t="s">
        <v>666</v>
      </c>
      <c r="H90" s="261" t="s">
        <v>667</v>
      </c>
      <c r="I90" s="263">
        <v>156.08000000000001</v>
      </c>
      <c r="J90" s="263">
        <v>2</v>
      </c>
      <c r="K90" s="264">
        <v>312.16000000000003</v>
      </c>
    </row>
    <row r="91" spans="1:11" ht="14.4" customHeight="1" x14ac:dyDescent="0.3">
      <c r="A91" s="259" t="s">
        <v>341</v>
      </c>
      <c r="B91" s="260" t="s">
        <v>343</v>
      </c>
      <c r="C91" s="261" t="s">
        <v>349</v>
      </c>
      <c r="D91" s="262" t="s">
        <v>350</v>
      </c>
      <c r="E91" s="261" t="s">
        <v>488</v>
      </c>
      <c r="F91" s="262" t="s">
        <v>489</v>
      </c>
      <c r="G91" s="261" t="s">
        <v>668</v>
      </c>
      <c r="H91" s="261" t="s">
        <v>669</v>
      </c>
      <c r="I91" s="263">
        <v>2046.95</v>
      </c>
      <c r="J91" s="263">
        <v>2</v>
      </c>
      <c r="K91" s="264">
        <v>4093.9</v>
      </c>
    </row>
    <row r="92" spans="1:11" ht="14.4" customHeight="1" x14ac:dyDescent="0.3">
      <c r="A92" s="259" t="s">
        <v>341</v>
      </c>
      <c r="B92" s="260" t="s">
        <v>343</v>
      </c>
      <c r="C92" s="261" t="s">
        <v>349</v>
      </c>
      <c r="D92" s="262" t="s">
        <v>350</v>
      </c>
      <c r="E92" s="261" t="s">
        <v>488</v>
      </c>
      <c r="F92" s="262" t="s">
        <v>489</v>
      </c>
      <c r="G92" s="261" t="s">
        <v>670</v>
      </c>
      <c r="H92" s="261" t="s">
        <v>671</v>
      </c>
      <c r="I92" s="263">
        <v>2553</v>
      </c>
      <c r="J92" s="263">
        <v>9</v>
      </c>
      <c r="K92" s="264">
        <v>22977</v>
      </c>
    </row>
    <row r="93" spans="1:11" ht="14.4" customHeight="1" x14ac:dyDescent="0.3">
      <c r="A93" s="259" t="s">
        <v>341</v>
      </c>
      <c r="B93" s="260" t="s">
        <v>343</v>
      </c>
      <c r="C93" s="261" t="s">
        <v>349</v>
      </c>
      <c r="D93" s="262" t="s">
        <v>350</v>
      </c>
      <c r="E93" s="261" t="s">
        <v>488</v>
      </c>
      <c r="F93" s="262" t="s">
        <v>489</v>
      </c>
      <c r="G93" s="261" t="s">
        <v>672</v>
      </c>
      <c r="H93" s="261" t="s">
        <v>673</v>
      </c>
      <c r="I93" s="263">
        <v>28.78</v>
      </c>
      <c r="J93" s="263">
        <v>400</v>
      </c>
      <c r="K93" s="264">
        <v>11511.83</v>
      </c>
    </row>
    <row r="94" spans="1:11" ht="14.4" customHeight="1" x14ac:dyDescent="0.3">
      <c r="A94" s="259" t="s">
        <v>341</v>
      </c>
      <c r="B94" s="260" t="s">
        <v>343</v>
      </c>
      <c r="C94" s="261" t="s">
        <v>349</v>
      </c>
      <c r="D94" s="262" t="s">
        <v>350</v>
      </c>
      <c r="E94" s="261" t="s">
        <v>488</v>
      </c>
      <c r="F94" s="262" t="s">
        <v>489</v>
      </c>
      <c r="G94" s="261" t="s">
        <v>674</v>
      </c>
      <c r="H94" s="261" t="s">
        <v>675</v>
      </c>
      <c r="I94" s="263">
        <v>30.889999999999993</v>
      </c>
      <c r="J94" s="263">
        <v>200</v>
      </c>
      <c r="K94" s="264">
        <v>6178.96</v>
      </c>
    </row>
    <row r="95" spans="1:11" ht="14.4" customHeight="1" x14ac:dyDescent="0.3">
      <c r="A95" s="259" t="s">
        <v>341</v>
      </c>
      <c r="B95" s="260" t="s">
        <v>343</v>
      </c>
      <c r="C95" s="261" t="s">
        <v>349</v>
      </c>
      <c r="D95" s="262" t="s">
        <v>350</v>
      </c>
      <c r="E95" s="261" t="s">
        <v>488</v>
      </c>
      <c r="F95" s="262" t="s">
        <v>489</v>
      </c>
      <c r="G95" s="261" t="s">
        <v>676</v>
      </c>
      <c r="H95" s="261" t="s">
        <v>677</v>
      </c>
      <c r="I95" s="263">
        <v>373.04</v>
      </c>
      <c r="J95" s="263">
        <v>6</v>
      </c>
      <c r="K95" s="264">
        <v>2238.27</v>
      </c>
    </row>
    <row r="96" spans="1:11" ht="14.4" customHeight="1" x14ac:dyDescent="0.3">
      <c r="A96" s="259" t="s">
        <v>341</v>
      </c>
      <c r="B96" s="260" t="s">
        <v>343</v>
      </c>
      <c r="C96" s="261" t="s">
        <v>349</v>
      </c>
      <c r="D96" s="262" t="s">
        <v>350</v>
      </c>
      <c r="E96" s="261" t="s">
        <v>488</v>
      </c>
      <c r="F96" s="262" t="s">
        <v>489</v>
      </c>
      <c r="G96" s="261" t="s">
        <v>678</v>
      </c>
      <c r="H96" s="261" t="s">
        <v>679</v>
      </c>
      <c r="I96" s="263">
        <v>4237.3411111111109</v>
      </c>
      <c r="J96" s="263">
        <v>13</v>
      </c>
      <c r="K96" s="264">
        <v>56719.029999999992</v>
      </c>
    </row>
    <row r="97" spans="1:11" ht="14.4" customHeight="1" x14ac:dyDescent="0.3">
      <c r="A97" s="259" t="s">
        <v>341</v>
      </c>
      <c r="B97" s="260" t="s">
        <v>343</v>
      </c>
      <c r="C97" s="261" t="s">
        <v>349</v>
      </c>
      <c r="D97" s="262" t="s">
        <v>350</v>
      </c>
      <c r="E97" s="261" t="s">
        <v>488</v>
      </c>
      <c r="F97" s="262" t="s">
        <v>489</v>
      </c>
      <c r="G97" s="261" t="s">
        <v>680</v>
      </c>
      <c r="H97" s="261" t="s">
        <v>681</v>
      </c>
      <c r="I97" s="263">
        <v>22.387999999999998</v>
      </c>
      <c r="J97" s="263">
        <v>95</v>
      </c>
      <c r="K97" s="264">
        <v>2126.58</v>
      </c>
    </row>
    <row r="98" spans="1:11" ht="14.4" customHeight="1" x14ac:dyDescent="0.3">
      <c r="A98" s="259" t="s">
        <v>341</v>
      </c>
      <c r="B98" s="260" t="s">
        <v>343</v>
      </c>
      <c r="C98" s="261" t="s">
        <v>349</v>
      </c>
      <c r="D98" s="262" t="s">
        <v>350</v>
      </c>
      <c r="E98" s="261" t="s">
        <v>488</v>
      </c>
      <c r="F98" s="262" t="s">
        <v>489</v>
      </c>
      <c r="G98" s="261" t="s">
        <v>682</v>
      </c>
      <c r="H98" s="261" t="s">
        <v>683</v>
      </c>
      <c r="I98" s="263">
        <v>1.1888888888888891</v>
      </c>
      <c r="J98" s="263">
        <v>18900</v>
      </c>
      <c r="K98" s="264">
        <v>22415.25</v>
      </c>
    </row>
    <row r="99" spans="1:11" ht="14.4" customHeight="1" x14ac:dyDescent="0.3">
      <c r="A99" s="259" t="s">
        <v>341</v>
      </c>
      <c r="B99" s="260" t="s">
        <v>343</v>
      </c>
      <c r="C99" s="261" t="s">
        <v>349</v>
      </c>
      <c r="D99" s="262" t="s">
        <v>350</v>
      </c>
      <c r="E99" s="261" t="s">
        <v>488</v>
      </c>
      <c r="F99" s="262" t="s">
        <v>489</v>
      </c>
      <c r="G99" s="261" t="s">
        <v>684</v>
      </c>
      <c r="H99" s="261" t="s">
        <v>685</v>
      </c>
      <c r="I99" s="263">
        <v>107.15833333333332</v>
      </c>
      <c r="J99" s="263">
        <v>56</v>
      </c>
      <c r="K99" s="264">
        <v>6000.92</v>
      </c>
    </row>
    <row r="100" spans="1:11" ht="14.4" customHeight="1" x14ac:dyDescent="0.3">
      <c r="A100" s="259" t="s">
        <v>341</v>
      </c>
      <c r="B100" s="260" t="s">
        <v>343</v>
      </c>
      <c r="C100" s="261" t="s">
        <v>349</v>
      </c>
      <c r="D100" s="262" t="s">
        <v>350</v>
      </c>
      <c r="E100" s="261" t="s">
        <v>488</v>
      </c>
      <c r="F100" s="262" t="s">
        <v>489</v>
      </c>
      <c r="G100" s="261" t="s">
        <v>686</v>
      </c>
      <c r="H100" s="261" t="s">
        <v>687</v>
      </c>
      <c r="I100" s="263">
        <v>422.33</v>
      </c>
      <c r="J100" s="263">
        <v>6</v>
      </c>
      <c r="K100" s="264">
        <v>2534</v>
      </c>
    </row>
    <row r="101" spans="1:11" ht="14.4" customHeight="1" x14ac:dyDescent="0.3">
      <c r="A101" s="259" t="s">
        <v>341</v>
      </c>
      <c r="B101" s="260" t="s">
        <v>343</v>
      </c>
      <c r="C101" s="261" t="s">
        <v>349</v>
      </c>
      <c r="D101" s="262" t="s">
        <v>350</v>
      </c>
      <c r="E101" s="261" t="s">
        <v>488</v>
      </c>
      <c r="F101" s="262" t="s">
        <v>489</v>
      </c>
      <c r="G101" s="261" t="s">
        <v>688</v>
      </c>
      <c r="H101" s="261" t="s">
        <v>689</v>
      </c>
      <c r="I101" s="263">
        <v>431.05500000000001</v>
      </c>
      <c r="J101" s="263">
        <v>4</v>
      </c>
      <c r="K101" s="264">
        <v>1724.21</v>
      </c>
    </row>
    <row r="102" spans="1:11" ht="14.4" customHeight="1" x14ac:dyDescent="0.3">
      <c r="A102" s="259" t="s">
        <v>341</v>
      </c>
      <c r="B102" s="260" t="s">
        <v>343</v>
      </c>
      <c r="C102" s="261" t="s">
        <v>349</v>
      </c>
      <c r="D102" s="262" t="s">
        <v>350</v>
      </c>
      <c r="E102" s="261" t="s">
        <v>488</v>
      </c>
      <c r="F102" s="262" t="s">
        <v>489</v>
      </c>
      <c r="G102" s="261" t="s">
        <v>690</v>
      </c>
      <c r="H102" s="261" t="s">
        <v>691</v>
      </c>
      <c r="I102" s="263">
        <v>727.5866666666667</v>
      </c>
      <c r="J102" s="263">
        <v>7</v>
      </c>
      <c r="K102" s="264">
        <v>5093.1000000000004</v>
      </c>
    </row>
    <row r="103" spans="1:11" ht="14.4" customHeight="1" x14ac:dyDescent="0.3">
      <c r="A103" s="259" t="s">
        <v>341</v>
      </c>
      <c r="B103" s="260" t="s">
        <v>343</v>
      </c>
      <c r="C103" s="261" t="s">
        <v>349</v>
      </c>
      <c r="D103" s="262" t="s">
        <v>350</v>
      </c>
      <c r="E103" s="261" t="s">
        <v>488</v>
      </c>
      <c r="F103" s="262" t="s">
        <v>489</v>
      </c>
      <c r="G103" s="261" t="s">
        <v>692</v>
      </c>
      <c r="H103" s="261" t="s">
        <v>693</v>
      </c>
      <c r="I103" s="263">
        <v>241.38000000000002</v>
      </c>
      <c r="J103" s="263">
        <v>7</v>
      </c>
      <c r="K103" s="264">
        <v>1689.6600000000003</v>
      </c>
    </row>
    <row r="104" spans="1:11" ht="14.4" customHeight="1" x14ac:dyDescent="0.3">
      <c r="A104" s="259" t="s">
        <v>341</v>
      </c>
      <c r="B104" s="260" t="s">
        <v>343</v>
      </c>
      <c r="C104" s="261" t="s">
        <v>349</v>
      </c>
      <c r="D104" s="262" t="s">
        <v>350</v>
      </c>
      <c r="E104" s="261" t="s">
        <v>488</v>
      </c>
      <c r="F104" s="262" t="s">
        <v>489</v>
      </c>
      <c r="G104" s="261" t="s">
        <v>694</v>
      </c>
      <c r="H104" s="261" t="s">
        <v>695</v>
      </c>
      <c r="I104" s="263">
        <v>250.66800000000003</v>
      </c>
      <c r="J104" s="263">
        <v>16</v>
      </c>
      <c r="K104" s="264">
        <v>4010.7200000000003</v>
      </c>
    </row>
    <row r="105" spans="1:11" ht="14.4" customHeight="1" x14ac:dyDescent="0.3">
      <c r="A105" s="259" t="s">
        <v>341</v>
      </c>
      <c r="B105" s="260" t="s">
        <v>343</v>
      </c>
      <c r="C105" s="261" t="s">
        <v>349</v>
      </c>
      <c r="D105" s="262" t="s">
        <v>350</v>
      </c>
      <c r="E105" s="261" t="s">
        <v>488</v>
      </c>
      <c r="F105" s="262" t="s">
        <v>489</v>
      </c>
      <c r="G105" s="261" t="s">
        <v>696</v>
      </c>
      <c r="H105" s="261" t="s">
        <v>697</v>
      </c>
      <c r="I105" s="263">
        <v>159.69500000000002</v>
      </c>
      <c r="J105" s="263">
        <v>22</v>
      </c>
      <c r="K105" s="264">
        <v>3513.26</v>
      </c>
    </row>
    <row r="106" spans="1:11" ht="14.4" customHeight="1" x14ac:dyDescent="0.3">
      <c r="A106" s="259" t="s">
        <v>341</v>
      </c>
      <c r="B106" s="260" t="s">
        <v>343</v>
      </c>
      <c r="C106" s="261" t="s">
        <v>349</v>
      </c>
      <c r="D106" s="262" t="s">
        <v>350</v>
      </c>
      <c r="E106" s="261" t="s">
        <v>488</v>
      </c>
      <c r="F106" s="262" t="s">
        <v>489</v>
      </c>
      <c r="G106" s="261" t="s">
        <v>698</v>
      </c>
      <c r="H106" s="261" t="s">
        <v>699</v>
      </c>
      <c r="I106" s="263">
        <v>343.62</v>
      </c>
      <c r="J106" s="263">
        <v>32</v>
      </c>
      <c r="K106" s="264">
        <v>10995.880000000001</v>
      </c>
    </row>
    <row r="107" spans="1:11" ht="14.4" customHeight="1" x14ac:dyDescent="0.3">
      <c r="A107" s="259" t="s">
        <v>341</v>
      </c>
      <c r="B107" s="260" t="s">
        <v>343</v>
      </c>
      <c r="C107" s="261" t="s">
        <v>349</v>
      </c>
      <c r="D107" s="262" t="s">
        <v>350</v>
      </c>
      <c r="E107" s="261" t="s">
        <v>488</v>
      </c>
      <c r="F107" s="262" t="s">
        <v>489</v>
      </c>
      <c r="G107" s="261" t="s">
        <v>700</v>
      </c>
      <c r="H107" s="261" t="s">
        <v>701</v>
      </c>
      <c r="I107" s="263">
        <v>174.22375</v>
      </c>
      <c r="J107" s="263">
        <v>70</v>
      </c>
      <c r="K107" s="264">
        <v>12195.630000000001</v>
      </c>
    </row>
    <row r="108" spans="1:11" ht="14.4" customHeight="1" x14ac:dyDescent="0.3">
      <c r="A108" s="259" t="s">
        <v>341</v>
      </c>
      <c r="B108" s="260" t="s">
        <v>343</v>
      </c>
      <c r="C108" s="261" t="s">
        <v>349</v>
      </c>
      <c r="D108" s="262" t="s">
        <v>350</v>
      </c>
      <c r="E108" s="261" t="s">
        <v>488</v>
      </c>
      <c r="F108" s="262" t="s">
        <v>489</v>
      </c>
      <c r="G108" s="261" t="s">
        <v>702</v>
      </c>
      <c r="H108" s="261" t="s">
        <v>703</v>
      </c>
      <c r="I108" s="263">
        <v>117.23799999999999</v>
      </c>
      <c r="J108" s="263">
        <v>73</v>
      </c>
      <c r="K108" s="264">
        <v>8558.34</v>
      </c>
    </row>
    <row r="109" spans="1:11" ht="14.4" customHeight="1" x14ac:dyDescent="0.3">
      <c r="A109" s="259" t="s">
        <v>341</v>
      </c>
      <c r="B109" s="260" t="s">
        <v>343</v>
      </c>
      <c r="C109" s="261" t="s">
        <v>349</v>
      </c>
      <c r="D109" s="262" t="s">
        <v>350</v>
      </c>
      <c r="E109" s="261" t="s">
        <v>488</v>
      </c>
      <c r="F109" s="262" t="s">
        <v>489</v>
      </c>
      <c r="G109" s="261" t="s">
        <v>704</v>
      </c>
      <c r="H109" s="261" t="s">
        <v>705</v>
      </c>
      <c r="I109" s="263">
        <v>323.05666666666667</v>
      </c>
      <c r="J109" s="263">
        <v>7</v>
      </c>
      <c r="K109" s="264">
        <v>2261.38</v>
      </c>
    </row>
    <row r="110" spans="1:11" ht="14.4" customHeight="1" x14ac:dyDescent="0.3">
      <c r="A110" s="259" t="s">
        <v>341</v>
      </c>
      <c r="B110" s="260" t="s">
        <v>343</v>
      </c>
      <c r="C110" s="261" t="s">
        <v>349</v>
      </c>
      <c r="D110" s="262" t="s">
        <v>350</v>
      </c>
      <c r="E110" s="261" t="s">
        <v>488</v>
      </c>
      <c r="F110" s="262" t="s">
        <v>489</v>
      </c>
      <c r="G110" s="261" t="s">
        <v>706</v>
      </c>
      <c r="H110" s="261" t="s">
        <v>707</v>
      </c>
      <c r="I110" s="263">
        <v>18.48</v>
      </c>
      <c r="J110" s="263">
        <v>325</v>
      </c>
      <c r="K110" s="264">
        <v>6006.12</v>
      </c>
    </row>
    <row r="111" spans="1:11" ht="14.4" customHeight="1" x14ac:dyDescent="0.3">
      <c r="A111" s="259" t="s">
        <v>341</v>
      </c>
      <c r="B111" s="260" t="s">
        <v>343</v>
      </c>
      <c r="C111" s="261" t="s">
        <v>349</v>
      </c>
      <c r="D111" s="262" t="s">
        <v>350</v>
      </c>
      <c r="E111" s="261" t="s">
        <v>488</v>
      </c>
      <c r="F111" s="262" t="s">
        <v>489</v>
      </c>
      <c r="G111" s="261" t="s">
        <v>708</v>
      </c>
      <c r="H111" s="261" t="s">
        <v>709</v>
      </c>
      <c r="I111" s="263">
        <v>548.39799999999991</v>
      </c>
      <c r="J111" s="263">
        <v>15</v>
      </c>
      <c r="K111" s="264">
        <v>8225.9500000000007</v>
      </c>
    </row>
    <row r="112" spans="1:11" ht="14.4" customHeight="1" x14ac:dyDescent="0.3">
      <c r="A112" s="259" t="s">
        <v>341</v>
      </c>
      <c r="B112" s="260" t="s">
        <v>343</v>
      </c>
      <c r="C112" s="261" t="s">
        <v>349</v>
      </c>
      <c r="D112" s="262" t="s">
        <v>350</v>
      </c>
      <c r="E112" s="261" t="s">
        <v>488</v>
      </c>
      <c r="F112" s="262" t="s">
        <v>489</v>
      </c>
      <c r="G112" s="261" t="s">
        <v>710</v>
      </c>
      <c r="H112" s="261" t="s">
        <v>711</v>
      </c>
      <c r="I112" s="263">
        <v>902.75</v>
      </c>
      <c r="J112" s="263">
        <v>13</v>
      </c>
      <c r="K112" s="264">
        <v>11735.75</v>
      </c>
    </row>
    <row r="113" spans="1:11" ht="14.4" customHeight="1" x14ac:dyDescent="0.3">
      <c r="A113" s="259" t="s">
        <v>341</v>
      </c>
      <c r="B113" s="260" t="s">
        <v>343</v>
      </c>
      <c r="C113" s="261" t="s">
        <v>349</v>
      </c>
      <c r="D113" s="262" t="s">
        <v>350</v>
      </c>
      <c r="E113" s="261" t="s">
        <v>488</v>
      </c>
      <c r="F113" s="262" t="s">
        <v>489</v>
      </c>
      <c r="G113" s="261" t="s">
        <v>712</v>
      </c>
      <c r="H113" s="261" t="s">
        <v>713</v>
      </c>
      <c r="I113" s="263">
        <v>302.10000000000002</v>
      </c>
      <c r="J113" s="263">
        <v>20</v>
      </c>
      <c r="K113" s="264">
        <v>6042</v>
      </c>
    </row>
    <row r="114" spans="1:11" ht="14.4" customHeight="1" x14ac:dyDescent="0.3">
      <c r="A114" s="259" t="s">
        <v>341</v>
      </c>
      <c r="B114" s="260" t="s">
        <v>343</v>
      </c>
      <c r="C114" s="261" t="s">
        <v>349</v>
      </c>
      <c r="D114" s="262" t="s">
        <v>350</v>
      </c>
      <c r="E114" s="261" t="s">
        <v>488</v>
      </c>
      <c r="F114" s="262" t="s">
        <v>489</v>
      </c>
      <c r="G114" s="261" t="s">
        <v>714</v>
      </c>
      <c r="H114" s="261" t="s">
        <v>715</v>
      </c>
      <c r="I114" s="263">
        <v>2855.17</v>
      </c>
      <c r="J114" s="263">
        <v>1</v>
      </c>
      <c r="K114" s="264">
        <v>2855.17</v>
      </c>
    </row>
    <row r="115" spans="1:11" ht="14.4" customHeight="1" x14ac:dyDescent="0.3">
      <c r="A115" s="259" t="s">
        <v>341</v>
      </c>
      <c r="B115" s="260" t="s">
        <v>343</v>
      </c>
      <c r="C115" s="261" t="s">
        <v>349</v>
      </c>
      <c r="D115" s="262" t="s">
        <v>350</v>
      </c>
      <c r="E115" s="261" t="s">
        <v>488</v>
      </c>
      <c r="F115" s="262" t="s">
        <v>489</v>
      </c>
      <c r="G115" s="261" t="s">
        <v>716</v>
      </c>
      <c r="H115" s="261" t="s">
        <v>717</v>
      </c>
      <c r="I115" s="263">
        <v>454.01000000000005</v>
      </c>
      <c r="J115" s="263">
        <v>13</v>
      </c>
      <c r="K115" s="264">
        <v>5902.1100000000006</v>
      </c>
    </row>
    <row r="116" spans="1:11" ht="14.4" customHeight="1" x14ac:dyDescent="0.3">
      <c r="A116" s="259" t="s">
        <v>341</v>
      </c>
      <c r="B116" s="260" t="s">
        <v>343</v>
      </c>
      <c r="C116" s="261" t="s">
        <v>349</v>
      </c>
      <c r="D116" s="262" t="s">
        <v>350</v>
      </c>
      <c r="E116" s="261" t="s">
        <v>488</v>
      </c>
      <c r="F116" s="262" t="s">
        <v>489</v>
      </c>
      <c r="G116" s="261" t="s">
        <v>718</v>
      </c>
      <c r="H116" s="261" t="s">
        <v>719</v>
      </c>
      <c r="I116" s="263">
        <v>543.29499999999996</v>
      </c>
      <c r="J116" s="263">
        <v>3</v>
      </c>
      <c r="K116" s="264">
        <v>1629.8899999999999</v>
      </c>
    </row>
    <row r="117" spans="1:11" ht="14.4" customHeight="1" x14ac:dyDescent="0.3">
      <c r="A117" s="259" t="s">
        <v>341</v>
      </c>
      <c r="B117" s="260" t="s">
        <v>343</v>
      </c>
      <c r="C117" s="261" t="s">
        <v>349</v>
      </c>
      <c r="D117" s="262" t="s">
        <v>350</v>
      </c>
      <c r="E117" s="261" t="s">
        <v>488</v>
      </c>
      <c r="F117" s="262" t="s">
        <v>489</v>
      </c>
      <c r="G117" s="261" t="s">
        <v>720</v>
      </c>
      <c r="H117" s="261" t="s">
        <v>721</v>
      </c>
      <c r="I117" s="263">
        <v>3563.35</v>
      </c>
      <c r="J117" s="263">
        <v>1</v>
      </c>
      <c r="K117" s="264">
        <v>3563.35</v>
      </c>
    </row>
    <row r="118" spans="1:11" ht="14.4" customHeight="1" x14ac:dyDescent="0.3">
      <c r="A118" s="259" t="s">
        <v>341</v>
      </c>
      <c r="B118" s="260" t="s">
        <v>343</v>
      </c>
      <c r="C118" s="261" t="s">
        <v>349</v>
      </c>
      <c r="D118" s="262" t="s">
        <v>350</v>
      </c>
      <c r="E118" s="261" t="s">
        <v>488</v>
      </c>
      <c r="F118" s="262" t="s">
        <v>489</v>
      </c>
      <c r="G118" s="261" t="s">
        <v>722</v>
      </c>
      <c r="H118" s="261" t="s">
        <v>723</v>
      </c>
      <c r="I118" s="263">
        <v>1068.8499999999999</v>
      </c>
      <c r="J118" s="263">
        <v>2</v>
      </c>
      <c r="K118" s="264">
        <v>2137.6999999999998</v>
      </c>
    </row>
    <row r="119" spans="1:11" ht="14.4" customHeight="1" x14ac:dyDescent="0.3">
      <c r="A119" s="259" t="s">
        <v>341</v>
      </c>
      <c r="B119" s="260" t="s">
        <v>343</v>
      </c>
      <c r="C119" s="261" t="s">
        <v>349</v>
      </c>
      <c r="D119" s="262" t="s">
        <v>350</v>
      </c>
      <c r="E119" s="261" t="s">
        <v>488</v>
      </c>
      <c r="F119" s="262" t="s">
        <v>489</v>
      </c>
      <c r="G119" s="261" t="s">
        <v>724</v>
      </c>
      <c r="H119" s="261" t="s">
        <v>725</v>
      </c>
      <c r="I119" s="263">
        <v>431.05</v>
      </c>
      <c r="J119" s="263">
        <v>2</v>
      </c>
      <c r="K119" s="264">
        <v>862.1</v>
      </c>
    </row>
    <row r="120" spans="1:11" ht="14.4" customHeight="1" x14ac:dyDescent="0.3">
      <c r="A120" s="259" t="s">
        <v>341</v>
      </c>
      <c r="B120" s="260" t="s">
        <v>343</v>
      </c>
      <c r="C120" s="261" t="s">
        <v>349</v>
      </c>
      <c r="D120" s="262" t="s">
        <v>350</v>
      </c>
      <c r="E120" s="261" t="s">
        <v>488</v>
      </c>
      <c r="F120" s="262" t="s">
        <v>489</v>
      </c>
      <c r="G120" s="261" t="s">
        <v>726</v>
      </c>
      <c r="H120" s="261" t="s">
        <v>727</v>
      </c>
      <c r="I120" s="263">
        <v>936.20000000000016</v>
      </c>
      <c r="J120" s="263">
        <v>10</v>
      </c>
      <c r="K120" s="264">
        <v>9374.4</v>
      </c>
    </row>
    <row r="121" spans="1:11" ht="14.4" customHeight="1" x14ac:dyDescent="0.3">
      <c r="A121" s="259" t="s">
        <v>341</v>
      </c>
      <c r="B121" s="260" t="s">
        <v>343</v>
      </c>
      <c r="C121" s="261" t="s">
        <v>349</v>
      </c>
      <c r="D121" s="262" t="s">
        <v>350</v>
      </c>
      <c r="E121" s="261" t="s">
        <v>488</v>
      </c>
      <c r="F121" s="262" t="s">
        <v>489</v>
      </c>
      <c r="G121" s="261" t="s">
        <v>728</v>
      </c>
      <c r="H121" s="261" t="s">
        <v>729</v>
      </c>
      <c r="I121" s="263">
        <v>62.31</v>
      </c>
      <c r="J121" s="263">
        <v>20</v>
      </c>
      <c r="K121" s="264">
        <v>1246.2</v>
      </c>
    </row>
    <row r="122" spans="1:11" ht="14.4" customHeight="1" x14ac:dyDescent="0.3">
      <c r="A122" s="259" t="s">
        <v>341</v>
      </c>
      <c r="B122" s="260" t="s">
        <v>343</v>
      </c>
      <c r="C122" s="261" t="s">
        <v>349</v>
      </c>
      <c r="D122" s="262" t="s">
        <v>350</v>
      </c>
      <c r="E122" s="261" t="s">
        <v>488</v>
      </c>
      <c r="F122" s="262" t="s">
        <v>489</v>
      </c>
      <c r="G122" s="261" t="s">
        <v>730</v>
      </c>
      <c r="H122" s="261" t="s">
        <v>731</v>
      </c>
      <c r="I122" s="263">
        <v>5081.55</v>
      </c>
      <c r="J122" s="263">
        <v>2</v>
      </c>
      <c r="K122" s="264">
        <v>10163.1</v>
      </c>
    </row>
    <row r="123" spans="1:11" ht="14.4" customHeight="1" x14ac:dyDescent="0.3">
      <c r="A123" s="259" t="s">
        <v>341</v>
      </c>
      <c r="B123" s="260" t="s">
        <v>343</v>
      </c>
      <c r="C123" s="261" t="s">
        <v>349</v>
      </c>
      <c r="D123" s="262" t="s">
        <v>350</v>
      </c>
      <c r="E123" s="261" t="s">
        <v>488</v>
      </c>
      <c r="F123" s="262" t="s">
        <v>489</v>
      </c>
      <c r="G123" s="261" t="s">
        <v>732</v>
      </c>
      <c r="H123" s="261" t="s">
        <v>733</v>
      </c>
      <c r="I123" s="263">
        <v>2142.5300000000002</v>
      </c>
      <c r="J123" s="263">
        <v>1</v>
      </c>
      <c r="K123" s="264">
        <v>2142.5300000000002</v>
      </c>
    </row>
    <row r="124" spans="1:11" ht="14.4" customHeight="1" x14ac:dyDescent="0.3">
      <c r="A124" s="259" t="s">
        <v>341</v>
      </c>
      <c r="B124" s="260" t="s">
        <v>343</v>
      </c>
      <c r="C124" s="261" t="s">
        <v>349</v>
      </c>
      <c r="D124" s="262" t="s">
        <v>350</v>
      </c>
      <c r="E124" s="261" t="s">
        <v>488</v>
      </c>
      <c r="F124" s="262" t="s">
        <v>489</v>
      </c>
      <c r="G124" s="261" t="s">
        <v>734</v>
      </c>
      <c r="H124" s="261" t="s">
        <v>735</v>
      </c>
      <c r="I124" s="263">
        <v>165.52500000000001</v>
      </c>
      <c r="J124" s="263">
        <v>2</v>
      </c>
      <c r="K124" s="264">
        <v>331.05</v>
      </c>
    </row>
    <row r="125" spans="1:11" ht="14.4" customHeight="1" x14ac:dyDescent="0.3">
      <c r="A125" s="259" t="s">
        <v>341</v>
      </c>
      <c r="B125" s="260" t="s">
        <v>343</v>
      </c>
      <c r="C125" s="261" t="s">
        <v>349</v>
      </c>
      <c r="D125" s="262" t="s">
        <v>350</v>
      </c>
      <c r="E125" s="261" t="s">
        <v>488</v>
      </c>
      <c r="F125" s="262" t="s">
        <v>489</v>
      </c>
      <c r="G125" s="261" t="s">
        <v>736</v>
      </c>
      <c r="H125" s="261" t="s">
        <v>737</v>
      </c>
      <c r="I125" s="263">
        <v>407</v>
      </c>
      <c r="J125" s="263">
        <v>1</v>
      </c>
      <c r="K125" s="264">
        <v>407</v>
      </c>
    </row>
    <row r="126" spans="1:11" ht="14.4" customHeight="1" x14ac:dyDescent="0.3">
      <c r="A126" s="259" t="s">
        <v>341</v>
      </c>
      <c r="B126" s="260" t="s">
        <v>343</v>
      </c>
      <c r="C126" s="261" t="s">
        <v>349</v>
      </c>
      <c r="D126" s="262" t="s">
        <v>350</v>
      </c>
      <c r="E126" s="261" t="s">
        <v>488</v>
      </c>
      <c r="F126" s="262" t="s">
        <v>489</v>
      </c>
      <c r="G126" s="261" t="s">
        <v>738</v>
      </c>
      <c r="H126" s="261" t="s">
        <v>739</v>
      </c>
      <c r="I126" s="263">
        <v>591.64</v>
      </c>
      <c r="J126" s="263">
        <v>5</v>
      </c>
      <c r="K126" s="264">
        <v>2958.21</v>
      </c>
    </row>
    <row r="127" spans="1:11" ht="14.4" customHeight="1" x14ac:dyDescent="0.3">
      <c r="A127" s="259" t="s">
        <v>341</v>
      </c>
      <c r="B127" s="260" t="s">
        <v>343</v>
      </c>
      <c r="C127" s="261" t="s">
        <v>349</v>
      </c>
      <c r="D127" s="262" t="s">
        <v>350</v>
      </c>
      <c r="E127" s="261" t="s">
        <v>488</v>
      </c>
      <c r="F127" s="262" t="s">
        <v>489</v>
      </c>
      <c r="G127" s="261" t="s">
        <v>740</v>
      </c>
      <c r="H127" s="261" t="s">
        <v>741</v>
      </c>
      <c r="I127" s="263">
        <v>1330.96</v>
      </c>
      <c r="J127" s="263">
        <v>7</v>
      </c>
      <c r="K127" s="264">
        <v>9316.7200000000012</v>
      </c>
    </row>
    <row r="128" spans="1:11" ht="14.4" customHeight="1" x14ac:dyDescent="0.3">
      <c r="A128" s="259" t="s">
        <v>341</v>
      </c>
      <c r="B128" s="260" t="s">
        <v>343</v>
      </c>
      <c r="C128" s="261" t="s">
        <v>349</v>
      </c>
      <c r="D128" s="262" t="s">
        <v>350</v>
      </c>
      <c r="E128" s="261" t="s">
        <v>488</v>
      </c>
      <c r="F128" s="262" t="s">
        <v>489</v>
      </c>
      <c r="G128" s="261" t="s">
        <v>742</v>
      </c>
      <c r="H128" s="261" t="s">
        <v>743</v>
      </c>
      <c r="I128" s="263">
        <v>425.92</v>
      </c>
      <c r="J128" s="263">
        <v>10</v>
      </c>
      <c r="K128" s="264">
        <v>4259.1500000000005</v>
      </c>
    </row>
    <row r="129" spans="1:11" ht="14.4" customHeight="1" x14ac:dyDescent="0.3">
      <c r="A129" s="259" t="s">
        <v>341</v>
      </c>
      <c r="B129" s="260" t="s">
        <v>343</v>
      </c>
      <c r="C129" s="261" t="s">
        <v>349</v>
      </c>
      <c r="D129" s="262" t="s">
        <v>350</v>
      </c>
      <c r="E129" s="261" t="s">
        <v>488</v>
      </c>
      <c r="F129" s="262" t="s">
        <v>489</v>
      </c>
      <c r="G129" s="261" t="s">
        <v>744</v>
      </c>
      <c r="H129" s="261" t="s">
        <v>745</v>
      </c>
      <c r="I129" s="263">
        <v>250.67</v>
      </c>
      <c r="J129" s="263">
        <v>6</v>
      </c>
      <c r="K129" s="264">
        <v>1504</v>
      </c>
    </row>
    <row r="130" spans="1:11" ht="14.4" customHeight="1" x14ac:dyDescent="0.3">
      <c r="A130" s="259" t="s">
        <v>341</v>
      </c>
      <c r="B130" s="260" t="s">
        <v>343</v>
      </c>
      <c r="C130" s="261" t="s">
        <v>349</v>
      </c>
      <c r="D130" s="262" t="s">
        <v>350</v>
      </c>
      <c r="E130" s="261" t="s">
        <v>488</v>
      </c>
      <c r="F130" s="262" t="s">
        <v>489</v>
      </c>
      <c r="G130" s="261" t="s">
        <v>746</v>
      </c>
      <c r="H130" s="261" t="s">
        <v>747</v>
      </c>
      <c r="I130" s="263">
        <v>1066.08</v>
      </c>
      <c r="J130" s="263">
        <v>13</v>
      </c>
      <c r="K130" s="264">
        <v>13859</v>
      </c>
    </row>
    <row r="131" spans="1:11" ht="14.4" customHeight="1" x14ac:dyDescent="0.3">
      <c r="A131" s="259" t="s">
        <v>341</v>
      </c>
      <c r="B131" s="260" t="s">
        <v>343</v>
      </c>
      <c r="C131" s="261" t="s">
        <v>349</v>
      </c>
      <c r="D131" s="262" t="s">
        <v>350</v>
      </c>
      <c r="E131" s="261" t="s">
        <v>488</v>
      </c>
      <c r="F131" s="262" t="s">
        <v>489</v>
      </c>
      <c r="G131" s="261" t="s">
        <v>748</v>
      </c>
      <c r="H131" s="261" t="s">
        <v>749</v>
      </c>
      <c r="I131" s="263">
        <v>2194.8649999999998</v>
      </c>
      <c r="J131" s="263">
        <v>4</v>
      </c>
      <c r="K131" s="264">
        <v>8779.4599999999991</v>
      </c>
    </row>
    <row r="132" spans="1:11" ht="14.4" customHeight="1" x14ac:dyDescent="0.3">
      <c r="A132" s="259" t="s">
        <v>341</v>
      </c>
      <c r="B132" s="260" t="s">
        <v>343</v>
      </c>
      <c r="C132" s="261" t="s">
        <v>349</v>
      </c>
      <c r="D132" s="262" t="s">
        <v>350</v>
      </c>
      <c r="E132" s="261" t="s">
        <v>488</v>
      </c>
      <c r="F132" s="262" t="s">
        <v>489</v>
      </c>
      <c r="G132" s="261" t="s">
        <v>750</v>
      </c>
      <c r="H132" s="261" t="s">
        <v>751</v>
      </c>
      <c r="I132" s="263">
        <v>325.46000000000004</v>
      </c>
      <c r="J132" s="263">
        <v>3</v>
      </c>
      <c r="K132" s="264">
        <v>976.37</v>
      </c>
    </row>
    <row r="133" spans="1:11" ht="14.4" customHeight="1" x14ac:dyDescent="0.3">
      <c r="A133" s="259" t="s">
        <v>341</v>
      </c>
      <c r="B133" s="260" t="s">
        <v>343</v>
      </c>
      <c r="C133" s="261" t="s">
        <v>349</v>
      </c>
      <c r="D133" s="262" t="s">
        <v>350</v>
      </c>
      <c r="E133" s="261" t="s">
        <v>488</v>
      </c>
      <c r="F133" s="262" t="s">
        <v>489</v>
      </c>
      <c r="G133" s="261" t="s">
        <v>752</v>
      </c>
      <c r="H133" s="261" t="s">
        <v>753</v>
      </c>
      <c r="I133" s="263">
        <v>65.819999999999993</v>
      </c>
      <c r="J133" s="263">
        <v>40</v>
      </c>
      <c r="K133" s="264">
        <v>2632.76</v>
      </c>
    </row>
    <row r="134" spans="1:11" ht="14.4" customHeight="1" x14ac:dyDescent="0.3">
      <c r="A134" s="259" t="s">
        <v>341</v>
      </c>
      <c r="B134" s="260" t="s">
        <v>343</v>
      </c>
      <c r="C134" s="261" t="s">
        <v>349</v>
      </c>
      <c r="D134" s="262" t="s">
        <v>350</v>
      </c>
      <c r="E134" s="261" t="s">
        <v>488</v>
      </c>
      <c r="F134" s="262" t="s">
        <v>489</v>
      </c>
      <c r="G134" s="261" t="s">
        <v>754</v>
      </c>
      <c r="H134" s="261" t="s">
        <v>755</v>
      </c>
      <c r="I134" s="263">
        <v>723.51499999999987</v>
      </c>
      <c r="J134" s="263">
        <v>5</v>
      </c>
      <c r="K134" s="264">
        <v>3617.5699999999997</v>
      </c>
    </row>
    <row r="135" spans="1:11" ht="14.4" customHeight="1" x14ac:dyDescent="0.3">
      <c r="A135" s="259" t="s">
        <v>341</v>
      </c>
      <c r="B135" s="260" t="s">
        <v>343</v>
      </c>
      <c r="C135" s="261" t="s">
        <v>349</v>
      </c>
      <c r="D135" s="262" t="s">
        <v>350</v>
      </c>
      <c r="E135" s="261" t="s">
        <v>488</v>
      </c>
      <c r="F135" s="262" t="s">
        <v>489</v>
      </c>
      <c r="G135" s="261" t="s">
        <v>756</v>
      </c>
      <c r="H135" s="261" t="s">
        <v>757</v>
      </c>
      <c r="I135" s="263">
        <v>259.505</v>
      </c>
      <c r="J135" s="263">
        <v>6</v>
      </c>
      <c r="K135" s="264">
        <v>1763.88</v>
      </c>
    </row>
    <row r="136" spans="1:11" ht="14.4" customHeight="1" x14ac:dyDescent="0.3">
      <c r="A136" s="259" t="s">
        <v>341</v>
      </c>
      <c r="B136" s="260" t="s">
        <v>343</v>
      </c>
      <c r="C136" s="261" t="s">
        <v>349</v>
      </c>
      <c r="D136" s="262" t="s">
        <v>350</v>
      </c>
      <c r="E136" s="261" t="s">
        <v>488</v>
      </c>
      <c r="F136" s="262" t="s">
        <v>489</v>
      </c>
      <c r="G136" s="261" t="s">
        <v>758</v>
      </c>
      <c r="H136" s="261" t="s">
        <v>759</v>
      </c>
      <c r="I136" s="263">
        <v>23</v>
      </c>
      <c r="J136" s="263">
        <v>60</v>
      </c>
      <c r="K136" s="264">
        <v>1380</v>
      </c>
    </row>
    <row r="137" spans="1:11" ht="14.4" customHeight="1" x14ac:dyDescent="0.3">
      <c r="A137" s="259" t="s">
        <v>341</v>
      </c>
      <c r="B137" s="260" t="s">
        <v>343</v>
      </c>
      <c r="C137" s="261" t="s">
        <v>349</v>
      </c>
      <c r="D137" s="262" t="s">
        <v>350</v>
      </c>
      <c r="E137" s="261" t="s">
        <v>488</v>
      </c>
      <c r="F137" s="262" t="s">
        <v>489</v>
      </c>
      <c r="G137" s="261" t="s">
        <v>760</v>
      </c>
      <c r="H137" s="261" t="s">
        <v>761</v>
      </c>
      <c r="I137" s="263">
        <v>22.319999999999997</v>
      </c>
      <c r="J137" s="263">
        <v>205</v>
      </c>
      <c r="K137" s="264">
        <v>4575.5999999999995</v>
      </c>
    </row>
    <row r="138" spans="1:11" ht="14.4" customHeight="1" x14ac:dyDescent="0.3">
      <c r="A138" s="259" t="s">
        <v>341</v>
      </c>
      <c r="B138" s="260" t="s">
        <v>343</v>
      </c>
      <c r="C138" s="261" t="s">
        <v>349</v>
      </c>
      <c r="D138" s="262" t="s">
        <v>350</v>
      </c>
      <c r="E138" s="261" t="s">
        <v>488</v>
      </c>
      <c r="F138" s="262" t="s">
        <v>489</v>
      </c>
      <c r="G138" s="261" t="s">
        <v>762</v>
      </c>
      <c r="H138" s="261" t="s">
        <v>763</v>
      </c>
      <c r="I138" s="263">
        <v>1128.4842857142855</v>
      </c>
      <c r="J138" s="263">
        <v>12</v>
      </c>
      <c r="K138" s="264">
        <v>13540.14</v>
      </c>
    </row>
    <row r="139" spans="1:11" ht="14.4" customHeight="1" x14ac:dyDescent="0.3">
      <c r="A139" s="259" t="s">
        <v>341</v>
      </c>
      <c r="B139" s="260" t="s">
        <v>343</v>
      </c>
      <c r="C139" s="261" t="s">
        <v>349</v>
      </c>
      <c r="D139" s="262" t="s">
        <v>350</v>
      </c>
      <c r="E139" s="261" t="s">
        <v>488</v>
      </c>
      <c r="F139" s="262" t="s">
        <v>489</v>
      </c>
      <c r="G139" s="261" t="s">
        <v>764</v>
      </c>
      <c r="H139" s="261" t="s">
        <v>765</v>
      </c>
      <c r="I139" s="263">
        <v>75.540000000000006</v>
      </c>
      <c r="J139" s="263">
        <v>125</v>
      </c>
      <c r="K139" s="264">
        <v>9442.33</v>
      </c>
    </row>
    <row r="140" spans="1:11" ht="14.4" customHeight="1" x14ac:dyDescent="0.3">
      <c r="A140" s="259" t="s">
        <v>341</v>
      </c>
      <c r="B140" s="260" t="s">
        <v>343</v>
      </c>
      <c r="C140" s="261" t="s">
        <v>349</v>
      </c>
      <c r="D140" s="262" t="s">
        <v>350</v>
      </c>
      <c r="E140" s="261" t="s">
        <v>488</v>
      </c>
      <c r="F140" s="262" t="s">
        <v>489</v>
      </c>
      <c r="G140" s="261" t="s">
        <v>766</v>
      </c>
      <c r="H140" s="261" t="s">
        <v>767</v>
      </c>
      <c r="I140" s="263">
        <v>45.98</v>
      </c>
      <c r="J140" s="263">
        <v>20</v>
      </c>
      <c r="K140" s="264">
        <v>919.61</v>
      </c>
    </row>
    <row r="141" spans="1:11" ht="14.4" customHeight="1" x14ac:dyDescent="0.3">
      <c r="A141" s="259" t="s">
        <v>341</v>
      </c>
      <c r="B141" s="260" t="s">
        <v>343</v>
      </c>
      <c r="C141" s="261" t="s">
        <v>349</v>
      </c>
      <c r="D141" s="262" t="s">
        <v>350</v>
      </c>
      <c r="E141" s="261" t="s">
        <v>488</v>
      </c>
      <c r="F141" s="262" t="s">
        <v>489</v>
      </c>
      <c r="G141" s="261" t="s">
        <v>768</v>
      </c>
      <c r="H141" s="261" t="s">
        <v>769</v>
      </c>
      <c r="I141" s="263">
        <v>2.02</v>
      </c>
      <c r="J141" s="263">
        <v>200</v>
      </c>
      <c r="K141" s="264">
        <v>404.12</v>
      </c>
    </row>
    <row r="142" spans="1:11" ht="14.4" customHeight="1" x14ac:dyDescent="0.3">
      <c r="A142" s="259" t="s">
        <v>341</v>
      </c>
      <c r="B142" s="260" t="s">
        <v>343</v>
      </c>
      <c r="C142" s="261" t="s">
        <v>349</v>
      </c>
      <c r="D142" s="262" t="s">
        <v>350</v>
      </c>
      <c r="E142" s="261" t="s">
        <v>488</v>
      </c>
      <c r="F142" s="262" t="s">
        <v>489</v>
      </c>
      <c r="G142" s="261" t="s">
        <v>770</v>
      </c>
      <c r="H142" s="261" t="s">
        <v>771</v>
      </c>
      <c r="I142" s="263">
        <v>124.176</v>
      </c>
      <c r="J142" s="263">
        <v>105</v>
      </c>
      <c r="K142" s="264">
        <v>13038.630000000001</v>
      </c>
    </row>
    <row r="143" spans="1:11" ht="14.4" customHeight="1" x14ac:dyDescent="0.3">
      <c r="A143" s="259" t="s">
        <v>341</v>
      </c>
      <c r="B143" s="260" t="s">
        <v>343</v>
      </c>
      <c r="C143" s="261" t="s">
        <v>349</v>
      </c>
      <c r="D143" s="262" t="s">
        <v>350</v>
      </c>
      <c r="E143" s="261" t="s">
        <v>488</v>
      </c>
      <c r="F143" s="262" t="s">
        <v>489</v>
      </c>
      <c r="G143" s="261" t="s">
        <v>772</v>
      </c>
      <c r="H143" s="261" t="s">
        <v>773</v>
      </c>
      <c r="I143" s="263">
        <v>544.45000000000005</v>
      </c>
      <c r="J143" s="263">
        <v>3</v>
      </c>
      <c r="K143" s="264">
        <v>1633.3500000000001</v>
      </c>
    </row>
    <row r="144" spans="1:11" ht="14.4" customHeight="1" x14ac:dyDescent="0.3">
      <c r="A144" s="259" t="s">
        <v>341</v>
      </c>
      <c r="B144" s="260" t="s">
        <v>343</v>
      </c>
      <c r="C144" s="261" t="s">
        <v>349</v>
      </c>
      <c r="D144" s="262" t="s">
        <v>350</v>
      </c>
      <c r="E144" s="261" t="s">
        <v>488</v>
      </c>
      <c r="F144" s="262" t="s">
        <v>489</v>
      </c>
      <c r="G144" s="261" t="s">
        <v>774</v>
      </c>
      <c r="H144" s="261" t="s">
        <v>775</v>
      </c>
      <c r="I144" s="263">
        <v>2141.11</v>
      </c>
      <c r="J144" s="263">
        <v>9</v>
      </c>
      <c r="K144" s="264">
        <v>19269.980000000003</v>
      </c>
    </row>
    <row r="145" spans="1:11" ht="14.4" customHeight="1" x14ac:dyDescent="0.3">
      <c r="A145" s="259" t="s">
        <v>341</v>
      </c>
      <c r="B145" s="260" t="s">
        <v>343</v>
      </c>
      <c r="C145" s="261" t="s">
        <v>349</v>
      </c>
      <c r="D145" s="262" t="s">
        <v>350</v>
      </c>
      <c r="E145" s="261" t="s">
        <v>488</v>
      </c>
      <c r="F145" s="262" t="s">
        <v>489</v>
      </c>
      <c r="G145" s="261" t="s">
        <v>776</v>
      </c>
      <c r="H145" s="261" t="s">
        <v>777</v>
      </c>
      <c r="I145" s="263">
        <v>4011.2150000000001</v>
      </c>
      <c r="J145" s="263">
        <v>7</v>
      </c>
      <c r="K145" s="264">
        <v>28078.690000000002</v>
      </c>
    </row>
    <row r="146" spans="1:11" ht="14.4" customHeight="1" x14ac:dyDescent="0.3">
      <c r="A146" s="259" t="s">
        <v>341</v>
      </c>
      <c r="B146" s="260" t="s">
        <v>343</v>
      </c>
      <c r="C146" s="261" t="s">
        <v>349</v>
      </c>
      <c r="D146" s="262" t="s">
        <v>350</v>
      </c>
      <c r="E146" s="261" t="s">
        <v>488</v>
      </c>
      <c r="F146" s="262" t="s">
        <v>489</v>
      </c>
      <c r="G146" s="261" t="s">
        <v>778</v>
      </c>
      <c r="H146" s="261" t="s">
        <v>779</v>
      </c>
      <c r="I146" s="263">
        <v>1431.77</v>
      </c>
      <c r="J146" s="263">
        <v>3</v>
      </c>
      <c r="K146" s="264">
        <v>4295.3</v>
      </c>
    </row>
    <row r="147" spans="1:11" ht="14.4" customHeight="1" x14ac:dyDescent="0.3">
      <c r="A147" s="259" t="s">
        <v>341</v>
      </c>
      <c r="B147" s="260" t="s">
        <v>343</v>
      </c>
      <c r="C147" s="261" t="s">
        <v>349</v>
      </c>
      <c r="D147" s="262" t="s">
        <v>350</v>
      </c>
      <c r="E147" s="261" t="s">
        <v>488</v>
      </c>
      <c r="F147" s="262" t="s">
        <v>489</v>
      </c>
      <c r="G147" s="261" t="s">
        <v>780</v>
      </c>
      <c r="H147" s="261" t="s">
        <v>781</v>
      </c>
      <c r="I147" s="263">
        <v>121.58</v>
      </c>
      <c r="J147" s="263">
        <v>20</v>
      </c>
      <c r="K147" s="264">
        <v>2431.5300000000002</v>
      </c>
    </row>
    <row r="148" spans="1:11" ht="14.4" customHeight="1" x14ac:dyDescent="0.3">
      <c r="A148" s="259" t="s">
        <v>341</v>
      </c>
      <c r="B148" s="260" t="s">
        <v>343</v>
      </c>
      <c r="C148" s="261" t="s">
        <v>349</v>
      </c>
      <c r="D148" s="262" t="s">
        <v>350</v>
      </c>
      <c r="E148" s="261" t="s">
        <v>488</v>
      </c>
      <c r="F148" s="262" t="s">
        <v>489</v>
      </c>
      <c r="G148" s="261" t="s">
        <v>782</v>
      </c>
      <c r="H148" s="261" t="s">
        <v>783</v>
      </c>
      <c r="I148" s="263">
        <v>344.82</v>
      </c>
      <c r="J148" s="263">
        <v>2</v>
      </c>
      <c r="K148" s="264">
        <v>689.64</v>
      </c>
    </row>
    <row r="149" spans="1:11" ht="14.4" customHeight="1" x14ac:dyDescent="0.3">
      <c r="A149" s="259" t="s">
        <v>341</v>
      </c>
      <c r="B149" s="260" t="s">
        <v>343</v>
      </c>
      <c r="C149" s="261" t="s">
        <v>349</v>
      </c>
      <c r="D149" s="262" t="s">
        <v>350</v>
      </c>
      <c r="E149" s="261" t="s">
        <v>488</v>
      </c>
      <c r="F149" s="262" t="s">
        <v>489</v>
      </c>
      <c r="G149" s="261" t="s">
        <v>784</v>
      </c>
      <c r="H149" s="261" t="s">
        <v>785</v>
      </c>
      <c r="I149" s="263">
        <v>1326.05</v>
      </c>
      <c r="J149" s="263">
        <v>1</v>
      </c>
      <c r="K149" s="264">
        <v>1326.05</v>
      </c>
    </row>
    <row r="150" spans="1:11" ht="14.4" customHeight="1" x14ac:dyDescent="0.3">
      <c r="A150" s="259" t="s">
        <v>341</v>
      </c>
      <c r="B150" s="260" t="s">
        <v>343</v>
      </c>
      <c r="C150" s="261" t="s">
        <v>349</v>
      </c>
      <c r="D150" s="262" t="s">
        <v>350</v>
      </c>
      <c r="E150" s="261" t="s">
        <v>488</v>
      </c>
      <c r="F150" s="262" t="s">
        <v>489</v>
      </c>
      <c r="G150" s="261" t="s">
        <v>786</v>
      </c>
      <c r="H150" s="261" t="s">
        <v>787</v>
      </c>
      <c r="I150" s="263">
        <v>124.1675</v>
      </c>
      <c r="J150" s="263">
        <v>35</v>
      </c>
      <c r="K150" s="264">
        <v>4345.8999999999996</v>
      </c>
    </row>
    <row r="151" spans="1:11" ht="14.4" customHeight="1" x14ac:dyDescent="0.3">
      <c r="A151" s="259" t="s">
        <v>341</v>
      </c>
      <c r="B151" s="260" t="s">
        <v>343</v>
      </c>
      <c r="C151" s="261" t="s">
        <v>349</v>
      </c>
      <c r="D151" s="262" t="s">
        <v>350</v>
      </c>
      <c r="E151" s="261" t="s">
        <v>488</v>
      </c>
      <c r="F151" s="262" t="s">
        <v>489</v>
      </c>
      <c r="G151" s="261" t="s">
        <v>788</v>
      </c>
      <c r="H151" s="261" t="s">
        <v>789</v>
      </c>
      <c r="I151" s="263">
        <v>54.246000000000002</v>
      </c>
      <c r="J151" s="263">
        <v>70</v>
      </c>
      <c r="K151" s="264">
        <v>3832.3</v>
      </c>
    </row>
    <row r="152" spans="1:11" ht="14.4" customHeight="1" x14ac:dyDescent="0.3">
      <c r="A152" s="259" t="s">
        <v>341</v>
      </c>
      <c r="B152" s="260" t="s">
        <v>343</v>
      </c>
      <c r="C152" s="261" t="s">
        <v>349</v>
      </c>
      <c r="D152" s="262" t="s">
        <v>350</v>
      </c>
      <c r="E152" s="261" t="s">
        <v>488</v>
      </c>
      <c r="F152" s="262" t="s">
        <v>489</v>
      </c>
      <c r="G152" s="261" t="s">
        <v>790</v>
      </c>
      <c r="H152" s="261" t="s">
        <v>791</v>
      </c>
      <c r="I152" s="263">
        <v>15.336666666666668</v>
      </c>
      <c r="J152" s="263">
        <v>90</v>
      </c>
      <c r="K152" s="264">
        <v>1380.3</v>
      </c>
    </row>
    <row r="153" spans="1:11" ht="14.4" customHeight="1" x14ac:dyDescent="0.3">
      <c r="A153" s="259" t="s">
        <v>341</v>
      </c>
      <c r="B153" s="260" t="s">
        <v>343</v>
      </c>
      <c r="C153" s="261" t="s">
        <v>349</v>
      </c>
      <c r="D153" s="262" t="s">
        <v>350</v>
      </c>
      <c r="E153" s="261" t="s">
        <v>488</v>
      </c>
      <c r="F153" s="262" t="s">
        <v>489</v>
      </c>
      <c r="G153" s="261" t="s">
        <v>792</v>
      </c>
      <c r="H153" s="261" t="s">
        <v>793</v>
      </c>
      <c r="I153" s="263">
        <v>23</v>
      </c>
      <c r="J153" s="263">
        <v>30</v>
      </c>
      <c r="K153" s="264">
        <v>690</v>
      </c>
    </row>
    <row r="154" spans="1:11" ht="14.4" customHeight="1" x14ac:dyDescent="0.3">
      <c r="A154" s="259" t="s">
        <v>341</v>
      </c>
      <c r="B154" s="260" t="s">
        <v>343</v>
      </c>
      <c r="C154" s="261" t="s">
        <v>349</v>
      </c>
      <c r="D154" s="262" t="s">
        <v>350</v>
      </c>
      <c r="E154" s="261" t="s">
        <v>488</v>
      </c>
      <c r="F154" s="262" t="s">
        <v>489</v>
      </c>
      <c r="G154" s="261" t="s">
        <v>794</v>
      </c>
      <c r="H154" s="261" t="s">
        <v>795</v>
      </c>
      <c r="I154" s="263">
        <v>6461.5</v>
      </c>
      <c r="J154" s="263">
        <v>2</v>
      </c>
      <c r="K154" s="264">
        <v>12923</v>
      </c>
    </row>
    <row r="155" spans="1:11" ht="14.4" customHeight="1" x14ac:dyDescent="0.3">
      <c r="A155" s="259" t="s">
        <v>341</v>
      </c>
      <c r="B155" s="260" t="s">
        <v>343</v>
      </c>
      <c r="C155" s="261" t="s">
        <v>349</v>
      </c>
      <c r="D155" s="262" t="s">
        <v>350</v>
      </c>
      <c r="E155" s="261" t="s">
        <v>488</v>
      </c>
      <c r="F155" s="262" t="s">
        <v>489</v>
      </c>
      <c r="G155" s="261" t="s">
        <v>796</v>
      </c>
      <c r="H155" s="261" t="s">
        <v>797</v>
      </c>
      <c r="I155" s="263">
        <v>3448.1</v>
      </c>
      <c r="J155" s="263">
        <v>1</v>
      </c>
      <c r="K155" s="264">
        <v>3448.1</v>
      </c>
    </row>
    <row r="156" spans="1:11" ht="14.4" customHeight="1" x14ac:dyDescent="0.3">
      <c r="A156" s="259" t="s">
        <v>341</v>
      </c>
      <c r="B156" s="260" t="s">
        <v>343</v>
      </c>
      <c r="C156" s="261" t="s">
        <v>349</v>
      </c>
      <c r="D156" s="262" t="s">
        <v>350</v>
      </c>
      <c r="E156" s="261" t="s">
        <v>488</v>
      </c>
      <c r="F156" s="262" t="s">
        <v>489</v>
      </c>
      <c r="G156" s="261" t="s">
        <v>798</v>
      </c>
      <c r="H156" s="261" t="s">
        <v>799</v>
      </c>
      <c r="I156" s="263">
        <v>61.372</v>
      </c>
      <c r="J156" s="263">
        <v>80</v>
      </c>
      <c r="K156" s="264">
        <v>5318.9</v>
      </c>
    </row>
    <row r="157" spans="1:11" ht="14.4" customHeight="1" x14ac:dyDescent="0.3">
      <c r="A157" s="259" t="s">
        <v>341</v>
      </c>
      <c r="B157" s="260" t="s">
        <v>343</v>
      </c>
      <c r="C157" s="261" t="s">
        <v>349</v>
      </c>
      <c r="D157" s="262" t="s">
        <v>350</v>
      </c>
      <c r="E157" s="261" t="s">
        <v>488</v>
      </c>
      <c r="F157" s="262" t="s">
        <v>489</v>
      </c>
      <c r="G157" s="261" t="s">
        <v>800</v>
      </c>
      <c r="H157" s="261" t="s">
        <v>801</v>
      </c>
      <c r="I157" s="263">
        <v>64.349999999999994</v>
      </c>
      <c r="J157" s="263">
        <v>30</v>
      </c>
      <c r="K157" s="264">
        <v>1737</v>
      </c>
    </row>
    <row r="158" spans="1:11" ht="14.4" customHeight="1" x14ac:dyDescent="0.3">
      <c r="A158" s="259" t="s">
        <v>341</v>
      </c>
      <c r="B158" s="260" t="s">
        <v>343</v>
      </c>
      <c r="C158" s="261" t="s">
        <v>349</v>
      </c>
      <c r="D158" s="262" t="s">
        <v>350</v>
      </c>
      <c r="E158" s="261" t="s">
        <v>488</v>
      </c>
      <c r="F158" s="262" t="s">
        <v>489</v>
      </c>
      <c r="G158" s="261" t="s">
        <v>802</v>
      </c>
      <c r="H158" s="261" t="s">
        <v>803</v>
      </c>
      <c r="I158" s="263">
        <v>625.87</v>
      </c>
      <c r="J158" s="263">
        <v>3</v>
      </c>
      <c r="K158" s="264">
        <v>1877.5900000000001</v>
      </c>
    </row>
    <row r="159" spans="1:11" ht="14.4" customHeight="1" x14ac:dyDescent="0.3">
      <c r="A159" s="259" t="s">
        <v>341</v>
      </c>
      <c r="B159" s="260" t="s">
        <v>343</v>
      </c>
      <c r="C159" s="261" t="s">
        <v>349</v>
      </c>
      <c r="D159" s="262" t="s">
        <v>350</v>
      </c>
      <c r="E159" s="261" t="s">
        <v>488</v>
      </c>
      <c r="F159" s="262" t="s">
        <v>489</v>
      </c>
      <c r="G159" s="261" t="s">
        <v>804</v>
      </c>
      <c r="H159" s="261" t="s">
        <v>805</v>
      </c>
      <c r="I159" s="263">
        <v>11.505000000000001</v>
      </c>
      <c r="J159" s="263">
        <v>60</v>
      </c>
      <c r="K159" s="264">
        <v>690.3</v>
      </c>
    </row>
    <row r="160" spans="1:11" ht="14.4" customHeight="1" x14ac:dyDescent="0.3">
      <c r="A160" s="259" t="s">
        <v>341</v>
      </c>
      <c r="B160" s="260" t="s">
        <v>343</v>
      </c>
      <c r="C160" s="261" t="s">
        <v>349</v>
      </c>
      <c r="D160" s="262" t="s">
        <v>350</v>
      </c>
      <c r="E160" s="261" t="s">
        <v>488</v>
      </c>
      <c r="F160" s="262" t="s">
        <v>489</v>
      </c>
      <c r="G160" s="261" t="s">
        <v>806</v>
      </c>
      <c r="H160" s="261" t="s">
        <v>807</v>
      </c>
      <c r="I160" s="263">
        <v>23</v>
      </c>
      <c r="J160" s="263">
        <v>30</v>
      </c>
      <c r="K160" s="264">
        <v>690</v>
      </c>
    </row>
    <row r="161" spans="1:11" ht="14.4" customHeight="1" x14ac:dyDescent="0.3">
      <c r="A161" s="259" t="s">
        <v>341</v>
      </c>
      <c r="B161" s="260" t="s">
        <v>343</v>
      </c>
      <c r="C161" s="261" t="s">
        <v>349</v>
      </c>
      <c r="D161" s="262" t="s">
        <v>350</v>
      </c>
      <c r="E161" s="261" t="s">
        <v>488</v>
      </c>
      <c r="F161" s="262" t="s">
        <v>489</v>
      </c>
      <c r="G161" s="261" t="s">
        <v>808</v>
      </c>
      <c r="H161" s="261" t="s">
        <v>809</v>
      </c>
      <c r="I161" s="263">
        <v>3887.55</v>
      </c>
      <c r="J161" s="263">
        <v>3</v>
      </c>
      <c r="K161" s="264">
        <v>11560.2</v>
      </c>
    </row>
    <row r="162" spans="1:11" ht="14.4" customHeight="1" x14ac:dyDescent="0.3">
      <c r="A162" s="259" t="s">
        <v>341</v>
      </c>
      <c r="B162" s="260" t="s">
        <v>343</v>
      </c>
      <c r="C162" s="261" t="s">
        <v>349</v>
      </c>
      <c r="D162" s="262" t="s">
        <v>350</v>
      </c>
      <c r="E162" s="261" t="s">
        <v>488</v>
      </c>
      <c r="F162" s="262" t="s">
        <v>489</v>
      </c>
      <c r="G162" s="261" t="s">
        <v>810</v>
      </c>
      <c r="H162" s="261" t="s">
        <v>811</v>
      </c>
      <c r="I162" s="263">
        <v>4207.8666666666668</v>
      </c>
      <c r="J162" s="263">
        <v>3</v>
      </c>
      <c r="K162" s="264">
        <v>12623.6</v>
      </c>
    </row>
    <row r="163" spans="1:11" ht="14.4" customHeight="1" x14ac:dyDescent="0.3">
      <c r="A163" s="259" t="s">
        <v>341</v>
      </c>
      <c r="B163" s="260" t="s">
        <v>343</v>
      </c>
      <c r="C163" s="261" t="s">
        <v>349</v>
      </c>
      <c r="D163" s="262" t="s">
        <v>350</v>
      </c>
      <c r="E163" s="261" t="s">
        <v>488</v>
      </c>
      <c r="F163" s="262" t="s">
        <v>489</v>
      </c>
      <c r="G163" s="261" t="s">
        <v>812</v>
      </c>
      <c r="H163" s="261" t="s">
        <v>813</v>
      </c>
      <c r="I163" s="263">
        <v>625.87599999999998</v>
      </c>
      <c r="J163" s="263">
        <v>7</v>
      </c>
      <c r="K163" s="264">
        <v>4381.16</v>
      </c>
    </row>
    <row r="164" spans="1:11" ht="14.4" customHeight="1" x14ac:dyDescent="0.3">
      <c r="A164" s="259" t="s">
        <v>341</v>
      </c>
      <c r="B164" s="260" t="s">
        <v>343</v>
      </c>
      <c r="C164" s="261" t="s">
        <v>349</v>
      </c>
      <c r="D164" s="262" t="s">
        <v>350</v>
      </c>
      <c r="E164" s="261" t="s">
        <v>488</v>
      </c>
      <c r="F164" s="262" t="s">
        <v>489</v>
      </c>
      <c r="G164" s="261" t="s">
        <v>814</v>
      </c>
      <c r="H164" s="261" t="s">
        <v>815</v>
      </c>
      <c r="I164" s="263">
        <v>625.88666666666666</v>
      </c>
      <c r="J164" s="263">
        <v>8</v>
      </c>
      <c r="K164" s="264">
        <v>5007.0600000000004</v>
      </c>
    </row>
    <row r="165" spans="1:11" ht="14.4" customHeight="1" x14ac:dyDescent="0.3">
      <c r="A165" s="259" t="s">
        <v>341</v>
      </c>
      <c r="B165" s="260" t="s">
        <v>343</v>
      </c>
      <c r="C165" s="261" t="s">
        <v>349</v>
      </c>
      <c r="D165" s="262" t="s">
        <v>350</v>
      </c>
      <c r="E165" s="261" t="s">
        <v>488</v>
      </c>
      <c r="F165" s="262" t="s">
        <v>489</v>
      </c>
      <c r="G165" s="261" t="s">
        <v>816</v>
      </c>
      <c r="H165" s="261" t="s">
        <v>817</v>
      </c>
      <c r="I165" s="263">
        <v>49.218333333333334</v>
      </c>
      <c r="J165" s="263">
        <v>90</v>
      </c>
      <c r="K165" s="264">
        <v>4274.7</v>
      </c>
    </row>
    <row r="166" spans="1:11" ht="14.4" customHeight="1" x14ac:dyDescent="0.3">
      <c r="A166" s="259" t="s">
        <v>341</v>
      </c>
      <c r="B166" s="260" t="s">
        <v>343</v>
      </c>
      <c r="C166" s="261" t="s">
        <v>349</v>
      </c>
      <c r="D166" s="262" t="s">
        <v>350</v>
      </c>
      <c r="E166" s="261" t="s">
        <v>488</v>
      </c>
      <c r="F166" s="262" t="s">
        <v>489</v>
      </c>
      <c r="G166" s="261" t="s">
        <v>818</v>
      </c>
      <c r="H166" s="261" t="s">
        <v>819</v>
      </c>
      <c r="I166" s="263">
        <v>77.849999999999994</v>
      </c>
      <c r="J166" s="263">
        <v>70</v>
      </c>
      <c r="K166" s="264">
        <v>5274</v>
      </c>
    </row>
    <row r="167" spans="1:11" ht="14.4" customHeight="1" x14ac:dyDescent="0.3">
      <c r="A167" s="259" t="s">
        <v>341</v>
      </c>
      <c r="B167" s="260" t="s">
        <v>343</v>
      </c>
      <c r="C167" s="261" t="s">
        <v>349</v>
      </c>
      <c r="D167" s="262" t="s">
        <v>350</v>
      </c>
      <c r="E167" s="261" t="s">
        <v>488</v>
      </c>
      <c r="F167" s="262" t="s">
        <v>489</v>
      </c>
      <c r="G167" s="261" t="s">
        <v>820</v>
      </c>
      <c r="H167" s="261" t="s">
        <v>821</v>
      </c>
      <c r="I167" s="263">
        <v>23</v>
      </c>
      <c r="J167" s="263">
        <v>60</v>
      </c>
      <c r="K167" s="264">
        <v>1380</v>
      </c>
    </row>
    <row r="168" spans="1:11" ht="14.4" customHeight="1" x14ac:dyDescent="0.3">
      <c r="A168" s="259" t="s">
        <v>341</v>
      </c>
      <c r="B168" s="260" t="s">
        <v>343</v>
      </c>
      <c r="C168" s="261" t="s">
        <v>349</v>
      </c>
      <c r="D168" s="262" t="s">
        <v>350</v>
      </c>
      <c r="E168" s="261" t="s">
        <v>488</v>
      </c>
      <c r="F168" s="262" t="s">
        <v>489</v>
      </c>
      <c r="G168" s="261" t="s">
        <v>822</v>
      </c>
      <c r="H168" s="261" t="s">
        <v>823</v>
      </c>
      <c r="I168" s="263">
        <v>23</v>
      </c>
      <c r="J168" s="263">
        <v>60</v>
      </c>
      <c r="K168" s="264">
        <v>1380</v>
      </c>
    </row>
    <row r="169" spans="1:11" ht="14.4" customHeight="1" x14ac:dyDescent="0.3">
      <c r="A169" s="259" t="s">
        <v>341</v>
      </c>
      <c r="B169" s="260" t="s">
        <v>343</v>
      </c>
      <c r="C169" s="261" t="s">
        <v>349</v>
      </c>
      <c r="D169" s="262" t="s">
        <v>350</v>
      </c>
      <c r="E169" s="261" t="s">
        <v>488</v>
      </c>
      <c r="F169" s="262" t="s">
        <v>489</v>
      </c>
      <c r="G169" s="261" t="s">
        <v>824</v>
      </c>
      <c r="H169" s="261" t="s">
        <v>825</v>
      </c>
      <c r="I169" s="263">
        <v>0.01</v>
      </c>
      <c r="J169" s="263">
        <v>30</v>
      </c>
      <c r="K169" s="264">
        <v>0.3</v>
      </c>
    </row>
    <row r="170" spans="1:11" ht="14.4" customHeight="1" x14ac:dyDescent="0.3">
      <c r="A170" s="259" t="s">
        <v>341</v>
      </c>
      <c r="B170" s="260" t="s">
        <v>343</v>
      </c>
      <c r="C170" s="261" t="s">
        <v>349</v>
      </c>
      <c r="D170" s="262" t="s">
        <v>350</v>
      </c>
      <c r="E170" s="261" t="s">
        <v>488</v>
      </c>
      <c r="F170" s="262" t="s">
        <v>489</v>
      </c>
      <c r="G170" s="261" t="s">
        <v>826</v>
      </c>
      <c r="H170" s="261" t="s">
        <v>827</v>
      </c>
      <c r="I170" s="263">
        <v>23</v>
      </c>
      <c r="J170" s="263">
        <v>90</v>
      </c>
      <c r="K170" s="264">
        <v>2070</v>
      </c>
    </row>
    <row r="171" spans="1:11" ht="14.4" customHeight="1" x14ac:dyDescent="0.3">
      <c r="A171" s="259" t="s">
        <v>341</v>
      </c>
      <c r="B171" s="260" t="s">
        <v>343</v>
      </c>
      <c r="C171" s="261" t="s">
        <v>349</v>
      </c>
      <c r="D171" s="262" t="s">
        <v>350</v>
      </c>
      <c r="E171" s="261" t="s">
        <v>488</v>
      </c>
      <c r="F171" s="262" t="s">
        <v>489</v>
      </c>
      <c r="G171" s="261" t="s">
        <v>828</v>
      </c>
      <c r="H171" s="261" t="s">
        <v>829</v>
      </c>
      <c r="I171" s="263">
        <v>139.92999999999998</v>
      </c>
      <c r="J171" s="263">
        <v>66</v>
      </c>
      <c r="K171" s="264">
        <v>9238.4</v>
      </c>
    </row>
    <row r="172" spans="1:11" ht="14.4" customHeight="1" x14ac:dyDescent="0.3">
      <c r="A172" s="259" t="s">
        <v>341</v>
      </c>
      <c r="B172" s="260" t="s">
        <v>343</v>
      </c>
      <c r="C172" s="261" t="s">
        <v>349</v>
      </c>
      <c r="D172" s="262" t="s">
        <v>350</v>
      </c>
      <c r="E172" s="261" t="s">
        <v>488</v>
      </c>
      <c r="F172" s="262" t="s">
        <v>489</v>
      </c>
      <c r="G172" s="261" t="s">
        <v>830</v>
      </c>
      <c r="H172" s="261" t="s">
        <v>831</v>
      </c>
      <c r="I172" s="263">
        <v>580.69000000000005</v>
      </c>
      <c r="J172" s="263">
        <v>1</v>
      </c>
      <c r="K172" s="264">
        <v>580.69000000000005</v>
      </c>
    </row>
    <row r="173" spans="1:11" ht="14.4" customHeight="1" x14ac:dyDescent="0.3">
      <c r="A173" s="259" t="s">
        <v>341</v>
      </c>
      <c r="B173" s="260" t="s">
        <v>343</v>
      </c>
      <c r="C173" s="261" t="s">
        <v>349</v>
      </c>
      <c r="D173" s="262" t="s">
        <v>350</v>
      </c>
      <c r="E173" s="261" t="s">
        <v>488</v>
      </c>
      <c r="F173" s="262" t="s">
        <v>489</v>
      </c>
      <c r="G173" s="261" t="s">
        <v>832</v>
      </c>
      <c r="H173" s="261" t="s">
        <v>833</v>
      </c>
      <c r="I173" s="263">
        <v>943.8</v>
      </c>
      <c r="J173" s="263">
        <v>1</v>
      </c>
      <c r="K173" s="264">
        <v>943.8</v>
      </c>
    </row>
    <row r="174" spans="1:11" ht="14.4" customHeight="1" x14ac:dyDescent="0.3">
      <c r="A174" s="259" t="s">
        <v>341</v>
      </c>
      <c r="B174" s="260" t="s">
        <v>343</v>
      </c>
      <c r="C174" s="261" t="s">
        <v>349</v>
      </c>
      <c r="D174" s="262" t="s">
        <v>350</v>
      </c>
      <c r="E174" s="261" t="s">
        <v>488</v>
      </c>
      <c r="F174" s="262" t="s">
        <v>489</v>
      </c>
      <c r="G174" s="261" t="s">
        <v>834</v>
      </c>
      <c r="H174" s="261" t="s">
        <v>835</v>
      </c>
      <c r="I174" s="263">
        <v>1333.91</v>
      </c>
      <c r="J174" s="263">
        <v>4</v>
      </c>
      <c r="K174" s="264">
        <v>5335.67</v>
      </c>
    </row>
    <row r="175" spans="1:11" ht="14.4" customHeight="1" x14ac:dyDescent="0.3">
      <c r="A175" s="259" t="s">
        <v>341</v>
      </c>
      <c r="B175" s="260" t="s">
        <v>343</v>
      </c>
      <c r="C175" s="261" t="s">
        <v>349</v>
      </c>
      <c r="D175" s="262" t="s">
        <v>350</v>
      </c>
      <c r="E175" s="261" t="s">
        <v>488</v>
      </c>
      <c r="F175" s="262" t="s">
        <v>489</v>
      </c>
      <c r="G175" s="261" t="s">
        <v>836</v>
      </c>
      <c r="H175" s="261" t="s">
        <v>837</v>
      </c>
      <c r="I175" s="263">
        <v>229.84</v>
      </c>
      <c r="J175" s="263">
        <v>1</v>
      </c>
      <c r="K175" s="264">
        <v>229.84</v>
      </c>
    </row>
    <row r="176" spans="1:11" ht="14.4" customHeight="1" x14ac:dyDescent="0.3">
      <c r="A176" s="259" t="s">
        <v>341</v>
      </c>
      <c r="B176" s="260" t="s">
        <v>343</v>
      </c>
      <c r="C176" s="261" t="s">
        <v>349</v>
      </c>
      <c r="D176" s="262" t="s">
        <v>350</v>
      </c>
      <c r="E176" s="261" t="s">
        <v>488</v>
      </c>
      <c r="F176" s="262" t="s">
        <v>489</v>
      </c>
      <c r="G176" s="261" t="s">
        <v>838</v>
      </c>
      <c r="H176" s="261" t="s">
        <v>839</v>
      </c>
      <c r="I176" s="263">
        <v>45.206666666666671</v>
      </c>
      <c r="J176" s="263">
        <v>80</v>
      </c>
      <c r="K176" s="264">
        <v>3793.2</v>
      </c>
    </row>
    <row r="177" spans="1:11" ht="14.4" customHeight="1" x14ac:dyDescent="0.3">
      <c r="A177" s="259" t="s">
        <v>341</v>
      </c>
      <c r="B177" s="260" t="s">
        <v>343</v>
      </c>
      <c r="C177" s="261" t="s">
        <v>349</v>
      </c>
      <c r="D177" s="262" t="s">
        <v>350</v>
      </c>
      <c r="E177" s="261" t="s">
        <v>488</v>
      </c>
      <c r="F177" s="262" t="s">
        <v>489</v>
      </c>
      <c r="G177" s="261" t="s">
        <v>840</v>
      </c>
      <c r="H177" s="261" t="s">
        <v>841</v>
      </c>
      <c r="I177" s="263">
        <v>532.38</v>
      </c>
      <c r="J177" s="263">
        <v>1</v>
      </c>
      <c r="K177" s="264">
        <v>532.38</v>
      </c>
    </row>
    <row r="178" spans="1:11" ht="14.4" customHeight="1" x14ac:dyDescent="0.3">
      <c r="A178" s="259" t="s">
        <v>341</v>
      </c>
      <c r="B178" s="260" t="s">
        <v>343</v>
      </c>
      <c r="C178" s="261" t="s">
        <v>349</v>
      </c>
      <c r="D178" s="262" t="s">
        <v>350</v>
      </c>
      <c r="E178" s="261" t="s">
        <v>488</v>
      </c>
      <c r="F178" s="262" t="s">
        <v>489</v>
      </c>
      <c r="G178" s="261" t="s">
        <v>842</v>
      </c>
      <c r="H178" s="261" t="s">
        <v>843</v>
      </c>
      <c r="I178" s="263">
        <v>240.77</v>
      </c>
      <c r="J178" s="263">
        <v>1</v>
      </c>
      <c r="K178" s="264">
        <v>240.77</v>
      </c>
    </row>
    <row r="179" spans="1:11" ht="14.4" customHeight="1" x14ac:dyDescent="0.3">
      <c r="A179" s="259" t="s">
        <v>341</v>
      </c>
      <c r="B179" s="260" t="s">
        <v>343</v>
      </c>
      <c r="C179" s="261" t="s">
        <v>349</v>
      </c>
      <c r="D179" s="262" t="s">
        <v>350</v>
      </c>
      <c r="E179" s="261" t="s">
        <v>488</v>
      </c>
      <c r="F179" s="262" t="s">
        <v>489</v>
      </c>
      <c r="G179" s="261" t="s">
        <v>844</v>
      </c>
      <c r="H179" s="261" t="s">
        <v>845</v>
      </c>
      <c r="I179" s="263">
        <v>1107.21</v>
      </c>
      <c r="J179" s="263">
        <v>2</v>
      </c>
      <c r="K179" s="264">
        <v>2214.42</v>
      </c>
    </row>
    <row r="180" spans="1:11" ht="14.4" customHeight="1" x14ac:dyDescent="0.3">
      <c r="A180" s="259" t="s">
        <v>341</v>
      </c>
      <c r="B180" s="260" t="s">
        <v>343</v>
      </c>
      <c r="C180" s="261" t="s">
        <v>349</v>
      </c>
      <c r="D180" s="262" t="s">
        <v>350</v>
      </c>
      <c r="E180" s="261" t="s">
        <v>488</v>
      </c>
      <c r="F180" s="262" t="s">
        <v>489</v>
      </c>
      <c r="G180" s="261" t="s">
        <v>846</v>
      </c>
      <c r="H180" s="261" t="s">
        <v>847</v>
      </c>
      <c r="I180" s="263">
        <v>17.670000000000002</v>
      </c>
      <c r="J180" s="263">
        <v>160</v>
      </c>
      <c r="K180" s="264">
        <v>2827.2</v>
      </c>
    </row>
    <row r="181" spans="1:11" ht="14.4" customHeight="1" x14ac:dyDescent="0.3">
      <c r="A181" s="259" t="s">
        <v>341</v>
      </c>
      <c r="B181" s="260" t="s">
        <v>343</v>
      </c>
      <c r="C181" s="261" t="s">
        <v>349</v>
      </c>
      <c r="D181" s="262" t="s">
        <v>350</v>
      </c>
      <c r="E181" s="261" t="s">
        <v>488</v>
      </c>
      <c r="F181" s="262" t="s">
        <v>489</v>
      </c>
      <c r="G181" s="261" t="s">
        <v>848</v>
      </c>
      <c r="H181" s="261" t="s">
        <v>849</v>
      </c>
      <c r="I181" s="263">
        <v>305.89999999999998</v>
      </c>
      <c r="J181" s="263">
        <v>1</v>
      </c>
      <c r="K181" s="264">
        <v>305.89999999999998</v>
      </c>
    </row>
    <row r="182" spans="1:11" ht="14.4" customHeight="1" x14ac:dyDescent="0.3">
      <c r="A182" s="259" t="s">
        <v>341</v>
      </c>
      <c r="B182" s="260" t="s">
        <v>343</v>
      </c>
      <c r="C182" s="261" t="s">
        <v>349</v>
      </c>
      <c r="D182" s="262" t="s">
        <v>350</v>
      </c>
      <c r="E182" s="261" t="s">
        <v>488</v>
      </c>
      <c r="F182" s="262" t="s">
        <v>489</v>
      </c>
      <c r="G182" s="261" t="s">
        <v>850</v>
      </c>
      <c r="H182" s="261" t="s">
        <v>851</v>
      </c>
      <c r="I182" s="263">
        <v>1507.5483333333334</v>
      </c>
      <c r="J182" s="263">
        <v>33</v>
      </c>
      <c r="K182" s="264">
        <v>38233.5</v>
      </c>
    </row>
    <row r="183" spans="1:11" ht="14.4" customHeight="1" x14ac:dyDescent="0.3">
      <c r="A183" s="259" t="s">
        <v>341</v>
      </c>
      <c r="B183" s="260" t="s">
        <v>343</v>
      </c>
      <c r="C183" s="261" t="s">
        <v>349</v>
      </c>
      <c r="D183" s="262" t="s">
        <v>350</v>
      </c>
      <c r="E183" s="261" t="s">
        <v>488</v>
      </c>
      <c r="F183" s="262" t="s">
        <v>489</v>
      </c>
      <c r="G183" s="261" t="s">
        <v>852</v>
      </c>
      <c r="H183" s="261" t="s">
        <v>853</v>
      </c>
      <c r="I183" s="263">
        <v>3368.64</v>
      </c>
      <c r="J183" s="263">
        <v>1</v>
      </c>
      <c r="K183" s="264">
        <v>3368.64</v>
      </c>
    </row>
    <row r="184" spans="1:11" ht="14.4" customHeight="1" x14ac:dyDescent="0.3">
      <c r="A184" s="259" t="s">
        <v>341</v>
      </c>
      <c r="B184" s="260" t="s">
        <v>343</v>
      </c>
      <c r="C184" s="261" t="s">
        <v>349</v>
      </c>
      <c r="D184" s="262" t="s">
        <v>350</v>
      </c>
      <c r="E184" s="261" t="s">
        <v>488</v>
      </c>
      <c r="F184" s="262" t="s">
        <v>489</v>
      </c>
      <c r="G184" s="261" t="s">
        <v>854</v>
      </c>
      <c r="H184" s="261" t="s">
        <v>855</v>
      </c>
      <c r="I184" s="263">
        <v>216.38400000000001</v>
      </c>
      <c r="J184" s="263">
        <v>251</v>
      </c>
      <c r="K184" s="264">
        <v>5996.9</v>
      </c>
    </row>
    <row r="185" spans="1:11" ht="14.4" customHeight="1" x14ac:dyDescent="0.3">
      <c r="A185" s="259" t="s">
        <v>341</v>
      </c>
      <c r="B185" s="260" t="s">
        <v>343</v>
      </c>
      <c r="C185" s="261" t="s">
        <v>349</v>
      </c>
      <c r="D185" s="262" t="s">
        <v>350</v>
      </c>
      <c r="E185" s="261" t="s">
        <v>488</v>
      </c>
      <c r="F185" s="262" t="s">
        <v>489</v>
      </c>
      <c r="G185" s="261" t="s">
        <v>856</v>
      </c>
      <c r="H185" s="261" t="s">
        <v>857</v>
      </c>
      <c r="I185" s="263">
        <v>23.585000000000001</v>
      </c>
      <c r="J185" s="263">
        <v>150</v>
      </c>
      <c r="K185" s="264">
        <v>3537.6</v>
      </c>
    </row>
    <row r="186" spans="1:11" ht="14.4" customHeight="1" x14ac:dyDescent="0.3">
      <c r="A186" s="259" t="s">
        <v>341</v>
      </c>
      <c r="B186" s="260" t="s">
        <v>343</v>
      </c>
      <c r="C186" s="261" t="s">
        <v>349</v>
      </c>
      <c r="D186" s="262" t="s">
        <v>350</v>
      </c>
      <c r="E186" s="261" t="s">
        <v>488</v>
      </c>
      <c r="F186" s="262" t="s">
        <v>489</v>
      </c>
      <c r="G186" s="261" t="s">
        <v>858</v>
      </c>
      <c r="H186" s="261" t="s">
        <v>859</v>
      </c>
      <c r="I186" s="263">
        <v>0.3</v>
      </c>
      <c r="J186" s="263">
        <v>1</v>
      </c>
      <c r="K186" s="264">
        <v>0.3</v>
      </c>
    </row>
    <row r="187" spans="1:11" ht="14.4" customHeight="1" x14ac:dyDescent="0.3">
      <c r="A187" s="259" t="s">
        <v>341</v>
      </c>
      <c r="B187" s="260" t="s">
        <v>343</v>
      </c>
      <c r="C187" s="261" t="s">
        <v>349</v>
      </c>
      <c r="D187" s="262" t="s">
        <v>350</v>
      </c>
      <c r="E187" s="261" t="s">
        <v>488</v>
      </c>
      <c r="F187" s="262" t="s">
        <v>489</v>
      </c>
      <c r="G187" s="261" t="s">
        <v>860</v>
      </c>
      <c r="H187" s="261" t="s">
        <v>861</v>
      </c>
      <c r="I187" s="263">
        <v>595.20000000000005</v>
      </c>
      <c r="J187" s="263">
        <v>1</v>
      </c>
      <c r="K187" s="264">
        <v>595.20000000000005</v>
      </c>
    </row>
    <row r="188" spans="1:11" ht="14.4" customHeight="1" x14ac:dyDescent="0.3">
      <c r="A188" s="259" t="s">
        <v>341</v>
      </c>
      <c r="B188" s="260" t="s">
        <v>343</v>
      </c>
      <c r="C188" s="261" t="s">
        <v>349</v>
      </c>
      <c r="D188" s="262" t="s">
        <v>350</v>
      </c>
      <c r="E188" s="261" t="s">
        <v>488</v>
      </c>
      <c r="F188" s="262" t="s">
        <v>489</v>
      </c>
      <c r="G188" s="261" t="s">
        <v>862</v>
      </c>
      <c r="H188" s="261" t="s">
        <v>863</v>
      </c>
      <c r="I188" s="263">
        <v>844.8</v>
      </c>
      <c r="J188" s="263">
        <v>1</v>
      </c>
      <c r="K188" s="264">
        <v>844.8</v>
      </c>
    </row>
    <row r="189" spans="1:11" ht="14.4" customHeight="1" x14ac:dyDescent="0.3">
      <c r="A189" s="259" t="s">
        <v>341</v>
      </c>
      <c r="B189" s="260" t="s">
        <v>343</v>
      </c>
      <c r="C189" s="261" t="s">
        <v>349</v>
      </c>
      <c r="D189" s="262" t="s">
        <v>350</v>
      </c>
      <c r="E189" s="261" t="s">
        <v>488</v>
      </c>
      <c r="F189" s="262" t="s">
        <v>489</v>
      </c>
      <c r="G189" s="261" t="s">
        <v>864</v>
      </c>
      <c r="H189" s="261" t="s">
        <v>865</v>
      </c>
      <c r="I189" s="263">
        <v>171.84</v>
      </c>
      <c r="J189" s="263">
        <v>5</v>
      </c>
      <c r="K189" s="264">
        <v>859.2</v>
      </c>
    </row>
    <row r="190" spans="1:11" ht="14.4" customHeight="1" x14ac:dyDescent="0.3">
      <c r="A190" s="259" t="s">
        <v>341</v>
      </c>
      <c r="B190" s="260" t="s">
        <v>343</v>
      </c>
      <c r="C190" s="261" t="s">
        <v>349</v>
      </c>
      <c r="D190" s="262" t="s">
        <v>350</v>
      </c>
      <c r="E190" s="261" t="s">
        <v>488</v>
      </c>
      <c r="F190" s="262" t="s">
        <v>489</v>
      </c>
      <c r="G190" s="261" t="s">
        <v>866</v>
      </c>
      <c r="H190" s="261" t="s">
        <v>867</v>
      </c>
      <c r="I190" s="263">
        <v>5535.6750000000002</v>
      </c>
      <c r="J190" s="263">
        <v>3</v>
      </c>
      <c r="K190" s="264">
        <v>16315.7</v>
      </c>
    </row>
    <row r="191" spans="1:11" ht="14.4" customHeight="1" x14ac:dyDescent="0.3">
      <c r="A191" s="259" t="s">
        <v>341</v>
      </c>
      <c r="B191" s="260" t="s">
        <v>343</v>
      </c>
      <c r="C191" s="261" t="s">
        <v>349</v>
      </c>
      <c r="D191" s="262" t="s">
        <v>350</v>
      </c>
      <c r="E191" s="261" t="s">
        <v>488</v>
      </c>
      <c r="F191" s="262" t="s">
        <v>489</v>
      </c>
      <c r="G191" s="261" t="s">
        <v>868</v>
      </c>
      <c r="H191" s="261" t="s">
        <v>869</v>
      </c>
      <c r="I191" s="263">
        <v>85.92</v>
      </c>
      <c r="J191" s="263">
        <v>30</v>
      </c>
      <c r="K191" s="264">
        <v>2618.4</v>
      </c>
    </row>
    <row r="192" spans="1:11" ht="14.4" customHeight="1" x14ac:dyDescent="0.3">
      <c r="A192" s="259" t="s">
        <v>341</v>
      </c>
      <c r="B192" s="260" t="s">
        <v>343</v>
      </c>
      <c r="C192" s="261" t="s">
        <v>349</v>
      </c>
      <c r="D192" s="262" t="s">
        <v>350</v>
      </c>
      <c r="E192" s="261" t="s">
        <v>488</v>
      </c>
      <c r="F192" s="262" t="s">
        <v>489</v>
      </c>
      <c r="G192" s="261" t="s">
        <v>870</v>
      </c>
      <c r="H192" s="261" t="s">
        <v>871</v>
      </c>
      <c r="I192" s="263">
        <v>59.52</v>
      </c>
      <c r="J192" s="263">
        <v>30</v>
      </c>
      <c r="K192" s="264">
        <v>1785.6000000000001</v>
      </c>
    </row>
    <row r="193" spans="1:11" ht="14.4" customHeight="1" x14ac:dyDescent="0.3">
      <c r="A193" s="259" t="s">
        <v>341</v>
      </c>
      <c r="B193" s="260" t="s">
        <v>343</v>
      </c>
      <c r="C193" s="261" t="s">
        <v>349</v>
      </c>
      <c r="D193" s="262" t="s">
        <v>350</v>
      </c>
      <c r="E193" s="261" t="s">
        <v>488</v>
      </c>
      <c r="F193" s="262" t="s">
        <v>489</v>
      </c>
      <c r="G193" s="261" t="s">
        <v>872</v>
      </c>
      <c r="H193" s="261" t="s">
        <v>873</v>
      </c>
      <c r="I193" s="263">
        <v>1431.75</v>
      </c>
      <c r="J193" s="263">
        <v>4</v>
      </c>
      <c r="K193" s="264">
        <v>5727</v>
      </c>
    </row>
    <row r="194" spans="1:11" ht="14.4" customHeight="1" x14ac:dyDescent="0.3">
      <c r="A194" s="259" t="s">
        <v>341</v>
      </c>
      <c r="B194" s="260" t="s">
        <v>343</v>
      </c>
      <c r="C194" s="261" t="s">
        <v>349</v>
      </c>
      <c r="D194" s="262" t="s">
        <v>350</v>
      </c>
      <c r="E194" s="261" t="s">
        <v>488</v>
      </c>
      <c r="F194" s="262" t="s">
        <v>489</v>
      </c>
      <c r="G194" s="261" t="s">
        <v>874</v>
      </c>
      <c r="H194" s="261" t="s">
        <v>875</v>
      </c>
      <c r="I194" s="263">
        <v>85.56</v>
      </c>
      <c r="J194" s="263">
        <v>10</v>
      </c>
      <c r="K194" s="264">
        <v>855.6</v>
      </c>
    </row>
    <row r="195" spans="1:11" ht="14.4" customHeight="1" x14ac:dyDescent="0.3">
      <c r="A195" s="259" t="s">
        <v>341</v>
      </c>
      <c r="B195" s="260" t="s">
        <v>343</v>
      </c>
      <c r="C195" s="261" t="s">
        <v>349</v>
      </c>
      <c r="D195" s="262" t="s">
        <v>350</v>
      </c>
      <c r="E195" s="261" t="s">
        <v>488</v>
      </c>
      <c r="F195" s="262" t="s">
        <v>489</v>
      </c>
      <c r="G195" s="261" t="s">
        <v>876</v>
      </c>
      <c r="H195" s="261" t="s">
        <v>877</v>
      </c>
      <c r="I195" s="263">
        <v>85.56</v>
      </c>
      <c r="J195" s="263">
        <v>10</v>
      </c>
      <c r="K195" s="264">
        <v>855.6</v>
      </c>
    </row>
    <row r="196" spans="1:11" ht="14.4" customHeight="1" x14ac:dyDescent="0.3">
      <c r="A196" s="259" t="s">
        <v>341</v>
      </c>
      <c r="B196" s="260" t="s">
        <v>343</v>
      </c>
      <c r="C196" s="261" t="s">
        <v>349</v>
      </c>
      <c r="D196" s="262" t="s">
        <v>350</v>
      </c>
      <c r="E196" s="261" t="s">
        <v>488</v>
      </c>
      <c r="F196" s="262" t="s">
        <v>489</v>
      </c>
      <c r="G196" s="261" t="s">
        <v>878</v>
      </c>
      <c r="H196" s="261" t="s">
        <v>879</v>
      </c>
      <c r="I196" s="263">
        <v>302.25</v>
      </c>
      <c r="J196" s="263">
        <v>15</v>
      </c>
      <c r="K196" s="264">
        <v>4533.7</v>
      </c>
    </row>
    <row r="197" spans="1:11" ht="14.4" customHeight="1" x14ac:dyDescent="0.3">
      <c r="A197" s="259" t="s">
        <v>341</v>
      </c>
      <c r="B197" s="260" t="s">
        <v>343</v>
      </c>
      <c r="C197" s="261" t="s">
        <v>349</v>
      </c>
      <c r="D197" s="262" t="s">
        <v>350</v>
      </c>
      <c r="E197" s="261" t="s">
        <v>488</v>
      </c>
      <c r="F197" s="262" t="s">
        <v>489</v>
      </c>
      <c r="G197" s="261" t="s">
        <v>880</v>
      </c>
      <c r="H197" s="261" t="s">
        <v>881</v>
      </c>
      <c r="I197" s="263">
        <v>2029.5450000000001</v>
      </c>
      <c r="J197" s="263">
        <v>4</v>
      </c>
      <c r="K197" s="264">
        <v>8118.18</v>
      </c>
    </row>
    <row r="198" spans="1:11" ht="14.4" customHeight="1" x14ac:dyDescent="0.3">
      <c r="A198" s="259" t="s">
        <v>341</v>
      </c>
      <c r="B198" s="260" t="s">
        <v>343</v>
      </c>
      <c r="C198" s="261" t="s">
        <v>349</v>
      </c>
      <c r="D198" s="262" t="s">
        <v>350</v>
      </c>
      <c r="E198" s="261" t="s">
        <v>488</v>
      </c>
      <c r="F198" s="262" t="s">
        <v>489</v>
      </c>
      <c r="G198" s="261" t="s">
        <v>882</v>
      </c>
      <c r="H198" s="261" t="s">
        <v>883</v>
      </c>
      <c r="I198" s="263">
        <v>46.981000000000009</v>
      </c>
      <c r="J198" s="263">
        <v>240</v>
      </c>
      <c r="K198" s="264">
        <v>11274.71</v>
      </c>
    </row>
    <row r="199" spans="1:11" ht="14.4" customHeight="1" x14ac:dyDescent="0.3">
      <c r="A199" s="259" t="s">
        <v>341</v>
      </c>
      <c r="B199" s="260" t="s">
        <v>343</v>
      </c>
      <c r="C199" s="261" t="s">
        <v>349</v>
      </c>
      <c r="D199" s="262" t="s">
        <v>350</v>
      </c>
      <c r="E199" s="261" t="s">
        <v>488</v>
      </c>
      <c r="F199" s="262" t="s">
        <v>489</v>
      </c>
      <c r="G199" s="261" t="s">
        <v>884</v>
      </c>
      <c r="H199" s="261" t="s">
        <v>885</v>
      </c>
      <c r="I199" s="263">
        <v>23</v>
      </c>
      <c r="J199" s="263">
        <v>90</v>
      </c>
      <c r="K199" s="264">
        <v>2070</v>
      </c>
    </row>
    <row r="200" spans="1:11" ht="14.4" customHeight="1" x14ac:dyDescent="0.3">
      <c r="A200" s="259" t="s">
        <v>341</v>
      </c>
      <c r="B200" s="260" t="s">
        <v>343</v>
      </c>
      <c r="C200" s="261" t="s">
        <v>349</v>
      </c>
      <c r="D200" s="262" t="s">
        <v>350</v>
      </c>
      <c r="E200" s="261" t="s">
        <v>488</v>
      </c>
      <c r="F200" s="262" t="s">
        <v>489</v>
      </c>
      <c r="G200" s="261" t="s">
        <v>886</v>
      </c>
      <c r="H200" s="261" t="s">
        <v>887</v>
      </c>
      <c r="I200" s="263">
        <v>490.26399999999995</v>
      </c>
      <c r="J200" s="263">
        <v>9</v>
      </c>
      <c r="K200" s="264">
        <v>4494.95</v>
      </c>
    </row>
    <row r="201" spans="1:11" ht="14.4" customHeight="1" x14ac:dyDescent="0.3">
      <c r="A201" s="259" t="s">
        <v>341</v>
      </c>
      <c r="B201" s="260" t="s">
        <v>343</v>
      </c>
      <c r="C201" s="261" t="s">
        <v>349</v>
      </c>
      <c r="D201" s="262" t="s">
        <v>350</v>
      </c>
      <c r="E201" s="261" t="s">
        <v>488</v>
      </c>
      <c r="F201" s="262" t="s">
        <v>489</v>
      </c>
      <c r="G201" s="261" t="s">
        <v>888</v>
      </c>
      <c r="H201" s="261" t="s">
        <v>889</v>
      </c>
      <c r="I201" s="263">
        <v>4207.8374999999996</v>
      </c>
      <c r="J201" s="263">
        <v>6</v>
      </c>
      <c r="K201" s="264">
        <v>25247.1</v>
      </c>
    </row>
    <row r="202" spans="1:11" ht="14.4" customHeight="1" x14ac:dyDescent="0.3">
      <c r="A202" s="259" t="s">
        <v>341</v>
      </c>
      <c r="B202" s="260" t="s">
        <v>343</v>
      </c>
      <c r="C202" s="261" t="s">
        <v>349</v>
      </c>
      <c r="D202" s="262" t="s">
        <v>350</v>
      </c>
      <c r="E202" s="261" t="s">
        <v>488</v>
      </c>
      <c r="F202" s="262" t="s">
        <v>489</v>
      </c>
      <c r="G202" s="261" t="s">
        <v>890</v>
      </c>
      <c r="H202" s="261" t="s">
        <v>891</v>
      </c>
      <c r="I202" s="263">
        <v>3529.9833333333336</v>
      </c>
      <c r="J202" s="263">
        <v>7</v>
      </c>
      <c r="K202" s="264">
        <v>24808.9</v>
      </c>
    </row>
    <row r="203" spans="1:11" ht="14.4" customHeight="1" x14ac:dyDescent="0.3">
      <c r="A203" s="259" t="s">
        <v>341</v>
      </c>
      <c r="B203" s="260" t="s">
        <v>343</v>
      </c>
      <c r="C203" s="261" t="s">
        <v>349</v>
      </c>
      <c r="D203" s="262" t="s">
        <v>350</v>
      </c>
      <c r="E203" s="261" t="s">
        <v>488</v>
      </c>
      <c r="F203" s="262" t="s">
        <v>489</v>
      </c>
      <c r="G203" s="261" t="s">
        <v>892</v>
      </c>
      <c r="H203" s="261" t="s">
        <v>893</v>
      </c>
      <c r="I203" s="263">
        <v>519.68600000000004</v>
      </c>
      <c r="J203" s="263">
        <v>9</v>
      </c>
      <c r="K203" s="264">
        <v>4685.2900000000009</v>
      </c>
    </row>
    <row r="204" spans="1:11" ht="14.4" customHeight="1" x14ac:dyDescent="0.3">
      <c r="A204" s="259" t="s">
        <v>341</v>
      </c>
      <c r="B204" s="260" t="s">
        <v>343</v>
      </c>
      <c r="C204" s="261" t="s">
        <v>349</v>
      </c>
      <c r="D204" s="262" t="s">
        <v>350</v>
      </c>
      <c r="E204" s="261" t="s">
        <v>488</v>
      </c>
      <c r="F204" s="262" t="s">
        <v>489</v>
      </c>
      <c r="G204" s="261" t="s">
        <v>894</v>
      </c>
      <c r="H204" s="261" t="s">
        <v>895</v>
      </c>
      <c r="I204" s="263">
        <v>6.5100000000000007</v>
      </c>
      <c r="J204" s="263">
        <v>400</v>
      </c>
      <c r="K204" s="264">
        <v>2790</v>
      </c>
    </row>
    <row r="205" spans="1:11" ht="14.4" customHeight="1" x14ac:dyDescent="0.3">
      <c r="A205" s="259" t="s">
        <v>341</v>
      </c>
      <c r="B205" s="260" t="s">
        <v>343</v>
      </c>
      <c r="C205" s="261" t="s">
        <v>349</v>
      </c>
      <c r="D205" s="262" t="s">
        <v>350</v>
      </c>
      <c r="E205" s="261" t="s">
        <v>488</v>
      </c>
      <c r="F205" s="262" t="s">
        <v>489</v>
      </c>
      <c r="G205" s="261" t="s">
        <v>896</v>
      </c>
      <c r="H205" s="261" t="s">
        <v>897</v>
      </c>
      <c r="I205" s="263">
        <v>345.15</v>
      </c>
      <c r="J205" s="263">
        <v>2</v>
      </c>
      <c r="K205" s="264">
        <v>690.3</v>
      </c>
    </row>
    <row r="206" spans="1:11" ht="14.4" customHeight="1" x14ac:dyDescent="0.3">
      <c r="A206" s="259" t="s">
        <v>341</v>
      </c>
      <c r="B206" s="260" t="s">
        <v>343</v>
      </c>
      <c r="C206" s="261" t="s">
        <v>349</v>
      </c>
      <c r="D206" s="262" t="s">
        <v>350</v>
      </c>
      <c r="E206" s="261" t="s">
        <v>488</v>
      </c>
      <c r="F206" s="262" t="s">
        <v>489</v>
      </c>
      <c r="G206" s="261" t="s">
        <v>898</v>
      </c>
      <c r="H206" s="261" t="s">
        <v>899</v>
      </c>
      <c r="I206" s="263">
        <v>826.07</v>
      </c>
      <c r="J206" s="263">
        <v>18</v>
      </c>
      <c r="K206" s="264">
        <v>14869.04</v>
      </c>
    </row>
    <row r="207" spans="1:11" ht="14.4" customHeight="1" x14ac:dyDescent="0.3">
      <c r="A207" s="259" t="s">
        <v>341</v>
      </c>
      <c r="B207" s="260" t="s">
        <v>343</v>
      </c>
      <c r="C207" s="261" t="s">
        <v>349</v>
      </c>
      <c r="D207" s="262" t="s">
        <v>350</v>
      </c>
      <c r="E207" s="261" t="s">
        <v>488</v>
      </c>
      <c r="F207" s="262" t="s">
        <v>489</v>
      </c>
      <c r="G207" s="261" t="s">
        <v>900</v>
      </c>
      <c r="H207" s="261" t="s">
        <v>901</v>
      </c>
      <c r="I207" s="263">
        <v>14.88</v>
      </c>
      <c r="J207" s="263">
        <v>50</v>
      </c>
      <c r="K207" s="264">
        <v>744</v>
      </c>
    </row>
    <row r="208" spans="1:11" ht="14.4" customHeight="1" x14ac:dyDescent="0.3">
      <c r="A208" s="259" t="s">
        <v>341</v>
      </c>
      <c r="B208" s="260" t="s">
        <v>343</v>
      </c>
      <c r="C208" s="261" t="s">
        <v>349</v>
      </c>
      <c r="D208" s="262" t="s">
        <v>350</v>
      </c>
      <c r="E208" s="261" t="s">
        <v>488</v>
      </c>
      <c r="F208" s="262" t="s">
        <v>489</v>
      </c>
      <c r="G208" s="261" t="s">
        <v>902</v>
      </c>
      <c r="H208" s="261" t="s">
        <v>903</v>
      </c>
      <c r="I208" s="263">
        <v>14.88</v>
      </c>
      <c r="J208" s="263">
        <v>50</v>
      </c>
      <c r="K208" s="264">
        <v>744</v>
      </c>
    </row>
    <row r="209" spans="1:11" ht="14.4" customHeight="1" x14ac:dyDescent="0.3">
      <c r="A209" s="259" t="s">
        <v>341</v>
      </c>
      <c r="B209" s="260" t="s">
        <v>343</v>
      </c>
      <c r="C209" s="261" t="s">
        <v>349</v>
      </c>
      <c r="D209" s="262" t="s">
        <v>350</v>
      </c>
      <c r="E209" s="261" t="s">
        <v>488</v>
      </c>
      <c r="F209" s="262" t="s">
        <v>489</v>
      </c>
      <c r="G209" s="261" t="s">
        <v>904</v>
      </c>
      <c r="H209" s="261" t="s">
        <v>905</v>
      </c>
      <c r="I209" s="263">
        <v>712.63</v>
      </c>
      <c r="J209" s="263">
        <v>1</v>
      </c>
      <c r="K209" s="264">
        <v>712.63</v>
      </c>
    </row>
    <row r="210" spans="1:11" ht="14.4" customHeight="1" x14ac:dyDescent="0.3">
      <c r="A210" s="259" t="s">
        <v>341</v>
      </c>
      <c r="B210" s="260" t="s">
        <v>343</v>
      </c>
      <c r="C210" s="261" t="s">
        <v>349</v>
      </c>
      <c r="D210" s="262" t="s">
        <v>350</v>
      </c>
      <c r="E210" s="261" t="s">
        <v>488</v>
      </c>
      <c r="F210" s="262" t="s">
        <v>489</v>
      </c>
      <c r="G210" s="261" t="s">
        <v>906</v>
      </c>
      <c r="H210" s="261" t="s">
        <v>907</v>
      </c>
      <c r="I210" s="263">
        <v>216.47</v>
      </c>
      <c r="J210" s="263">
        <v>3</v>
      </c>
      <c r="K210" s="264">
        <v>652.78</v>
      </c>
    </row>
    <row r="211" spans="1:11" ht="14.4" customHeight="1" x14ac:dyDescent="0.3">
      <c r="A211" s="259" t="s">
        <v>341</v>
      </c>
      <c r="B211" s="260" t="s">
        <v>343</v>
      </c>
      <c r="C211" s="261" t="s">
        <v>349</v>
      </c>
      <c r="D211" s="262" t="s">
        <v>350</v>
      </c>
      <c r="E211" s="261" t="s">
        <v>488</v>
      </c>
      <c r="F211" s="262" t="s">
        <v>489</v>
      </c>
      <c r="G211" s="261" t="s">
        <v>908</v>
      </c>
      <c r="H211" s="261" t="s">
        <v>909</v>
      </c>
      <c r="I211" s="263">
        <v>85.56</v>
      </c>
      <c r="J211" s="263">
        <v>10</v>
      </c>
      <c r="K211" s="264">
        <v>855.6</v>
      </c>
    </row>
    <row r="212" spans="1:11" ht="14.4" customHeight="1" x14ac:dyDescent="0.3">
      <c r="A212" s="259" t="s">
        <v>341</v>
      </c>
      <c r="B212" s="260" t="s">
        <v>343</v>
      </c>
      <c r="C212" s="261" t="s">
        <v>349</v>
      </c>
      <c r="D212" s="262" t="s">
        <v>350</v>
      </c>
      <c r="E212" s="261" t="s">
        <v>488</v>
      </c>
      <c r="F212" s="262" t="s">
        <v>489</v>
      </c>
      <c r="G212" s="261" t="s">
        <v>910</v>
      </c>
      <c r="H212" s="261" t="s">
        <v>911</v>
      </c>
      <c r="I212" s="263">
        <v>1460</v>
      </c>
      <c r="J212" s="263">
        <v>3</v>
      </c>
      <c r="K212" s="264">
        <v>4380</v>
      </c>
    </row>
    <row r="213" spans="1:11" ht="14.4" customHeight="1" x14ac:dyDescent="0.3">
      <c r="A213" s="259" t="s">
        <v>341</v>
      </c>
      <c r="B213" s="260" t="s">
        <v>343</v>
      </c>
      <c r="C213" s="261" t="s">
        <v>349</v>
      </c>
      <c r="D213" s="262" t="s">
        <v>350</v>
      </c>
      <c r="E213" s="261" t="s">
        <v>488</v>
      </c>
      <c r="F213" s="262" t="s">
        <v>489</v>
      </c>
      <c r="G213" s="261" t="s">
        <v>912</v>
      </c>
      <c r="H213" s="261" t="s">
        <v>913</v>
      </c>
      <c r="I213" s="263">
        <v>12.09</v>
      </c>
      <c r="J213" s="263">
        <v>50</v>
      </c>
      <c r="K213" s="264">
        <v>604.5</v>
      </c>
    </row>
    <row r="214" spans="1:11" ht="14.4" customHeight="1" x14ac:dyDescent="0.3">
      <c r="A214" s="259" t="s">
        <v>341</v>
      </c>
      <c r="B214" s="260" t="s">
        <v>343</v>
      </c>
      <c r="C214" s="261" t="s">
        <v>349</v>
      </c>
      <c r="D214" s="262" t="s">
        <v>350</v>
      </c>
      <c r="E214" s="261" t="s">
        <v>488</v>
      </c>
      <c r="F214" s="262" t="s">
        <v>489</v>
      </c>
      <c r="G214" s="261" t="s">
        <v>914</v>
      </c>
      <c r="H214" s="261" t="s">
        <v>915</v>
      </c>
      <c r="I214" s="263">
        <v>5015.5949999999993</v>
      </c>
      <c r="J214" s="263">
        <v>3</v>
      </c>
      <c r="K214" s="264">
        <v>15046.88</v>
      </c>
    </row>
    <row r="215" spans="1:11" ht="14.4" customHeight="1" x14ac:dyDescent="0.3">
      <c r="A215" s="259" t="s">
        <v>341</v>
      </c>
      <c r="B215" s="260" t="s">
        <v>343</v>
      </c>
      <c r="C215" s="261" t="s">
        <v>349</v>
      </c>
      <c r="D215" s="262" t="s">
        <v>350</v>
      </c>
      <c r="E215" s="261" t="s">
        <v>488</v>
      </c>
      <c r="F215" s="262" t="s">
        <v>489</v>
      </c>
      <c r="G215" s="261" t="s">
        <v>916</v>
      </c>
      <c r="H215" s="261" t="s">
        <v>917</v>
      </c>
      <c r="I215" s="263">
        <v>2373.1999999999998</v>
      </c>
      <c r="J215" s="263">
        <v>1</v>
      </c>
      <c r="K215" s="264">
        <v>2373.1999999999998</v>
      </c>
    </row>
    <row r="216" spans="1:11" ht="14.4" customHeight="1" x14ac:dyDescent="0.3">
      <c r="A216" s="259" t="s">
        <v>341</v>
      </c>
      <c r="B216" s="260" t="s">
        <v>343</v>
      </c>
      <c r="C216" s="261" t="s">
        <v>349</v>
      </c>
      <c r="D216" s="262" t="s">
        <v>350</v>
      </c>
      <c r="E216" s="261" t="s">
        <v>488</v>
      </c>
      <c r="F216" s="262" t="s">
        <v>489</v>
      </c>
      <c r="G216" s="261" t="s">
        <v>918</v>
      </c>
      <c r="H216" s="261" t="s">
        <v>919</v>
      </c>
      <c r="I216" s="263">
        <v>1459.7</v>
      </c>
      <c r="J216" s="263">
        <v>5</v>
      </c>
      <c r="K216" s="264">
        <v>7342.1</v>
      </c>
    </row>
    <row r="217" spans="1:11" ht="14.4" customHeight="1" x14ac:dyDescent="0.3">
      <c r="A217" s="259" t="s">
        <v>341</v>
      </c>
      <c r="B217" s="260" t="s">
        <v>343</v>
      </c>
      <c r="C217" s="261" t="s">
        <v>349</v>
      </c>
      <c r="D217" s="262" t="s">
        <v>350</v>
      </c>
      <c r="E217" s="261" t="s">
        <v>488</v>
      </c>
      <c r="F217" s="262" t="s">
        <v>489</v>
      </c>
      <c r="G217" s="261" t="s">
        <v>920</v>
      </c>
      <c r="H217" s="261" t="s">
        <v>921</v>
      </c>
      <c r="I217" s="263">
        <v>243.6</v>
      </c>
      <c r="J217" s="263">
        <v>5</v>
      </c>
      <c r="K217" s="264">
        <v>1218</v>
      </c>
    </row>
    <row r="218" spans="1:11" ht="14.4" customHeight="1" x14ac:dyDescent="0.3">
      <c r="A218" s="259" t="s">
        <v>341</v>
      </c>
      <c r="B218" s="260" t="s">
        <v>343</v>
      </c>
      <c r="C218" s="261" t="s">
        <v>349</v>
      </c>
      <c r="D218" s="262" t="s">
        <v>350</v>
      </c>
      <c r="E218" s="261" t="s">
        <v>488</v>
      </c>
      <c r="F218" s="262" t="s">
        <v>489</v>
      </c>
      <c r="G218" s="261" t="s">
        <v>922</v>
      </c>
      <c r="H218" s="261" t="s">
        <v>923</v>
      </c>
      <c r="I218" s="263">
        <v>6461</v>
      </c>
      <c r="J218" s="263">
        <v>1</v>
      </c>
      <c r="K218" s="264">
        <v>6461</v>
      </c>
    </row>
    <row r="219" spans="1:11" ht="14.4" customHeight="1" x14ac:dyDescent="0.3">
      <c r="A219" s="259" t="s">
        <v>341</v>
      </c>
      <c r="B219" s="260" t="s">
        <v>343</v>
      </c>
      <c r="C219" s="261" t="s">
        <v>349</v>
      </c>
      <c r="D219" s="262" t="s">
        <v>350</v>
      </c>
      <c r="E219" s="261" t="s">
        <v>488</v>
      </c>
      <c r="F219" s="262" t="s">
        <v>489</v>
      </c>
      <c r="G219" s="261" t="s">
        <v>924</v>
      </c>
      <c r="H219" s="261" t="s">
        <v>925</v>
      </c>
      <c r="I219" s="263">
        <v>2373.35</v>
      </c>
      <c r="J219" s="263">
        <v>4</v>
      </c>
      <c r="K219" s="264">
        <v>9493.7000000000007</v>
      </c>
    </row>
    <row r="220" spans="1:11" ht="14.4" customHeight="1" x14ac:dyDescent="0.3">
      <c r="A220" s="259" t="s">
        <v>341</v>
      </c>
      <c r="B220" s="260" t="s">
        <v>343</v>
      </c>
      <c r="C220" s="261" t="s">
        <v>349</v>
      </c>
      <c r="D220" s="262" t="s">
        <v>350</v>
      </c>
      <c r="E220" s="261" t="s">
        <v>488</v>
      </c>
      <c r="F220" s="262" t="s">
        <v>489</v>
      </c>
      <c r="G220" s="261" t="s">
        <v>926</v>
      </c>
      <c r="H220" s="261" t="s">
        <v>927</v>
      </c>
      <c r="I220" s="263">
        <v>1920</v>
      </c>
      <c r="J220" s="263">
        <v>3</v>
      </c>
      <c r="K220" s="264">
        <v>5760</v>
      </c>
    </row>
    <row r="221" spans="1:11" ht="14.4" customHeight="1" x14ac:dyDescent="0.3">
      <c r="A221" s="259" t="s">
        <v>341</v>
      </c>
      <c r="B221" s="260" t="s">
        <v>343</v>
      </c>
      <c r="C221" s="261" t="s">
        <v>349</v>
      </c>
      <c r="D221" s="262" t="s">
        <v>350</v>
      </c>
      <c r="E221" s="261" t="s">
        <v>488</v>
      </c>
      <c r="F221" s="262" t="s">
        <v>489</v>
      </c>
      <c r="G221" s="261" t="s">
        <v>928</v>
      </c>
      <c r="H221" s="261" t="s">
        <v>929</v>
      </c>
      <c r="I221" s="263">
        <v>931.2</v>
      </c>
      <c r="J221" s="263">
        <v>2</v>
      </c>
      <c r="K221" s="264">
        <v>1862.4</v>
      </c>
    </row>
    <row r="222" spans="1:11" ht="14.4" customHeight="1" x14ac:dyDescent="0.3">
      <c r="A222" s="259" t="s">
        <v>341</v>
      </c>
      <c r="B222" s="260" t="s">
        <v>343</v>
      </c>
      <c r="C222" s="261" t="s">
        <v>349</v>
      </c>
      <c r="D222" s="262" t="s">
        <v>350</v>
      </c>
      <c r="E222" s="261" t="s">
        <v>488</v>
      </c>
      <c r="F222" s="262" t="s">
        <v>489</v>
      </c>
      <c r="G222" s="261" t="s">
        <v>930</v>
      </c>
      <c r="H222" s="261" t="s">
        <v>931</v>
      </c>
      <c r="I222" s="263">
        <v>558</v>
      </c>
      <c r="J222" s="263">
        <v>1</v>
      </c>
      <c r="K222" s="264">
        <v>558</v>
      </c>
    </row>
    <row r="223" spans="1:11" ht="14.4" customHeight="1" x14ac:dyDescent="0.3">
      <c r="A223" s="259" t="s">
        <v>341</v>
      </c>
      <c r="B223" s="260" t="s">
        <v>343</v>
      </c>
      <c r="C223" s="261" t="s">
        <v>349</v>
      </c>
      <c r="D223" s="262" t="s">
        <v>350</v>
      </c>
      <c r="E223" s="261" t="s">
        <v>488</v>
      </c>
      <c r="F223" s="262" t="s">
        <v>489</v>
      </c>
      <c r="G223" s="261" t="s">
        <v>932</v>
      </c>
      <c r="H223" s="261" t="s">
        <v>933</v>
      </c>
      <c r="I223" s="263">
        <v>475.21666666666664</v>
      </c>
      <c r="J223" s="263">
        <v>7</v>
      </c>
      <c r="K223" s="264">
        <v>3326.4999999999995</v>
      </c>
    </row>
    <row r="224" spans="1:11" ht="14.4" customHeight="1" x14ac:dyDescent="0.3">
      <c r="A224" s="259" t="s">
        <v>341</v>
      </c>
      <c r="B224" s="260" t="s">
        <v>343</v>
      </c>
      <c r="C224" s="261" t="s">
        <v>349</v>
      </c>
      <c r="D224" s="262" t="s">
        <v>350</v>
      </c>
      <c r="E224" s="261" t="s">
        <v>488</v>
      </c>
      <c r="F224" s="262" t="s">
        <v>489</v>
      </c>
      <c r="G224" s="261" t="s">
        <v>934</v>
      </c>
      <c r="H224" s="261" t="s">
        <v>935</v>
      </c>
      <c r="I224" s="263">
        <v>1886.2</v>
      </c>
      <c r="J224" s="263">
        <v>2</v>
      </c>
      <c r="K224" s="264">
        <v>3772.4</v>
      </c>
    </row>
    <row r="225" spans="1:11" ht="14.4" customHeight="1" x14ac:dyDescent="0.3">
      <c r="A225" s="259" t="s">
        <v>341</v>
      </c>
      <c r="B225" s="260" t="s">
        <v>343</v>
      </c>
      <c r="C225" s="261" t="s">
        <v>349</v>
      </c>
      <c r="D225" s="262" t="s">
        <v>350</v>
      </c>
      <c r="E225" s="261" t="s">
        <v>488</v>
      </c>
      <c r="F225" s="262" t="s">
        <v>489</v>
      </c>
      <c r="G225" s="261" t="s">
        <v>936</v>
      </c>
      <c r="H225" s="261" t="s">
        <v>937</v>
      </c>
      <c r="I225" s="263">
        <v>2456.2199999999998</v>
      </c>
      <c r="J225" s="263">
        <v>4</v>
      </c>
      <c r="K225" s="264">
        <v>9825.01</v>
      </c>
    </row>
    <row r="226" spans="1:11" ht="14.4" customHeight="1" x14ac:dyDescent="0.3">
      <c r="A226" s="259" t="s">
        <v>341</v>
      </c>
      <c r="B226" s="260" t="s">
        <v>343</v>
      </c>
      <c r="C226" s="261" t="s">
        <v>349</v>
      </c>
      <c r="D226" s="262" t="s">
        <v>350</v>
      </c>
      <c r="E226" s="261" t="s">
        <v>488</v>
      </c>
      <c r="F226" s="262" t="s">
        <v>489</v>
      </c>
      <c r="G226" s="261" t="s">
        <v>938</v>
      </c>
      <c r="H226" s="261" t="s">
        <v>939</v>
      </c>
      <c r="I226" s="263">
        <v>108.04</v>
      </c>
      <c r="J226" s="263">
        <v>1</v>
      </c>
      <c r="K226" s="264">
        <v>108.04</v>
      </c>
    </row>
    <row r="227" spans="1:11" ht="14.4" customHeight="1" x14ac:dyDescent="0.3">
      <c r="A227" s="259" t="s">
        <v>341</v>
      </c>
      <c r="B227" s="260" t="s">
        <v>343</v>
      </c>
      <c r="C227" s="261" t="s">
        <v>349</v>
      </c>
      <c r="D227" s="262" t="s">
        <v>350</v>
      </c>
      <c r="E227" s="261" t="s">
        <v>488</v>
      </c>
      <c r="F227" s="262" t="s">
        <v>489</v>
      </c>
      <c r="G227" s="261" t="s">
        <v>940</v>
      </c>
      <c r="H227" s="261" t="s">
        <v>941</v>
      </c>
      <c r="I227" s="263">
        <v>2036.77</v>
      </c>
      <c r="J227" s="263">
        <v>1</v>
      </c>
      <c r="K227" s="264">
        <v>2036.77</v>
      </c>
    </row>
    <row r="228" spans="1:11" ht="14.4" customHeight="1" x14ac:dyDescent="0.3">
      <c r="A228" s="259" t="s">
        <v>341</v>
      </c>
      <c r="B228" s="260" t="s">
        <v>343</v>
      </c>
      <c r="C228" s="261" t="s">
        <v>349</v>
      </c>
      <c r="D228" s="262" t="s">
        <v>350</v>
      </c>
      <c r="E228" s="261" t="s">
        <v>488</v>
      </c>
      <c r="F228" s="262" t="s">
        <v>489</v>
      </c>
      <c r="G228" s="261" t="s">
        <v>942</v>
      </c>
      <c r="H228" s="261" t="s">
        <v>943</v>
      </c>
      <c r="I228" s="263">
        <v>545.61</v>
      </c>
      <c r="J228" s="263">
        <v>1</v>
      </c>
      <c r="K228" s="264">
        <v>545.61</v>
      </c>
    </row>
    <row r="229" spans="1:11" ht="14.4" customHeight="1" x14ac:dyDescent="0.3">
      <c r="A229" s="259" t="s">
        <v>341</v>
      </c>
      <c r="B229" s="260" t="s">
        <v>343</v>
      </c>
      <c r="C229" s="261" t="s">
        <v>349</v>
      </c>
      <c r="D229" s="262" t="s">
        <v>350</v>
      </c>
      <c r="E229" s="261" t="s">
        <v>488</v>
      </c>
      <c r="F229" s="262" t="s">
        <v>489</v>
      </c>
      <c r="G229" s="261" t="s">
        <v>944</v>
      </c>
      <c r="H229" s="261" t="s">
        <v>945</v>
      </c>
      <c r="I229" s="263">
        <v>1826.98</v>
      </c>
      <c r="J229" s="263">
        <v>1</v>
      </c>
      <c r="K229" s="264">
        <v>1826.98</v>
      </c>
    </row>
    <row r="230" spans="1:11" ht="14.4" customHeight="1" x14ac:dyDescent="0.3">
      <c r="A230" s="259" t="s">
        <v>341</v>
      </c>
      <c r="B230" s="260" t="s">
        <v>343</v>
      </c>
      <c r="C230" s="261" t="s">
        <v>349</v>
      </c>
      <c r="D230" s="262" t="s">
        <v>350</v>
      </c>
      <c r="E230" s="261" t="s">
        <v>488</v>
      </c>
      <c r="F230" s="262" t="s">
        <v>489</v>
      </c>
      <c r="G230" s="261" t="s">
        <v>946</v>
      </c>
      <c r="H230" s="261" t="s">
        <v>947</v>
      </c>
      <c r="I230" s="263">
        <v>348.46</v>
      </c>
      <c r="J230" s="263">
        <v>1</v>
      </c>
      <c r="K230" s="264">
        <v>348.46</v>
      </c>
    </row>
    <row r="231" spans="1:11" ht="14.4" customHeight="1" x14ac:dyDescent="0.3">
      <c r="A231" s="259" t="s">
        <v>341</v>
      </c>
      <c r="B231" s="260" t="s">
        <v>343</v>
      </c>
      <c r="C231" s="261" t="s">
        <v>349</v>
      </c>
      <c r="D231" s="262" t="s">
        <v>350</v>
      </c>
      <c r="E231" s="261" t="s">
        <v>488</v>
      </c>
      <c r="F231" s="262" t="s">
        <v>489</v>
      </c>
      <c r="G231" s="261" t="s">
        <v>948</v>
      </c>
      <c r="H231" s="261" t="s">
        <v>949</v>
      </c>
      <c r="I231" s="263">
        <v>1418.5</v>
      </c>
      <c r="J231" s="263">
        <v>2</v>
      </c>
      <c r="K231" s="264">
        <v>2837</v>
      </c>
    </row>
    <row r="232" spans="1:11" ht="14.4" customHeight="1" x14ac:dyDescent="0.3">
      <c r="A232" s="259" t="s">
        <v>341</v>
      </c>
      <c r="B232" s="260" t="s">
        <v>343</v>
      </c>
      <c r="C232" s="261" t="s">
        <v>349</v>
      </c>
      <c r="D232" s="262" t="s">
        <v>350</v>
      </c>
      <c r="E232" s="261" t="s">
        <v>488</v>
      </c>
      <c r="F232" s="262" t="s">
        <v>489</v>
      </c>
      <c r="G232" s="261" t="s">
        <v>950</v>
      </c>
      <c r="H232" s="261" t="s">
        <v>951</v>
      </c>
      <c r="I232" s="263">
        <v>422.29</v>
      </c>
      <c r="J232" s="263">
        <v>2</v>
      </c>
      <c r="K232" s="264">
        <v>844.58</v>
      </c>
    </row>
    <row r="233" spans="1:11" ht="14.4" customHeight="1" x14ac:dyDescent="0.3">
      <c r="A233" s="259" t="s">
        <v>341</v>
      </c>
      <c r="B233" s="260" t="s">
        <v>343</v>
      </c>
      <c r="C233" s="261" t="s">
        <v>349</v>
      </c>
      <c r="D233" s="262" t="s">
        <v>350</v>
      </c>
      <c r="E233" s="261" t="s">
        <v>488</v>
      </c>
      <c r="F233" s="262" t="s">
        <v>489</v>
      </c>
      <c r="G233" s="261" t="s">
        <v>952</v>
      </c>
      <c r="H233" s="261" t="s">
        <v>953</v>
      </c>
      <c r="I233" s="263">
        <v>53.24</v>
      </c>
      <c r="J233" s="263">
        <v>5</v>
      </c>
      <c r="K233" s="264">
        <v>266.2</v>
      </c>
    </row>
    <row r="234" spans="1:11" ht="14.4" customHeight="1" x14ac:dyDescent="0.3">
      <c r="A234" s="259" t="s">
        <v>341</v>
      </c>
      <c r="B234" s="260" t="s">
        <v>343</v>
      </c>
      <c r="C234" s="261" t="s">
        <v>349</v>
      </c>
      <c r="D234" s="262" t="s">
        <v>350</v>
      </c>
      <c r="E234" s="261" t="s">
        <v>488</v>
      </c>
      <c r="F234" s="262" t="s">
        <v>489</v>
      </c>
      <c r="G234" s="261" t="s">
        <v>954</v>
      </c>
      <c r="H234" s="261" t="s">
        <v>955</v>
      </c>
      <c r="I234" s="263">
        <v>3185.03</v>
      </c>
      <c r="J234" s="263">
        <v>1</v>
      </c>
      <c r="K234" s="264">
        <v>3185.03</v>
      </c>
    </row>
    <row r="235" spans="1:11" ht="14.4" customHeight="1" x14ac:dyDescent="0.3">
      <c r="A235" s="259" t="s">
        <v>341</v>
      </c>
      <c r="B235" s="260" t="s">
        <v>343</v>
      </c>
      <c r="C235" s="261" t="s">
        <v>349</v>
      </c>
      <c r="D235" s="262" t="s">
        <v>350</v>
      </c>
      <c r="E235" s="261" t="s">
        <v>488</v>
      </c>
      <c r="F235" s="262" t="s">
        <v>489</v>
      </c>
      <c r="G235" s="261" t="s">
        <v>956</v>
      </c>
      <c r="H235" s="261" t="s">
        <v>957</v>
      </c>
      <c r="I235" s="263">
        <v>3392.5</v>
      </c>
      <c r="J235" s="263">
        <v>2</v>
      </c>
      <c r="K235" s="264">
        <v>6785</v>
      </c>
    </row>
    <row r="236" spans="1:11" ht="14.4" customHeight="1" x14ac:dyDescent="0.3">
      <c r="A236" s="259" t="s">
        <v>341</v>
      </c>
      <c r="B236" s="260" t="s">
        <v>343</v>
      </c>
      <c r="C236" s="261" t="s">
        <v>349</v>
      </c>
      <c r="D236" s="262" t="s">
        <v>350</v>
      </c>
      <c r="E236" s="261" t="s">
        <v>488</v>
      </c>
      <c r="F236" s="262" t="s">
        <v>489</v>
      </c>
      <c r="G236" s="261" t="s">
        <v>958</v>
      </c>
      <c r="H236" s="261" t="s">
        <v>959</v>
      </c>
      <c r="I236" s="263">
        <v>156.07</v>
      </c>
      <c r="J236" s="263">
        <v>4</v>
      </c>
      <c r="K236" s="264">
        <v>624.29999999999995</v>
      </c>
    </row>
    <row r="237" spans="1:11" ht="14.4" customHeight="1" x14ac:dyDescent="0.3">
      <c r="A237" s="259" t="s">
        <v>341</v>
      </c>
      <c r="B237" s="260" t="s">
        <v>343</v>
      </c>
      <c r="C237" s="261" t="s">
        <v>349</v>
      </c>
      <c r="D237" s="262" t="s">
        <v>350</v>
      </c>
      <c r="E237" s="261" t="s">
        <v>488</v>
      </c>
      <c r="F237" s="262" t="s">
        <v>489</v>
      </c>
      <c r="G237" s="261" t="s">
        <v>960</v>
      </c>
      <c r="H237" s="261" t="s">
        <v>961</v>
      </c>
      <c r="I237" s="263">
        <v>431.22</v>
      </c>
      <c r="J237" s="263">
        <v>2</v>
      </c>
      <c r="K237" s="264">
        <v>862.44</v>
      </c>
    </row>
    <row r="238" spans="1:11" ht="14.4" customHeight="1" x14ac:dyDescent="0.3">
      <c r="A238" s="259" t="s">
        <v>341</v>
      </c>
      <c r="B238" s="260" t="s">
        <v>343</v>
      </c>
      <c r="C238" s="261" t="s">
        <v>349</v>
      </c>
      <c r="D238" s="262" t="s">
        <v>350</v>
      </c>
      <c r="E238" s="261" t="s">
        <v>488</v>
      </c>
      <c r="F238" s="262" t="s">
        <v>489</v>
      </c>
      <c r="G238" s="261" t="s">
        <v>962</v>
      </c>
      <c r="H238" s="261" t="s">
        <v>963</v>
      </c>
      <c r="I238" s="263">
        <v>3170.87</v>
      </c>
      <c r="J238" s="263">
        <v>4</v>
      </c>
      <c r="K238" s="264">
        <v>12683.470000000001</v>
      </c>
    </row>
    <row r="239" spans="1:11" ht="14.4" customHeight="1" x14ac:dyDescent="0.3">
      <c r="A239" s="259" t="s">
        <v>341</v>
      </c>
      <c r="B239" s="260" t="s">
        <v>343</v>
      </c>
      <c r="C239" s="261" t="s">
        <v>349</v>
      </c>
      <c r="D239" s="262" t="s">
        <v>350</v>
      </c>
      <c r="E239" s="261" t="s">
        <v>488</v>
      </c>
      <c r="F239" s="262" t="s">
        <v>489</v>
      </c>
      <c r="G239" s="261" t="s">
        <v>964</v>
      </c>
      <c r="H239" s="261" t="s">
        <v>965</v>
      </c>
      <c r="I239" s="263">
        <v>1005.0425</v>
      </c>
      <c r="J239" s="263">
        <v>10</v>
      </c>
      <c r="K239" s="264">
        <v>10050.4</v>
      </c>
    </row>
    <row r="240" spans="1:11" ht="14.4" customHeight="1" x14ac:dyDescent="0.3">
      <c r="A240" s="259" t="s">
        <v>341</v>
      </c>
      <c r="B240" s="260" t="s">
        <v>343</v>
      </c>
      <c r="C240" s="261" t="s">
        <v>349</v>
      </c>
      <c r="D240" s="262" t="s">
        <v>350</v>
      </c>
      <c r="E240" s="261" t="s">
        <v>488</v>
      </c>
      <c r="F240" s="262" t="s">
        <v>489</v>
      </c>
      <c r="G240" s="261" t="s">
        <v>966</v>
      </c>
      <c r="H240" s="261" t="s">
        <v>967</v>
      </c>
      <c r="I240" s="263">
        <v>3943.335</v>
      </c>
      <c r="J240" s="263">
        <v>6</v>
      </c>
      <c r="K240" s="264">
        <v>23660</v>
      </c>
    </row>
    <row r="241" spans="1:11" ht="14.4" customHeight="1" x14ac:dyDescent="0.3">
      <c r="A241" s="259" t="s">
        <v>341</v>
      </c>
      <c r="B241" s="260" t="s">
        <v>343</v>
      </c>
      <c r="C241" s="261" t="s">
        <v>349</v>
      </c>
      <c r="D241" s="262" t="s">
        <v>350</v>
      </c>
      <c r="E241" s="261" t="s">
        <v>488</v>
      </c>
      <c r="F241" s="262" t="s">
        <v>489</v>
      </c>
      <c r="G241" s="261" t="s">
        <v>968</v>
      </c>
      <c r="H241" s="261" t="s">
        <v>969</v>
      </c>
      <c r="I241" s="263">
        <v>18355.400000000001</v>
      </c>
      <c r="J241" s="263">
        <v>1</v>
      </c>
      <c r="K241" s="264">
        <v>18355.400000000001</v>
      </c>
    </row>
    <row r="242" spans="1:11" ht="14.4" customHeight="1" x14ac:dyDescent="0.3">
      <c r="A242" s="259" t="s">
        <v>341</v>
      </c>
      <c r="B242" s="260" t="s">
        <v>343</v>
      </c>
      <c r="C242" s="261" t="s">
        <v>349</v>
      </c>
      <c r="D242" s="262" t="s">
        <v>350</v>
      </c>
      <c r="E242" s="261" t="s">
        <v>488</v>
      </c>
      <c r="F242" s="262" t="s">
        <v>489</v>
      </c>
      <c r="G242" s="261" t="s">
        <v>970</v>
      </c>
      <c r="H242" s="261" t="s">
        <v>971</v>
      </c>
      <c r="I242" s="263">
        <v>723</v>
      </c>
      <c r="J242" s="263">
        <v>2</v>
      </c>
      <c r="K242" s="264">
        <v>1446</v>
      </c>
    </row>
    <row r="243" spans="1:11" ht="14.4" customHeight="1" x14ac:dyDescent="0.3">
      <c r="A243" s="259" t="s">
        <v>341</v>
      </c>
      <c r="B243" s="260" t="s">
        <v>343</v>
      </c>
      <c r="C243" s="261" t="s">
        <v>349</v>
      </c>
      <c r="D243" s="262" t="s">
        <v>350</v>
      </c>
      <c r="E243" s="261" t="s">
        <v>488</v>
      </c>
      <c r="F243" s="262" t="s">
        <v>489</v>
      </c>
      <c r="G243" s="261" t="s">
        <v>972</v>
      </c>
      <c r="H243" s="261" t="s">
        <v>973</v>
      </c>
      <c r="I243" s="263">
        <v>446.19</v>
      </c>
      <c r="J243" s="263">
        <v>6</v>
      </c>
      <c r="K243" s="264">
        <v>2677.14</v>
      </c>
    </row>
    <row r="244" spans="1:11" ht="14.4" customHeight="1" x14ac:dyDescent="0.3">
      <c r="A244" s="259" t="s">
        <v>341</v>
      </c>
      <c r="B244" s="260" t="s">
        <v>343</v>
      </c>
      <c r="C244" s="261" t="s">
        <v>349</v>
      </c>
      <c r="D244" s="262" t="s">
        <v>350</v>
      </c>
      <c r="E244" s="261" t="s">
        <v>488</v>
      </c>
      <c r="F244" s="262" t="s">
        <v>489</v>
      </c>
      <c r="G244" s="261" t="s">
        <v>974</v>
      </c>
      <c r="H244" s="261" t="s">
        <v>975</v>
      </c>
      <c r="I244" s="263">
        <v>361.74333333333334</v>
      </c>
      <c r="J244" s="263">
        <v>12</v>
      </c>
      <c r="K244" s="264">
        <v>4340.91</v>
      </c>
    </row>
    <row r="245" spans="1:11" ht="14.4" customHeight="1" x14ac:dyDescent="0.3">
      <c r="A245" s="259" t="s">
        <v>341</v>
      </c>
      <c r="B245" s="260" t="s">
        <v>343</v>
      </c>
      <c r="C245" s="261" t="s">
        <v>349</v>
      </c>
      <c r="D245" s="262" t="s">
        <v>350</v>
      </c>
      <c r="E245" s="261" t="s">
        <v>488</v>
      </c>
      <c r="F245" s="262" t="s">
        <v>489</v>
      </c>
      <c r="G245" s="261" t="s">
        <v>976</v>
      </c>
      <c r="H245" s="261" t="s">
        <v>977</v>
      </c>
      <c r="I245" s="263">
        <v>196.64</v>
      </c>
      <c r="J245" s="263">
        <v>5</v>
      </c>
      <c r="K245" s="264">
        <v>983.20999999999992</v>
      </c>
    </row>
    <row r="246" spans="1:11" ht="14.4" customHeight="1" x14ac:dyDescent="0.3">
      <c r="A246" s="259" t="s">
        <v>341</v>
      </c>
      <c r="B246" s="260" t="s">
        <v>343</v>
      </c>
      <c r="C246" s="261" t="s">
        <v>349</v>
      </c>
      <c r="D246" s="262" t="s">
        <v>350</v>
      </c>
      <c r="E246" s="261" t="s">
        <v>488</v>
      </c>
      <c r="F246" s="262" t="s">
        <v>489</v>
      </c>
      <c r="G246" s="261" t="s">
        <v>978</v>
      </c>
      <c r="H246" s="261" t="s">
        <v>979</v>
      </c>
      <c r="I246" s="263">
        <v>361.75</v>
      </c>
      <c r="J246" s="263">
        <v>5</v>
      </c>
      <c r="K246" s="264">
        <v>1808.76</v>
      </c>
    </row>
    <row r="247" spans="1:11" ht="14.4" customHeight="1" x14ac:dyDescent="0.3">
      <c r="A247" s="259" t="s">
        <v>341</v>
      </c>
      <c r="B247" s="260" t="s">
        <v>343</v>
      </c>
      <c r="C247" s="261" t="s">
        <v>349</v>
      </c>
      <c r="D247" s="262" t="s">
        <v>350</v>
      </c>
      <c r="E247" s="261" t="s">
        <v>488</v>
      </c>
      <c r="F247" s="262" t="s">
        <v>489</v>
      </c>
      <c r="G247" s="261" t="s">
        <v>980</v>
      </c>
      <c r="H247" s="261" t="s">
        <v>981</v>
      </c>
      <c r="I247" s="263">
        <v>2213.0950000000003</v>
      </c>
      <c r="J247" s="263">
        <v>3</v>
      </c>
      <c r="K247" s="264">
        <v>6648.98</v>
      </c>
    </row>
    <row r="248" spans="1:11" ht="14.4" customHeight="1" x14ac:dyDescent="0.3">
      <c r="A248" s="259" t="s">
        <v>341</v>
      </c>
      <c r="B248" s="260" t="s">
        <v>343</v>
      </c>
      <c r="C248" s="261" t="s">
        <v>349</v>
      </c>
      <c r="D248" s="262" t="s">
        <v>350</v>
      </c>
      <c r="E248" s="261" t="s">
        <v>488</v>
      </c>
      <c r="F248" s="262" t="s">
        <v>489</v>
      </c>
      <c r="G248" s="261" t="s">
        <v>982</v>
      </c>
      <c r="H248" s="261" t="s">
        <v>983</v>
      </c>
      <c r="I248" s="263">
        <v>199.09</v>
      </c>
      <c r="J248" s="263">
        <v>7</v>
      </c>
      <c r="K248" s="264">
        <v>1393.63</v>
      </c>
    </row>
    <row r="249" spans="1:11" ht="14.4" customHeight="1" x14ac:dyDescent="0.3">
      <c r="A249" s="259" t="s">
        <v>341</v>
      </c>
      <c r="B249" s="260" t="s">
        <v>343</v>
      </c>
      <c r="C249" s="261" t="s">
        <v>349</v>
      </c>
      <c r="D249" s="262" t="s">
        <v>350</v>
      </c>
      <c r="E249" s="261" t="s">
        <v>488</v>
      </c>
      <c r="F249" s="262" t="s">
        <v>489</v>
      </c>
      <c r="G249" s="261" t="s">
        <v>984</v>
      </c>
      <c r="H249" s="261" t="s">
        <v>985</v>
      </c>
      <c r="I249" s="263">
        <v>2.0099999999999998</v>
      </c>
      <c r="J249" s="263">
        <v>600</v>
      </c>
      <c r="K249" s="264">
        <v>1205.04</v>
      </c>
    </row>
    <row r="250" spans="1:11" ht="14.4" customHeight="1" x14ac:dyDescent="0.3">
      <c r="A250" s="259" t="s">
        <v>341</v>
      </c>
      <c r="B250" s="260" t="s">
        <v>343</v>
      </c>
      <c r="C250" s="261" t="s">
        <v>349</v>
      </c>
      <c r="D250" s="262" t="s">
        <v>350</v>
      </c>
      <c r="E250" s="261" t="s">
        <v>488</v>
      </c>
      <c r="F250" s="262" t="s">
        <v>489</v>
      </c>
      <c r="G250" s="261" t="s">
        <v>986</v>
      </c>
      <c r="H250" s="261" t="s">
        <v>987</v>
      </c>
      <c r="I250" s="263">
        <v>523.5</v>
      </c>
      <c r="J250" s="263">
        <v>3</v>
      </c>
      <c r="K250" s="264">
        <v>1570.5</v>
      </c>
    </row>
    <row r="251" spans="1:11" ht="14.4" customHeight="1" x14ac:dyDescent="0.3">
      <c r="A251" s="259" t="s">
        <v>341</v>
      </c>
      <c r="B251" s="260" t="s">
        <v>343</v>
      </c>
      <c r="C251" s="261" t="s">
        <v>349</v>
      </c>
      <c r="D251" s="262" t="s">
        <v>350</v>
      </c>
      <c r="E251" s="261" t="s">
        <v>488</v>
      </c>
      <c r="F251" s="262" t="s">
        <v>489</v>
      </c>
      <c r="G251" s="261" t="s">
        <v>988</v>
      </c>
      <c r="H251" s="261" t="s">
        <v>989</v>
      </c>
      <c r="I251" s="263">
        <v>1943.56</v>
      </c>
      <c r="J251" s="263">
        <v>1</v>
      </c>
      <c r="K251" s="264">
        <v>1943.56</v>
      </c>
    </row>
    <row r="252" spans="1:11" ht="14.4" customHeight="1" x14ac:dyDescent="0.3">
      <c r="A252" s="259" t="s">
        <v>341</v>
      </c>
      <c r="B252" s="260" t="s">
        <v>343</v>
      </c>
      <c r="C252" s="261" t="s">
        <v>349</v>
      </c>
      <c r="D252" s="262" t="s">
        <v>350</v>
      </c>
      <c r="E252" s="261" t="s">
        <v>488</v>
      </c>
      <c r="F252" s="262" t="s">
        <v>489</v>
      </c>
      <c r="G252" s="261" t="s">
        <v>990</v>
      </c>
      <c r="H252" s="261" t="s">
        <v>991</v>
      </c>
      <c r="I252" s="263">
        <v>2051.41</v>
      </c>
      <c r="J252" s="263">
        <v>1</v>
      </c>
      <c r="K252" s="264">
        <v>2051.41</v>
      </c>
    </row>
    <row r="253" spans="1:11" ht="14.4" customHeight="1" x14ac:dyDescent="0.3">
      <c r="A253" s="259" t="s">
        <v>341</v>
      </c>
      <c r="B253" s="260" t="s">
        <v>343</v>
      </c>
      <c r="C253" s="261" t="s">
        <v>349</v>
      </c>
      <c r="D253" s="262" t="s">
        <v>350</v>
      </c>
      <c r="E253" s="261" t="s">
        <v>488</v>
      </c>
      <c r="F253" s="262" t="s">
        <v>489</v>
      </c>
      <c r="G253" s="261" t="s">
        <v>992</v>
      </c>
      <c r="H253" s="261" t="s">
        <v>993</v>
      </c>
      <c r="I253" s="263">
        <v>407</v>
      </c>
      <c r="J253" s="263">
        <v>1</v>
      </c>
      <c r="K253" s="264">
        <v>407</v>
      </c>
    </row>
    <row r="254" spans="1:11" ht="14.4" customHeight="1" x14ac:dyDescent="0.3">
      <c r="A254" s="259" t="s">
        <v>341</v>
      </c>
      <c r="B254" s="260" t="s">
        <v>343</v>
      </c>
      <c r="C254" s="261" t="s">
        <v>349</v>
      </c>
      <c r="D254" s="262" t="s">
        <v>350</v>
      </c>
      <c r="E254" s="261" t="s">
        <v>488</v>
      </c>
      <c r="F254" s="262" t="s">
        <v>489</v>
      </c>
      <c r="G254" s="261" t="s">
        <v>994</v>
      </c>
      <c r="H254" s="261" t="s">
        <v>995</v>
      </c>
      <c r="I254" s="263">
        <v>862.5</v>
      </c>
      <c r="J254" s="263">
        <v>1</v>
      </c>
      <c r="K254" s="264">
        <v>862.5</v>
      </c>
    </row>
    <row r="255" spans="1:11" ht="14.4" customHeight="1" x14ac:dyDescent="0.3">
      <c r="A255" s="259" t="s">
        <v>341</v>
      </c>
      <c r="B255" s="260" t="s">
        <v>343</v>
      </c>
      <c r="C255" s="261" t="s">
        <v>349</v>
      </c>
      <c r="D255" s="262" t="s">
        <v>350</v>
      </c>
      <c r="E255" s="261" t="s">
        <v>488</v>
      </c>
      <c r="F255" s="262" t="s">
        <v>489</v>
      </c>
      <c r="G255" s="261" t="s">
        <v>996</v>
      </c>
      <c r="H255" s="261" t="s">
        <v>997</v>
      </c>
      <c r="I255" s="263">
        <v>59.29</v>
      </c>
      <c r="J255" s="263">
        <v>30</v>
      </c>
      <c r="K255" s="264">
        <v>1778.7</v>
      </c>
    </row>
    <row r="256" spans="1:11" ht="14.4" customHeight="1" x14ac:dyDescent="0.3">
      <c r="A256" s="259" t="s">
        <v>341</v>
      </c>
      <c r="B256" s="260" t="s">
        <v>343</v>
      </c>
      <c r="C256" s="261" t="s">
        <v>349</v>
      </c>
      <c r="D256" s="262" t="s">
        <v>350</v>
      </c>
      <c r="E256" s="261" t="s">
        <v>488</v>
      </c>
      <c r="F256" s="262" t="s">
        <v>489</v>
      </c>
      <c r="G256" s="261" t="s">
        <v>998</v>
      </c>
      <c r="H256" s="261" t="s">
        <v>999</v>
      </c>
      <c r="I256" s="263">
        <v>59.29</v>
      </c>
      <c r="J256" s="263">
        <v>30</v>
      </c>
      <c r="K256" s="264">
        <v>1778.7</v>
      </c>
    </row>
    <row r="257" spans="1:11" ht="14.4" customHeight="1" x14ac:dyDescent="0.3">
      <c r="A257" s="259" t="s">
        <v>341</v>
      </c>
      <c r="B257" s="260" t="s">
        <v>343</v>
      </c>
      <c r="C257" s="261" t="s">
        <v>349</v>
      </c>
      <c r="D257" s="262" t="s">
        <v>350</v>
      </c>
      <c r="E257" s="261" t="s">
        <v>488</v>
      </c>
      <c r="F257" s="262" t="s">
        <v>489</v>
      </c>
      <c r="G257" s="261" t="s">
        <v>1000</v>
      </c>
      <c r="H257" s="261" t="s">
        <v>1001</v>
      </c>
      <c r="I257" s="263">
        <v>326.67</v>
      </c>
      <c r="J257" s="263">
        <v>2</v>
      </c>
      <c r="K257" s="264">
        <v>653.33000000000004</v>
      </c>
    </row>
    <row r="258" spans="1:11" ht="14.4" customHeight="1" x14ac:dyDescent="0.3">
      <c r="A258" s="259" t="s">
        <v>341</v>
      </c>
      <c r="B258" s="260" t="s">
        <v>343</v>
      </c>
      <c r="C258" s="261" t="s">
        <v>349</v>
      </c>
      <c r="D258" s="262" t="s">
        <v>350</v>
      </c>
      <c r="E258" s="261" t="s">
        <v>488</v>
      </c>
      <c r="F258" s="262" t="s">
        <v>489</v>
      </c>
      <c r="G258" s="261" t="s">
        <v>1002</v>
      </c>
      <c r="H258" s="261" t="s">
        <v>1003</v>
      </c>
      <c r="I258" s="263">
        <v>331.03</v>
      </c>
      <c r="J258" s="263">
        <v>1</v>
      </c>
      <c r="K258" s="264">
        <v>331.03</v>
      </c>
    </row>
    <row r="259" spans="1:11" ht="14.4" customHeight="1" x14ac:dyDescent="0.3">
      <c r="A259" s="259" t="s">
        <v>341</v>
      </c>
      <c r="B259" s="260" t="s">
        <v>343</v>
      </c>
      <c r="C259" s="261" t="s">
        <v>349</v>
      </c>
      <c r="D259" s="262" t="s">
        <v>350</v>
      </c>
      <c r="E259" s="261" t="s">
        <v>488</v>
      </c>
      <c r="F259" s="262" t="s">
        <v>489</v>
      </c>
      <c r="G259" s="261" t="s">
        <v>1004</v>
      </c>
      <c r="H259" s="261" t="s">
        <v>1005</v>
      </c>
      <c r="I259" s="263">
        <v>82.67</v>
      </c>
      <c r="J259" s="263">
        <v>30</v>
      </c>
      <c r="K259" s="264">
        <v>2480</v>
      </c>
    </row>
    <row r="260" spans="1:11" ht="14.4" customHeight="1" x14ac:dyDescent="0.3">
      <c r="A260" s="259" t="s">
        <v>341</v>
      </c>
      <c r="B260" s="260" t="s">
        <v>343</v>
      </c>
      <c r="C260" s="261" t="s">
        <v>349</v>
      </c>
      <c r="D260" s="262" t="s">
        <v>350</v>
      </c>
      <c r="E260" s="261" t="s">
        <v>488</v>
      </c>
      <c r="F260" s="262" t="s">
        <v>489</v>
      </c>
      <c r="G260" s="261" t="s">
        <v>1006</v>
      </c>
      <c r="H260" s="261" t="s">
        <v>1007</v>
      </c>
      <c r="I260" s="263">
        <v>239.32</v>
      </c>
      <c r="J260" s="263">
        <v>41</v>
      </c>
      <c r="K260" s="264">
        <v>9812</v>
      </c>
    </row>
    <row r="261" spans="1:11" ht="14.4" customHeight="1" x14ac:dyDescent="0.3">
      <c r="A261" s="259" t="s">
        <v>341</v>
      </c>
      <c r="B261" s="260" t="s">
        <v>343</v>
      </c>
      <c r="C261" s="261" t="s">
        <v>349</v>
      </c>
      <c r="D261" s="262" t="s">
        <v>350</v>
      </c>
      <c r="E261" s="261" t="s">
        <v>488</v>
      </c>
      <c r="F261" s="262" t="s">
        <v>489</v>
      </c>
      <c r="G261" s="261" t="s">
        <v>1008</v>
      </c>
      <c r="H261" s="261" t="s">
        <v>1009</v>
      </c>
      <c r="I261" s="263">
        <v>239.33</v>
      </c>
      <c r="J261" s="263">
        <v>40</v>
      </c>
      <c r="K261" s="264">
        <v>9573</v>
      </c>
    </row>
    <row r="262" spans="1:11" ht="14.4" customHeight="1" x14ac:dyDescent="0.3">
      <c r="A262" s="259" t="s">
        <v>341</v>
      </c>
      <c r="B262" s="260" t="s">
        <v>343</v>
      </c>
      <c r="C262" s="261" t="s">
        <v>349</v>
      </c>
      <c r="D262" s="262" t="s">
        <v>350</v>
      </c>
      <c r="E262" s="261" t="s">
        <v>488</v>
      </c>
      <c r="F262" s="262" t="s">
        <v>489</v>
      </c>
      <c r="G262" s="261" t="s">
        <v>1010</v>
      </c>
      <c r="H262" s="261" t="s">
        <v>1011</v>
      </c>
      <c r="I262" s="263">
        <v>171</v>
      </c>
      <c r="J262" s="263">
        <v>5</v>
      </c>
      <c r="K262" s="264">
        <v>855</v>
      </c>
    </row>
    <row r="263" spans="1:11" ht="14.4" customHeight="1" x14ac:dyDescent="0.3">
      <c r="A263" s="259" t="s">
        <v>341</v>
      </c>
      <c r="B263" s="260" t="s">
        <v>343</v>
      </c>
      <c r="C263" s="261" t="s">
        <v>349</v>
      </c>
      <c r="D263" s="262" t="s">
        <v>350</v>
      </c>
      <c r="E263" s="261" t="s">
        <v>488</v>
      </c>
      <c r="F263" s="262" t="s">
        <v>489</v>
      </c>
      <c r="G263" s="261" t="s">
        <v>1012</v>
      </c>
      <c r="H263" s="261" t="s">
        <v>1013</v>
      </c>
      <c r="I263" s="263">
        <v>1851.19</v>
      </c>
      <c r="J263" s="263">
        <v>1</v>
      </c>
      <c r="K263" s="264">
        <v>1851.19</v>
      </c>
    </row>
    <row r="264" spans="1:11" ht="14.4" customHeight="1" x14ac:dyDescent="0.3">
      <c r="A264" s="259" t="s">
        <v>341</v>
      </c>
      <c r="B264" s="260" t="s">
        <v>343</v>
      </c>
      <c r="C264" s="261" t="s">
        <v>349</v>
      </c>
      <c r="D264" s="262" t="s">
        <v>350</v>
      </c>
      <c r="E264" s="261" t="s">
        <v>488</v>
      </c>
      <c r="F264" s="262" t="s">
        <v>489</v>
      </c>
      <c r="G264" s="261" t="s">
        <v>1014</v>
      </c>
      <c r="H264" s="261" t="s">
        <v>1015</v>
      </c>
      <c r="I264" s="263">
        <v>788.75</v>
      </c>
      <c r="J264" s="263">
        <v>2</v>
      </c>
      <c r="K264" s="264">
        <v>1577.5</v>
      </c>
    </row>
    <row r="265" spans="1:11" ht="14.4" customHeight="1" x14ac:dyDescent="0.3">
      <c r="A265" s="259" t="s">
        <v>341</v>
      </c>
      <c r="B265" s="260" t="s">
        <v>343</v>
      </c>
      <c r="C265" s="261" t="s">
        <v>349</v>
      </c>
      <c r="D265" s="262" t="s">
        <v>350</v>
      </c>
      <c r="E265" s="261" t="s">
        <v>488</v>
      </c>
      <c r="F265" s="262" t="s">
        <v>489</v>
      </c>
      <c r="G265" s="261" t="s">
        <v>1016</v>
      </c>
      <c r="H265" s="261" t="s">
        <v>1017</v>
      </c>
      <c r="I265" s="263">
        <v>1155.67</v>
      </c>
      <c r="J265" s="263">
        <v>1</v>
      </c>
      <c r="K265" s="264">
        <v>1155.67</v>
      </c>
    </row>
    <row r="266" spans="1:11" ht="14.4" customHeight="1" x14ac:dyDescent="0.3">
      <c r="A266" s="259" t="s">
        <v>341</v>
      </c>
      <c r="B266" s="260" t="s">
        <v>343</v>
      </c>
      <c r="C266" s="261" t="s">
        <v>349</v>
      </c>
      <c r="D266" s="262" t="s">
        <v>350</v>
      </c>
      <c r="E266" s="261" t="s">
        <v>488</v>
      </c>
      <c r="F266" s="262" t="s">
        <v>489</v>
      </c>
      <c r="G266" s="261" t="s">
        <v>1018</v>
      </c>
      <c r="H266" s="261" t="s">
        <v>1019</v>
      </c>
      <c r="I266" s="263">
        <v>1122.8449999999998</v>
      </c>
      <c r="J266" s="263">
        <v>3</v>
      </c>
      <c r="K266" s="264">
        <v>3368.5099999999998</v>
      </c>
    </row>
    <row r="267" spans="1:11" ht="14.4" customHeight="1" x14ac:dyDescent="0.3">
      <c r="A267" s="259" t="s">
        <v>341</v>
      </c>
      <c r="B267" s="260" t="s">
        <v>343</v>
      </c>
      <c r="C267" s="261" t="s">
        <v>349</v>
      </c>
      <c r="D267" s="262" t="s">
        <v>350</v>
      </c>
      <c r="E267" s="261" t="s">
        <v>488</v>
      </c>
      <c r="F267" s="262" t="s">
        <v>489</v>
      </c>
      <c r="G267" s="261" t="s">
        <v>1020</v>
      </c>
      <c r="H267" s="261" t="s">
        <v>1021</v>
      </c>
      <c r="I267" s="263">
        <v>72.599999999999994</v>
      </c>
      <c r="J267" s="263">
        <v>10</v>
      </c>
      <c r="K267" s="264">
        <v>726</v>
      </c>
    </row>
    <row r="268" spans="1:11" ht="14.4" customHeight="1" x14ac:dyDescent="0.3">
      <c r="A268" s="259" t="s">
        <v>341</v>
      </c>
      <c r="B268" s="260" t="s">
        <v>343</v>
      </c>
      <c r="C268" s="261" t="s">
        <v>349</v>
      </c>
      <c r="D268" s="262" t="s">
        <v>350</v>
      </c>
      <c r="E268" s="261" t="s">
        <v>488</v>
      </c>
      <c r="F268" s="262" t="s">
        <v>489</v>
      </c>
      <c r="G268" s="261" t="s">
        <v>1022</v>
      </c>
      <c r="H268" s="261" t="s">
        <v>1023</v>
      </c>
      <c r="I268" s="263">
        <v>403.43</v>
      </c>
      <c r="J268" s="263">
        <v>4</v>
      </c>
      <c r="K268" s="264">
        <v>1613.71</v>
      </c>
    </row>
    <row r="269" spans="1:11" ht="14.4" customHeight="1" x14ac:dyDescent="0.3">
      <c r="A269" s="259" t="s">
        <v>341</v>
      </c>
      <c r="B269" s="260" t="s">
        <v>343</v>
      </c>
      <c r="C269" s="261" t="s">
        <v>349</v>
      </c>
      <c r="D269" s="262" t="s">
        <v>350</v>
      </c>
      <c r="E269" s="261" t="s">
        <v>488</v>
      </c>
      <c r="F269" s="262" t="s">
        <v>489</v>
      </c>
      <c r="G269" s="261" t="s">
        <v>1024</v>
      </c>
      <c r="H269" s="261" t="s">
        <v>1025</v>
      </c>
      <c r="I269" s="263">
        <v>1408.41</v>
      </c>
      <c r="J269" s="263">
        <v>2</v>
      </c>
      <c r="K269" s="264">
        <v>2816.82</v>
      </c>
    </row>
    <row r="270" spans="1:11" ht="14.4" customHeight="1" x14ac:dyDescent="0.3">
      <c r="A270" s="259" t="s">
        <v>341</v>
      </c>
      <c r="B270" s="260" t="s">
        <v>343</v>
      </c>
      <c r="C270" s="261" t="s">
        <v>349</v>
      </c>
      <c r="D270" s="262" t="s">
        <v>350</v>
      </c>
      <c r="E270" s="261" t="s">
        <v>488</v>
      </c>
      <c r="F270" s="262" t="s">
        <v>489</v>
      </c>
      <c r="G270" s="261" t="s">
        <v>1026</v>
      </c>
      <c r="H270" s="261" t="s">
        <v>1027</v>
      </c>
      <c r="I270" s="263">
        <v>159.69999999999999</v>
      </c>
      <c r="J270" s="263">
        <v>4</v>
      </c>
      <c r="K270" s="264">
        <v>638.79999999999995</v>
      </c>
    </row>
    <row r="271" spans="1:11" ht="14.4" customHeight="1" x14ac:dyDescent="0.3">
      <c r="A271" s="259" t="s">
        <v>341</v>
      </c>
      <c r="B271" s="260" t="s">
        <v>343</v>
      </c>
      <c r="C271" s="261" t="s">
        <v>349</v>
      </c>
      <c r="D271" s="262" t="s">
        <v>350</v>
      </c>
      <c r="E271" s="261" t="s">
        <v>488</v>
      </c>
      <c r="F271" s="262" t="s">
        <v>489</v>
      </c>
      <c r="G271" s="261" t="s">
        <v>1028</v>
      </c>
      <c r="H271" s="261" t="s">
        <v>1029</v>
      </c>
      <c r="I271" s="263">
        <v>240.77</v>
      </c>
      <c r="J271" s="263">
        <v>1</v>
      </c>
      <c r="K271" s="264">
        <v>240.77</v>
      </c>
    </row>
    <row r="272" spans="1:11" ht="14.4" customHeight="1" x14ac:dyDescent="0.3">
      <c r="A272" s="259" t="s">
        <v>341</v>
      </c>
      <c r="B272" s="260" t="s">
        <v>343</v>
      </c>
      <c r="C272" s="261" t="s">
        <v>349</v>
      </c>
      <c r="D272" s="262" t="s">
        <v>350</v>
      </c>
      <c r="E272" s="261" t="s">
        <v>488</v>
      </c>
      <c r="F272" s="262" t="s">
        <v>489</v>
      </c>
      <c r="G272" s="261" t="s">
        <v>1030</v>
      </c>
      <c r="H272" s="261" t="s">
        <v>1031</v>
      </c>
      <c r="I272" s="263">
        <v>825.13499999999999</v>
      </c>
      <c r="J272" s="263">
        <v>2</v>
      </c>
      <c r="K272" s="264">
        <v>1650.27</v>
      </c>
    </row>
    <row r="273" spans="1:11" ht="14.4" customHeight="1" x14ac:dyDescent="0.3">
      <c r="A273" s="259" t="s">
        <v>341</v>
      </c>
      <c r="B273" s="260" t="s">
        <v>343</v>
      </c>
      <c r="C273" s="261" t="s">
        <v>349</v>
      </c>
      <c r="D273" s="262" t="s">
        <v>350</v>
      </c>
      <c r="E273" s="261" t="s">
        <v>488</v>
      </c>
      <c r="F273" s="262" t="s">
        <v>489</v>
      </c>
      <c r="G273" s="261" t="s">
        <v>1032</v>
      </c>
      <c r="H273" s="261" t="s">
        <v>1033</v>
      </c>
      <c r="I273" s="263">
        <v>3455.63</v>
      </c>
      <c r="J273" s="263">
        <v>2</v>
      </c>
      <c r="K273" s="264">
        <v>6911.26</v>
      </c>
    </row>
    <row r="274" spans="1:11" ht="14.4" customHeight="1" x14ac:dyDescent="0.3">
      <c r="A274" s="259" t="s">
        <v>341</v>
      </c>
      <c r="B274" s="260" t="s">
        <v>343</v>
      </c>
      <c r="C274" s="261" t="s">
        <v>349</v>
      </c>
      <c r="D274" s="262" t="s">
        <v>350</v>
      </c>
      <c r="E274" s="261" t="s">
        <v>488</v>
      </c>
      <c r="F274" s="262" t="s">
        <v>489</v>
      </c>
      <c r="G274" s="261" t="s">
        <v>1034</v>
      </c>
      <c r="H274" s="261" t="s">
        <v>1035</v>
      </c>
      <c r="I274" s="263">
        <v>687.37</v>
      </c>
      <c r="J274" s="263">
        <v>2</v>
      </c>
      <c r="K274" s="264">
        <v>1374.74</v>
      </c>
    </row>
    <row r="275" spans="1:11" ht="14.4" customHeight="1" x14ac:dyDescent="0.3">
      <c r="A275" s="259" t="s">
        <v>341</v>
      </c>
      <c r="B275" s="260" t="s">
        <v>343</v>
      </c>
      <c r="C275" s="261" t="s">
        <v>349</v>
      </c>
      <c r="D275" s="262" t="s">
        <v>350</v>
      </c>
      <c r="E275" s="261" t="s">
        <v>488</v>
      </c>
      <c r="F275" s="262" t="s">
        <v>489</v>
      </c>
      <c r="G275" s="261" t="s">
        <v>1036</v>
      </c>
      <c r="H275" s="261" t="s">
        <v>1037</v>
      </c>
      <c r="I275" s="263">
        <v>284.58499999999998</v>
      </c>
      <c r="J275" s="263">
        <v>5</v>
      </c>
      <c r="K275" s="264">
        <v>1366</v>
      </c>
    </row>
    <row r="276" spans="1:11" ht="14.4" customHeight="1" x14ac:dyDescent="0.3">
      <c r="A276" s="259" t="s">
        <v>341</v>
      </c>
      <c r="B276" s="260" t="s">
        <v>343</v>
      </c>
      <c r="C276" s="261" t="s">
        <v>349</v>
      </c>
      <c r="D276" s="262" t="s">
        <v>350</v>
      </c>
      <c r="E276" s="261" t="s">
        <v>488</v>
      </c>
      <c r="F276" s="262" t="s">
        <v>489</v>
      </c>
      <c r="G276" s="261" t="s">
        <v>1038</v>
      </c>
      <c r="H276" s="261" t="s">
        <v>1039</v>
      </c>
      <c r="I276" s="263">
        <v>1212.9454545454546</v>
      </c>
      <c r="J276" s="263">
        <v>31</v>
      </c>
      <c r="K276" s="264">
        <v>38185.120000000003</v>
      </c>
    </row>
    <row r="277" spans="1:11" ht="14.4" customHeight="1" x14ac:dyDescent="0.3">
      <c r="A277" s="259" t="s">
        <v>341</v>
      </c>
      <c r="B277" s="260" t="s">
        <v>343</v>
      </c>
      <c r="C277" s="261" t="s">
        <v>349</v>
      </c>
      <c r="D277" s="262" t="s">
        <v>350</v>
      </c>
      <c r="E277" s="261" t="s">
        <v>488</v>
      </c>
      <c r="F277" s="262" t="s">
        <v>489</v>
      </c>
      <c r="G277" s="261" t="s">
        <v>1040</v>
      </c>
      <c r="H277" s="261" t="s">
        <v>1041</v>
      </c>
      <c r="I277" s="263">
        <v>520.29999999999995</v>
      </c>
      <c r="J277" s="263">
        <v>2</v>
      </c>
      <c r="K277" s="264">
        <v>1040.5999999999999</v>
      </c>
    </row>
    <row r="278" spans="1:11" ht="14.4" customHeight="1" x14ac:dyDescent="0.3">
      <c r="A278" s="259" t="s">
        <v>341</v>
      </c>
      <c r="B278" s="260" t="s">
        <v>343</v>
      </c>
      <c r="C278" s="261" t="s">
        <v>349</v>
      </c>
      <c r="D278" s="262" t="s">
        <v>350</v>
      </c>
      <c r="E278" s="261" t="s">
        <v>488</v>
      </c>
      <c r="F278" s="262" t="s">
        <v>489</v>
      </c>
      <c r="G278" s="261" t="s">
        <v>1042</v>
      </c>
      <c r="H278" s="261" t="s">
        <v>1043</v>
      </c>
      <c r="I278" s="263">
        <v>1662.75</v>
      </c>
      <c r="J278" s="263">
        <v>7</v>
      </c>
      <c r="K278" s="264">
        <v>10926</v>
      </c>
    </row>
    <row r="279" spans="1:11" ht="14.4" customHeight="1" x14ac:dyDescent="0.3">
      <c r="A279" s="259" t="s">
        <v>341</v>
      </c>
      <c r="B279" s="260" t="s">
        <v>343</v>
      </c>
      <c r="C279" s="261" t="s">
        <v>349</v>
      </c>
      <c r="D279" s="262" t="s">
        <v>350</v>
      </c>
      <c r="E279" s="261" t="s">
        <v>488</v>
      </c>
      <c r="F279" s="262" t="s">
        <v>489</v>
      </c>
      <c r="G279" s="261" t="s">
        <v>1044</v>
      </c>
      <c r="H279" s="261" t="s">
        <v>1045</v>
      </c>
      <c r="I279" s="263">
        <v>357.52</v>
      </c>
      <c r="J279" s="263">
        <v>4</v>
      </c>
      <c r="K279" s="264">
        <v>1430.07</v>
      </c>
    </row>
    <row r="280" spans="1:11" ht="14.4" customHeight="1" x14ac:dyDescent="0.3">
      <c r="A280" s="259" t="s">
        <v>341</v>
      </c>
      <c r="B280" s="260" t="s">
        <v>343</v>
      </c>
      <c r="C280" s="261" t="s">
        <v>349</v>
      </c>
      <c r="D280" s="262" t="s">
        <v>350</v>
      </c>
      <c r="E280" s="261" t="s">
        <v>488</v>
      </c>
      <c r="F280" s="262" t="s">
        <v>489</v>
      </c>
      <c r="G280" s="261" t="s">
        <v>1046</v>
      </c>
      <c r="H280" s="261" t="s">
        <v>1047</v>
      </c>
      <c r="I280" s="263">
        <v>453.32499999999999</v>
      </c>
      <c r="J280" s="263">
        <v>3</v>
      </c>
      <c r="K280" s="264">
        <v>1359.98</v>
      </c>
    </row>
    <row r="281" spans="1:11" ht="14.4" customHeight="1" x14ac:dyDescent="0.3">
      <c r="A281" s="259" t="s">
        <v>341</v>
      </c>
      <c r="B281" s="260" t="s">
        <v>343</v>
      </c>
      <c r="C281" s="261" t="s">
        <v>349</v>
      </c>
      <c r="D281" s="262" t="s">
        <v>350</v>
      </c>
      <c r="E281" s="261" t="s">
        <v>488</v>
      </c>
      <c r="F281" s="262" t="s">
        <v>489</v>
      </c>
      <c r="G281" s="261" t="s">
        <v>1048</v>
      </c>
      <c r="H281" s="261" t="s">
        <v>1049</v>
      </c>
      <c r="I281" s="263">
        <v>287.95499999999998</v>
      </c>
      <c r="J281" s="263">
        <v>5</v>
      </c>
      <c r="K281" s="264">
        <v>1439.78</v>
      </c>
    </row>
    <row r="282" spans="1:11" ht="14.4" customHeight="1" x14ac:dyDescent="0.3">
      <c r="A282" s="259" t="s">
        <v>341</v>
      </c>
      <c r="B282" s="260" t="s">
        <v>343</v>
      </c>
      <c r="C282" s="261" t="s">
        <v>349</v>
      </c>
      <c r="D282" s="262" t="s">
        <v>350</v>
      </c>
      <c r="E282" s="261" t="s">
        <v>488</v>
      </c>
      <c r="F282" s="262" t="s">
        <v>489</v>
      </c>
      <c r="G282" s="261" t="s">
        <v>1050</v>
      </c>
      <c r="H282" s="261" t="s">
        <v>1051</v>
      </c>
      <c r="I282" s="263">
        <v>1006.2933333333334</v>
      </c>
      <c r="J282" s="263">
        <v>193</v>
      </c>
      <c r="K282" s="264">
        <v>119951.1</v>
      </c>
    </row>
    <row r="283" spans="1:11" ht="14.4" customHeight="1" x14ac:dyDescent="0.3">
      <c r="A283" s="259" t="s">
        <v>341</v>
      </c>
      <c r="B283" s="260" t="s">
        <v>343</v>
      </c>
      <c r="C283" s="261" t="s">
        <v>349</v>
      </c>
      <c r="D283" s="262" t="s">
        <v>350</v>
      </c>
      <c r="E283" s="261" t="s">
        <v>488</v>
      </c>
      <c r="F283" s="262" t="s">
        <v>489</v>
      </c>
      <c r="G283" s="261" t="s">
        <v>1052</v>
      </c>
      <c r="H283" s="261" t="s">
        <v>1053</v>
      </c>
      <c r="I283" s="263">
        <v>71.400000000000006</v>
      </c>
      <c r="J283" s="263">
        <v>30</v>
      </c>
      <c r="K283" s="264">
        <v>2142</v>
      </c>
    </row>
    <row r="284" spans="1:11" ht="14.4" customHeight="1" x14ac:dyDescent="0.3">
      <c r="A284" s="259" t="s">
        <v>341</v>
      </c>
      <c r="B284" s="260" t="s">
        <v>343</v>
      </c>
      <c r="C284" s="261" t="s">
        <v>349</v>
      </c>
      <c r="D284" s="262" t="s">
        <v>350</v>
      </c>
      <c r="E284" s="261" t="s">
        <v>488</v>
      </c>
      <c r="F284" s="262" t="s">
        <v>489</v>
      </c>
      <c r="G284" s="261" t="s">
        <v>1054</v>
      </c>
      <c r="H284" s="261" t="s">
        <v>1055</v>
      </c>
      <c r="I284" s="263">
        <v>798.49</v>
      </c>
      <c r="J284" s="263">
        <v>1</v>
      </c>
      <c r="K284" s="264">
        <v>798.49</v>
      </c>
    </row>
    <row r="285" spans="1:11" ht="14.4" customHeight="1" x14ac:dyDescent="0.3">
      <c r="A285" s="259" t="s">
        <v>341</v>
      </c>
      <c r="B285" s="260" t="s">
        <v>343</v>
      </c>
      <c r="C285" s="261" t="s">
        <v>349</v>
      </c>
      <c r="D285" s="262" t="s">
        <v>350</v>
      </c>
      <c r="E285" s="261" t="s">
        <v>488</v>
      </c>
      <c r="F285" s="262" t="s">
        <v>489</v>
      </c>
      <c r="G285" s="261" t="s">
        <v>1056</v>
      </c>
      <c r="H285" s="261" t="s">
        <v>1057</v>
      </c>
      <c r="I285" s="263">
        <v>203.46</v>
      </c>
      <c r="J285" s="263">
        <v>2</v>
      </c>
      <c r="K285" s="264">
        <v>406.92</v>
      </c>
    </row>
    <row r="286" spans="1:11" ht="14.4" customHeight="1" x14ac:dyDescent="0.3">
      <c r="A286" s="259" t="s">
        <v>341</v>
      </c>
      <c r="B286" s="260" t="s">
        <v>343</v>
      </c>
      <c r="C286" s="261" t="s">
        <v>349</v>
      </c>
      <c r="D286" s="262" t="s">
        <v>350</v>
      </c>
      <c r="E286" s="261" t="s">
        <v>488</v>
      </c>
      <c r="F286" s="262" t="s">
        <v>489</v>
      </c>
      <c r="G286" s="261" t="s">
        <v>1058</v>
      </c>
      <c r="H286" s="261" t="s">
        <v>1059</v>
      </c>
      <c r="I286" s="263">
        <v>889.28</v>
      </c>
      <c r="J286" s="263">
        <v>6</v>
      </c>
      <c r="K286" s="264">
        <v>5335.69</v>
      </c>
    </row>
    <row r="287" spans="1:11" ht="14.4" customHeight="1" x14ac:dyDescent="0.3">
      <c r="A287" s="259" t="s">
        <v>341</v>
      </c>
      <c r="B287" s="260" t="s">
        <v>343</v>
      </c>
      <c r="C287" s="261" t="s">
        <v>349</v>
      </c>
      <c r="D287" s="262" t="s">
        <v>350</v>
      </c>
      <c r="E287" s="261" t="s">
        <v>488</v>
      </c>
      <c r="F287" s="262" t="s">
        <v>489</v>
      </c>
      <c r="G287" s="261" t="s">
        <v>1060</v>
      </c>
      <c r="H287" s="261" t="s">
        <v>1061</v>
      </c>
      <c r="I287" s="263">
        <v>863.87</v>
      </c>
      <c r="J287" s="263">
        <v>4</v>
      </c>
      <c r="K287" s="264">
        <v>3455.48</v>
      </c>
    </row>
    <row r="288" spans="1:11" ht="14.4" customHeight="1" x14ac:dyDescent="0.3">
      <c r="A288" s="259" t="s">
        <v>341</v>
      </c>
      <c r="B288" s="260" t="s">
        <v>343</v>
      </c>
      <c r="C288" s="261" t="s">
        <v>349</v>
      </c>
      <c r="D288" s="262" t="s">
        <v>350</v>
      </c>
      <c r="E288" s="261" t="s">
        <v>488</v>
      </c>
      <c r="F288" s="262" t="s">
        <v>489</v>
      </c>
      <c r="G288" s="261" t="s">
        <v>1062</v>
      </c>
      <c r="H288" s="261" t="s">
        <v>1063</v>
      </c>
      <c r="I288" s="263">
        <v>863.88</v>
      </c>
      <c r="J288" s="263">
        <v>2</v>
      </c>
      <c r="K288" s="264">
        <v>1727.75</v>
      </c>
    </row>
    <row r="289" spans="1:11" ht="14.4" customHeight="1" x14ac:dyDescent="0.3">
      <c r="A289" s="259" t="s">
        <v>341</v>
      </c>
      <c r="B289" s="260" t="s">
        <v>343</v>
      </c>
      <c r="C289" s="261" t="s">
        <v>349</v>
      </c>
      <c r="D289" s="262" t="s">
        <v>350</v>
      </c>
      <c r="E289" s="261" t="s">
        <v>488</v>
      </c>
      <c r="F289" s="262" t="s">
        <v>489</v>
      </c>
      <c r="G289" s="261" t="s">
        <v>1064</v>
      </c>
      <c r="H289" s="261" t="s">
        <v>1065</v>
      </c>
      <c r="I289" s="263">
        <v>362.95</v>
      </c>
      <c r="J289" s="263">
        <v>9</v>
      </c>
      <c r="K289" s="264">
        <v>3266.5499999999997</v>
      </c>
    </row>
    <row r="290" spans="1:11" ht="14.4" customHeight="1" x14ac:dyDescent="0.3">
      <c r="A290" s="259" t="s">
        <v>341</v>
      </c>
      <c r="B290" s="260" t="s">
        <v>343</v>
      </c>
      <c r="C290" s="261" t="s">
        <v>349</v>
      </c>
      <c r="D290" s="262" t="s">
        <v>350</v>
      </c>
      <c r="E290" s="261" t="s">
        <v>488</v>
      </c>
      <c r="F290" s="262" t="s">
        <v>489</v>
      </c>
      <c r="G290" s="261" t="s">
        <v>1066</v>
      </c>
      <c r="H290" s="261" t="s">
        <v>1067</v>
      </c>
      <c r="I290" s="263">
        <v>1049.7040000000002</v>
      </c>
      <c r="J290" s="263">
        <v>12</v>
      </c>
      <c r="K290" s="264">
        <v>12620.54</v>
      </c>
    </row>
    <row r="291" spans="1:11" ht="14.4" customHeight="1" x14ac:dyDescent="0.3">
      <c r="A291" s="259" t="s">
        <v>341</v>
      </c>
      <c r="B291" s="260" t="s">
        <v>343</v>
      </c>
      <c r="C291" s="261" t="s">
        <v>349</v>
      </c>
      <c r="D291" s="262" t="s">
        <v>350</v>
      </c>
      <c r="E291" s="261" t="s">
        <v>488</v>
      </c>
      <c r="F291" s="262" t="s">
        <v>489</v>
      </c>
      <c r="G291" s="261" t="s">
        <v>1068</v>
      </c>
      <c r="H291" s="261" t="s">
        <v>1069</v>
      </c>
      <c r="I291" s="263">
        <v>361.76499999999999</v>
      </c>
      <c r="J291" s="263">
        <v>2</v>
      </c>
      <c r="K291" s="264">
        <v>723.53</v>
      </c>
    </row>
    <row r="292" spans="1:11" ht="14.4" customHeight="1" x14ac:dyDescent="0.3">
      <c r="A292" s="259" t="s">
        <v>341</v>
      </c>
      <c r="B292" s="260" t="s">
        <v>343</v>
      </c>
      <c r="C292" s="261" t="s">
        <v>349</v>
      </c>
      <c r="D292" s="262" t="s">
        <v>350</v>
      </c>
      <c r="E292" s="261" t="s">
        <v>488</v>
      </c>
      <c r="F292" s="262" t="s">
        <v>489</v>
      </c>
      <c r="G292" s="261" t="s">
        <v>1070</v>
      </c>
      <c r="H292" s="261" t="s">
        <v>1071</v>
      </c>
      <c r="I292" s="263">
        <v>1305.1500000000001</v>
      </c>
      <c r="J292" s="263">
        <v>1</v>
      </c>
      <c r="K292" s="264">
        <v>1305.1500000000001</v>
      </c>
    </row>
    <row r="293" spans="1:11" ht="14.4" customHeight="1" x14ac:dyDescent="0.3">
      <c r="A293" s="259" t="s">
        <v>341</v>
      </c>
      <c r="B293" s="260" t="s">
        <v>343</v>
      </c>
      <c r="C293" s="261" t="s">
        <v>349</v>
      </c>
      <c r="D293" s="262" t="s">
        <v>350</v>
      </c>
      <c r="E293" s="261" t="s">
        <v>488</v>
      </c>
      <c r="F293" s="262" t="s">
        <v>489</v>
      </c>
      <c r="G293" s="261" t="s">
        <v>1072</v>
      </c>
      <c r="H293" s="261" t="s">
        <v>1073</v>
      </c>
      <c r="I293" s="263">
        <v>3281.92</v>
      </c>
      <c r="J293" s="263">
        <v>1</v>
      </c>
      <c r="K293" s="264">
        <v>3281.92</v>
      </c>
    </row>
    <row r="294" spans="1:11" ht="14.4" customHeight="1" x14ac:dyDescent="0.3">
      <c r="A294" s="259" t="s">
        <v>341</v>
      </c>
      <c r="B294" s="260" t="s">
        <v>343</v>
      </c>
      <c r="C294" s="261" t="s">
        <v>349</v>
      </c>
      <c r="D294" s="262" t="s">
        <v>350</v>
      </c>
      <c r="E294" s="261" t="s">
        <v>488</v>
      </c>
      <c r="F294" s="262" t="s">
        <v>489</v>
      </c>
      <c r="G294" s="261" t="s">
        <v>1074</v>
      </c>
      <c r="H294" s="261" t="s">
        <v>1075</v>
      </c>
      <c r="I294" s="263">
        <v>793.65</v>
      </c>
      <c r="J294" s="263">
        <v>2</v>
      </c>
      <c r="K294" s="264">
        <v>1587.31</v>
      </c>
    </row>
    <row r="295" spans="1:11" ht="14.4" customHeight="1" x14ac:dyDescent="0.3">
      <c r="A295" s="259" t="s">
        <v>341</v>
      </c>
      <c r="B295" s="260" t="s">
        <v>343</v>
      </c>
      <c r="C295" s="261" t="s">
        <v>349</v>
      </c>
      <c r="D295" s="262" t="s">
        <v>350</v>
      </c>
      <c r="E295" s="261" t="s">
        <v>488</v>
      </c>
      <c r="F295" s="262" t="s">
        <v>489</v>
      </c>
      <c r="G295" s="261" t="s">
        <v>1076</v>
      </c>
      <c r="H295" s="261" t="s">
        <v>1077</v>
      </c>
      <c r="I295" s="263">
        <v>106.47000000000001</v>
      </c>
      <c r="J295" s="263">
        <v>30</v>
      </c>
      <c r="K295" s="264">
        <v>3194.0600000000004</v>
      </c>
    </row>
    <row r="296" spans="1:11" ht="14.4" customHeight="1" x14ac:dyDescent="0.3">
      <c r="A296" s="259" t="s">
        <v>341</v>
      </c>
      <c r="B296" s="260" t="s">
        <v>343</v>
      </c>
      <c r="C296" s="261" t="s">
        <v>349</v>
      </c>
      <c r="D296" s="262" t="s">
        <v>350</v>
      </c>
      <c r="E296" s="261" t="s">
        <v>488</v>
      </c>
      <c r="F296" s="262" t="s">
        <v>489</v>
      </c>
      <c r="G296" s="261" t="s">
        <v>1078</v>
      </c>
      <c r="H296" s="261" t="s">
        <v>1079</v>
      </c>
      <c r="I296" s="263">
        <v>1011.92</v>
      </c>
      <c r="J296" s="263">
        <v>2</v>
      </c>
      <c r="K296" s="264">
        <v>2023.85</v>
      </c>
    </row>
    <row r="297" spans="1:11" ht="14.4" customHeight="1" x14ac:dyDescent="0.3">
      <c r="A297" s="259" t="s">
        <v>341</v>
      </c>
      <c r="B297" s="260" t="s">
        <v>343</v>
      </c>
      <c r="C297" s="261" t="s">
        <v>349</v>
      </c>
      <c r="D297" s="262" t="s">
        <v>350</v>
      </c>
      <c r="E297" s="261" t="s">
        <v>488</v>
      </c>
      <c r="F297" s="262" t="s">
        <v>489</v>
      </c>
      <c r="G297" s="261" t="s">
        <v>1080</v>
      </c>
      <c r="H297" s="261" t="s">
        <v>1081</v>
      </c>
      <c r="I297" s="263">
        <v>1042.9000000000001</v>
      </c>
      <c r="J297" s="263">
        <v>1</v>
      </c>
      <c r="K297" s="264">
        <v>1042.9000000000001</v>
      </c>
    </row>
    <row r="298" spans="1:11" ht="14.4" customHeight="1" x14ac:dyDescent="0.3">
      <c r="A298" s="259" t="s">
        <v>341</v>
      </c>
      <c r="B298" s="260" t="s">
        <v>343</v>
      </c>
      <c r="C298" s="261" t="s">
        <v>349</v>
      </c>
      <c r="D298" s="262" t="s">
        <v>350</v>
      </c>
      <c r="E298" s="261" t="s">
        <v>488</v>
      </c>
      <c r="F298" s="262" t="s">
        <v>489</v>
      </c>
      <c r="G298" s="261" t="s">
        <v>1082</v>
      </c>
      <c r="H298" s="261" t="s">
        <v>1083</v>
      </c>
      <c r="I298" s="263">
        <v>1472</v>
      </c>
      <c r="J298" s="263">
        <v>2</v>
      </c>
      <c r="K298" s="264">
        <v>2944</v>
      </c>
    </row>
    <row r="299" spans="1:11" ht="14.4" customHeight="1" x14ac:dyDescent="0.3">
      <c r="A299" s="259" t="s">
        <v>341</v>
      </c>
      <c r="B299" s="260" t="s">
        <v>343</v>
      </c>
      <c r="C299" s="261" t="s">
        <v>349</v>
      </c>
      <c r="D299" s="262" t="s">
        <v>350</v>
      </c>
      <c r="E299" s="261" t="s">
        <v>488</v>
      </c>
      <c r="F299" s="262" t="s">
        <v>489</v>
      </c>
      <c r="G299" s="261" t="s">
        <v>1084</v>
      </c>
      <c r="H299" s="261" t="s">
        <v>1085</v>
      </c>
      <c r="I299" s="263">
        <v>1702</v>
      </c>
      <c r="J299" s="263">
        <v>2</v>
      </c>
      <c r="K299" s="264">
        <v>3404</v>
      </c>
    </row>
    <row r="300" spans="1:11" ht="14.4" customHeight="1" x14ac:dyDescent="0.3">
      <c r="A300" s="259" t="s">
        <v>341</v>
      </c>
      <c r="B300" s="260" t="s">
        <v>343</v>
      </c>
      <c r="C300" s="261" t="s">
        <v>349</v>
      </c>
      <c r="D300" s="262" t="s">
        <v>350</v>
      </c>
      <c r="E300" s="261" t="s">
        <v>488</v>
      </c>
      <c r="F300" s="262" t="s">
        <v>489</v>
      </c>
      <c r="G300" s="261" t="s">
        <v>1086</v>
      </c>
      <c r="H300" s="261" t="s">
        <v>1087</v>
      </c>
      <c r="I300" s="263">
        <v>217.78</v>
      </c>
      <c r="J300" s="263">
        <v>3</v>
      </c>
      <c r="K300" s="264">
        <v>653.33000000000004</v>
      </c>
    </row>
    <row r="301" spans="1:11" ht="14.4" customHeight="1" x14ac:dyDescent="0.3">
      <c r="A301" s="259" t="s">
        <v>341</v>
      </c>
      <c r="B301" s="260" t="s">
        <v>343</v>
      </c>
      <c r="C301" s="261" t="s">
        <v>349</v>
      </c>
      <c r="D301" s="262" t="s">
        <v>350</v>
      </c>
      <c r="E301" s="261" t="s">
        <v>488</v>
      </c>
      <c r="F301" s="262" t="s">
        <v>489</v>
      </c>
      <c r="G301" s="261" t="s">
        <v>1088</v>
      </c>
      <c r="H301" s="261" t="s">
        <v>1089</v>
      </c>
      <c r="I301" s="263">
        <v>2898.07</v>
      </c>
      <c r="J301" s="263">
        <v>1</v>
      </c>
      <c r="K301" s="264">
        <v>2898.07</v>
      </c>
    </row>
    <row r="302" spans="1:11" ht="14.4" customHeight="1" x14ac:dyDescent="0.3">
      <c r="A302" s="259" t="s">
        <v>341</v>
      </c>
      <c r="B302" s="260" t="s">
        <v>343</v>
      </c>
      <c r="C302" s="261" t="s">
        <v>349</v>
      </c>
      <c r="D302" s="262" t="s">
        <v>350</v>
      </c>
      <c r="E302" s="261" t="s">
        <v>488</v>
      </c>
      <c r="F302" s="262" t="s">
        <v>489</v>
      </c>
      <c r="G302" s="261" t="s">
        <v>1090</v>
      </c>
      <c r="H302" s="261" t="s">
        <v>1091</v>
      </c>
      <c r="I302" s="263">
        <v>817.92333333333329</v>
      </c>
      <c r="J302" s="263">
        <v>3</v>
      </c>
      <c r="K302" s="264">
        <v>2453.77</v>
      </c>
    </row>
    <row r="303" spans="1:11" ht="14.4" customHeight="1" x14ac:dyDescent="0.3">
      <c r="A303" s="259" t="s">
        <v>341</v>
      </c>
      <c r="B303" s="260" t="s">
        <v>343</v>
      </c>
      <c r="C303" s="261" t="s">
        <v>349</v>
      </c>
      <c r="D303" s="262" t="s">
        <v>350</v>
      </c>
      <c r="E303" s="261" t="s">
        <v>488</v>
      </c>
      <c r="F303" s="262" t="s">
        <v>489</v>
      </c>
      <c r="G303" s="261" t="s">
        <v>1092</v>
      </c>
      <c r="H303" s="261" t="s">
        <v>1093</v>
      </c>
      <c r="I303" s="263">
        <v>44.551666666666669</v>
      </c>
      <c r="J303" s="263">
        <v>110</v>
      </c>
      <c r="K303" s="264">
        <v>5355.5</v>
      </c>
    </row>
    <row r="304" spans="1:11" ht="14.4" customHeight="1" x14ac:dyDescent="0.3">
      <c r="A304" s="259" t="s">
        <v>341</v>
      </c>
      <c r="B304" s="260" t="s">
        <v>343</v>
      </c>
      <c r="C304" s="261" t="s">
        <v>349</v>
      </c>
      <c r="D304" s="262" t="s">
        <v>350</v>
      </c>
      <c r="E304" s="261" t="s">
        <v>488</v>
      </c>
      <c r="F304" s="262" t="s">
        <v>489</v>
      </c>
      <c r="G304" s="261" t="s">
        <v>1094</v>
      </c>
      <c r="H304" s="261" t="s">
        <v>1095</v>
      </c>
      <c r="I304" s="263">
        <v>50.773333333333333</v>
      </c>
      <c r="J304" s="263">
        <v>130</v>
      </c>
      <c r="K304" s="264">
        <v>6387.7999999999993</v>
      </c>
    </row>
    <row r="305" spans="1:11" ht="14.4" customHeight="1" x14ac:dyDescent="0.3">
      <c r="A305" s="259" t="s">
        <v>341</v>
      </c>
      <c r="B305" s="260" t="s">
        <v>343</v>
      </c>
      <c r="C305" s="261" t="s">
        <v>349</v>
      </c>
      <c r="D305" s="262" t="s">
        <v>350</v>
      </c>
      <c r="E305" s="261" t="s">
        <v>488</v>
      </c>
      <c r="F305" s="262" t="s">
        <v>489</v>
      </c>
      <c r="G305" s="261" t="s">
        <v>1096</v>
      </c>
      <c r="H305" s="261" t="s">
        <v>1097</v>
      </c>
      <c r="I305" s="263">
        <v>47.04</v>
      </c>
      <c r="J305" s="263">
        <v>50</v>
      </c>
      <c r="K305" s="264">
        <v>2161.6</v>
      </c>
    </row>
    <row r="306" spans="1:11" ht="14.4" customHeight="1" x14ac:dyDescent="0.3">
      <c r="A306" s="259" t="s">
        <v>341</v>
      </c>
      <c r="B306" s="260" t="s">
        <v>343</v>
      </c>
      <c r="C306" s="261" t="s">
        <v>349</v>
      </c>
      <c r="D306" s="262" t="s">
        <v>350</v>
      </c>
      <c r="E306" s="261" t="s">
        <v>488</v>
      </c>
      <c r="F306" s="262" t="s">
        <v>489</v>
      </c>
      <c r="G306" s="261" t="s">
        <v>1098</v>
      </c>
      <c r="H306" s="261" t="s">
        <v>1099</v>
      </c>
      <c r="I306" s="263">
        <v>28.22</v>
      </c>
      <c r="J306" s="263">
        <v>50</v>
      </c>
      <c r="K306" s="264">
        <v>1411</v>
      </c>
    </row>
    <row r="307" spans="1:11" ht="14.4" customHeight="1" x14ac:dyDescent="0.3">
      <c r="A307" s="259" t="s">
        <v>341</v>
      </c>
      <c r="B307" s="260" t="s">
        <v>343</v>
      </c>
      <c r="C307" s="261" t="s">
        <v>349</v>
      </c>
      <c r="D307" s="262" t="s">
        <v>350</v>
      </c>
      <c r="E307" s="261" t="s">
        <v>488</v>
      </c>
      <c r="F307" s="262" t="s">
        <v>489</v>
      </c>
      <c r="G307" s="261" t="s">
        <v>1100</v>
      </c>
      <c r="H307" s="261" t="s">
        <v>1101</v>
      </c>
      <c r="I307" s="263">
        <v>3.16</v>
      </c>
      <c r="J307" s="263">
        <v>200</v>
      </c>
      <c r="K307" s="264">
        <v>631.67999999999995</v>
      </c>
    </row>
    <row r="308" spans="1:11" ht="14.4" customHeight="1" x14ac:dyDescent="0.3">
      <c r="A308" s="259" t="s">
        <v>341</v>
      </c>
      <c r="B308" s="260" t="s">
        <v>343</v>
      </c>
      <c r="C308" s="261" t="s">
        <v>349</v>
      </c>
      <c r="D308" s="262" t="s">
        <v>350</v>
      </c>
      <c r="E308" s="261" t="s">
        <v>488</v>
      </c>
      <c r="F308" s="262" t="s">
        <v>489</v>
      </c>
      <c r="G308" s="261" t="s">
        <v>1102</v>
      </c>
      <c r="H308" s="261" t="s">
        <v>1103</v>
      </c>
      <c r="I308" s="263">
        <v>510.32500000000005</v>
      </c>
      <c r="J308" s="263">
        <v>4</v>
      </c>
      <c r="K308" s="264">
        <v>2041.3000000000002</v>
      </c>
    </row>
    <row r="309" spans="1:11" ht="14.4" customHeight="1" x14ac:dyDescent="0.3">
      <c r="A309" s="259" t="s">
        <v>341</v>
      </c>
      <c r="B309" s="260" t="s">
        <v>343</v>
      </c>
      <c r="C309" s="261" t="s">
        <v>349</v>
      </c>
      <c r="D309" s="262" t="s">
        <v>350</v>
      </c>
      <c r="E309" s="261" t="s">
        <v>488</v>
      </c>
      <c r="F309" s="262" t="s">
        <v>489</v>
      </c>
      <c r="G309" s="261" t="s">
        <v>1104</v>
      </c>
      <c r="H309" s="261" t="s">
        <v>1105</v>
      </c>
      <c r="I309" s="263">
        <v>747.77</v>
      </c>
      <c r="J309" s="263">
        <v>2</v>
      </c>
      <c r="K309" s="264">
        <v>1495.54</v>
      </c>
    </row>
    <row r="310" spans="1:11" ht="14.4" customHeight="1" x14ac:dyDescent="0.3">
      <c r="A310" s="259" t="s">
        <v>341</v>
      </c>
      <c r="B310" s="260" t="s">
        <v>343</v>
      </c>
      <c r="C310" s="261" t="s">
        <v>349</v>
      </c>
      <c r="D310" s="262" t="s">
        <v>350</v>
      </c>
      <c r="E310" s="261" t="s">
        <v>488</v>
      </c>
      <c r="F310" s="262" t="s">
        <v>489</v>
      </c>
      <c r="G310" s="261" t="s">
        <v>1106</v>
      </c>
      <c r="H310" s="261" t="s">
        <v>1107</v>
      </c>
      <c r="I310" s="263">
        <v>62.06</v>
      </c>
      <c r="J310" s="263">
        <v>2</v>
      </c>
      <c r="K310" s="264">
        <v>124.12</v>
      </c>
    </row>
    <row r="311" spans="1:11" ht="14.4" customHeight="1" x14ac:dyDescent="0.3">
      <c r="A311" s="259" t="s">
        <v>341</v>
      </c>
      <c r="B311" s="260" t="s">
        <v>343</v>
      </c>
      <c r="C311" s="261" t="s">
        <v>349</v>
      </c>
      <c r="D311" s="262" t="s">
        <v>350</v>
      </c>
      <c r="E311" s="261" t="s">
        <v>488</v>
      </c>
      <c r="F311" s="262" t="s">
        <v>489</v>
      </c>
      <c r="G311" s="261" t="s">
        <v>1108</v>
      </c>
      <c r="H311" s="261" t="s">
        <v>1109</v>
      </c>
      <c r="I311" s="263">
        <v>4172.1000000000004</v>
      </c>
      <c r="J311" s="263">
        <v>1</v>
      </c>
      <c r="K311" s="264">
        <v>4172.1000000000004</v>
      </c>
    </row>
    <row r="312" spans="1:11" ht="14.4" customHeight="1" x14ac:dyDescent="0.3">
      <c r="A312" s="259" t="s">
        <v>341</v>
      </c>
      <c r="B312" s="260" t="s">
        <v>343</v>
      </c>
      <c r="C312" s="261" t="s">
        <v>349</v>
      </c>
      <c r="D312" s="262" t="s">
        <v>350</v>
      </c>
      <c r="E312" s="261" t="s">
        <v>488</v>
      </c>
      <c r="F312" s="262" t="s">
        <v>489</v>
      </c>
      <c r="G312" s="261" t="s">
        <v>1110</v>
      </c>
      <c r="H312" s="261" t="s">
        <v>1111</v>
      </c>
      <c r="I312" s="263">
        <v>1093.44</v>
      </c>
      <c r="J312" s="263">
        <v>1</v>
      </c>
      <c r="K312" s="264">
        <v>1093.44</v>
      </c>
    </row>
    <row r="313" spans="1:11" ht="14.4" customHeight="1" x14ac:dyDescent="0.3">
      <c r="A313" s="259" t="s">
        <v>341</v>
      </c>
      <c r="B313" s="260" t="s">
        <v>343</v>
      </c>
      <c r="C313" s="261" t="s">
        <v>349</v>
      </c>
      <c r="D313" s="262" t="s">
        <v>350</v>
      </c>
      <c r="E313" s="261" t="s">
        <v>488</v>
      </c>
      <c r="F313" s="262" t="s">
        <v>489</v>
      </c>
      <c r="G313" s="261" t="s">
        <v>1112</v>
      </c>
      <c r="H313" s="261" t="s">
        <v>1113</v>
      </c>
      <c r="I313" s="263">
        <v>33.340000000000003</v>
      </c>
      <c r="J313" s="263">
        <v>12</v>
      </c>
      <c r="K313" s="264">
        <v>400.03</v>
      </c>
    </row>
    <row r="314" spans="1:11" ht="14.4" customHeight="1" x14ac:dyDescent="0.3">
      <c r="A314" s="259" t="s">
        <v>341</v>
      </c>
      <c r="B314" s="260" t="s">
        <v>343</v>
      </c>
      <c r="C314" s="261" t="s">
        <v>349</v>
      </c>
      <c r="D314" s="262" t="s">
        <v>350</v>
      </c>
      <c r="E314" s="261" t="s">
        <v>488</v>
      </c>
      <c r="F314" s="262" t="s">
        <v>489</v>
      </c>
      <c r="G314" s="261" t="s">
        <v>1114</v>
      </c>
      <c r="H314" s="261" t="s">
        <v>1115</v>
      </c>
      <c r="I314" s="263">
        <v>552</v>
      </c>
      <c r="J314" s="263">
        <v>10</v>
      </c>
      <c r="K314" s="264">
        <v>5520</v>
      </c>
    </row>
    <row r="315" spans="1:11" ht="14.4" customHeight="1" x14ac:dyDescent="0.3">
      <c r="A315" s="259" t="s">
        <v>341</v>
      </c>
      <c r="B315" s="260" t="s">
        <v>343</v>
      </c>
      <c r="C315" s="261" t="s">
        <v>349</v>
      </c>
      <c r="D315" s="262" t="s">
        <v>350</v>
      </c>
      <c r="E315" s="261" t="s">
        <v>488</v>
      </c>
      <c r="F315" s="262" t="s">
        <v>489</v>
      </c>
      <c r="G315" s="261" t="s">
        <v>1116</v>
      </c>
      <c r="H315" s="261" t="s">
        <v>1117</v>
      </c>
      <c r="I315" s="263">
        <v>552</v>
      </c>
      <c r="J315" s="263">
        <v>10</v>
      </c>
      <c r="K315" s="264">
        <v>5520</v>
      </c>
    </row>
    <row r="316" spans="1:11" ht="14.4" customHeight="1" x14ac:dyDescent="0.3">
      <c r="A316" s="259" t="s">
        <v>341</v>
      </c>
      <c r="B316" s="260" t="s">
        <v>343</v>
      </c>
      <c r="C316" s="261" t="s">
        <v>349</v>
      </c>
      <c r="D316" s="262" t="s">
        <v>350</v>
      </c>
      <c r="E316" s="261" t="s">
        <v>488</v>
      </c>
      <c r="F316" s="262" t="s">
        <v>489</v>
      </c>
      <c r="G316" s="261" t="s">
        <v>1118</v>
      </c>
      <c r="H316" s="261" t="s">
        <v>1119</v>
      </c>
      <c r="I316" s="263">
        <v>1207</v>
      </c>
      <c r="J316" s="263">
        <v>1</v>
      </c>
      <c r="K316" s="264">
        <v>1207</v>
      </c>
    </row>
    <row r="317" spans="1:11" ht="14.4" customHeight="1" x14ac:dyDescent="0.3">
      <c r="A317" s="259" t="s">
        <v>341</v>
      </c>
      <c r="B317" s="260" t="s">
        <v>343</v>
      </c>
      <c r="C317" s="261" t="s">
        <v>349</v>
      </c>
      <c r="D317" s="262" t="s">
        <v>350</v>
      </c>
      <c r="E317" s="261" t="s">
        <v>488</v>
      </c>
      <c r="F317" s="262" t="s">
        <v>489</v>
      </c>
      <c r="G317" s="261" t="s">
        <v>1120</v>
      </c>
      <c r="H317" s="261" t="s">
        <v>1121</v>
      </c>
      <c r="I317" s="263">
        <v>18.600000000000001</v>
      </c>
      <c r="J317" s="263">
        <v>50</v>
      </c>
      <c r="K317" s="264">
        <v>930</v>
      </c>
    </row>
    <row r="318" spans="1:11" ht="14.4" customHeight="1" x14ac:dyDescent="0.3">
      <c r="A318" s="259" t="s">
        <v>341</v>
      </c>
      <c r="B318" s="260" t="s">
        <v>343</v>
      </c>
      <c r="C318" s="261" t="s">
        <v>349</v>
      </c>
      <c r="D318" s="262" t="s">
        <v>350</v>
      </c>
      <c r="E318" s="261" t="s">
        <v>488</v>
      </c>
      <c r="F318" s="262" t="s">
        <v>489</v>
      </c>
      <c r="G318" s="261" t="s">
        <v>1122</v>
      </c>
      <c r="H318" s="261" t="s">
        <v>1123</v>
      </c>
      <c r="I318" s="263">
        <v>18.600000000000001</v>
      </c>
      <c r="J318" s="263">
        <v>30</v>
      </c>
      <c r="K318" s="264">
        <v>558</v>
      </c>
    </row>
    <row r="319" spans="1:11" ht="14.4" customHeight="1" x14ac:dyDescent="0.3">
      <c r="A319" s="259" t="s">
        <v>341</v>
      </c>
      <c r="B319" s="260" t="s">
        <v>343</v>
      </c>
      <c r="C319" s="261" t="s">
        <v>349</v>
      </c>
      <c r="D319" s="262" t="s">
        <v>350</v>
      </c>
      <c r="E319" s="261" t="s">
        <v>488</v>
      </c>
      <c r="F319" s="262" t="s">
        <v>489</v>
      </c>
      <c r="G319" s="261" t="s">
        <v>1124</v>
      </c>
      <c r="H319" s="261" t="s">
        <v>1125</v>
      </c>
      <c r="I319" s="263">
        <v>18.600000000000001</v>
      </c>
      <c r="J319" s="263">
        <v>30</v>
      </c>
      <c r="K319" s="264">
        <v>558</v>
      </c>
    </row>
    <row r="320" spans="1:11" ht="14.4" customHeight="1" x14ac:dyDescent="0.3">
      <c r="A320" s="259" t="s">
        <v>341</v>
      </c>
      <c r="B320" s="260" t="s">
        <v>343</v>
      </c>
      <c r="C320" s="261" t="s">
        <v>349</v>
      </c>
      <c r="D320" s="262" t="s">
        <v>350</v>
      </c>
      <c r="E320" s="261" t="s">
        <v>488</v>
      </c>
      <c r="F320" s="262" t="s">
        <v>489</v>
      </c>
      <c r="G320" s="261" t="s">
        <v>1126</v>
      </c>
      <c r="H320" s="261" t="s">
        <v>1127</v>
      </c>
      <c r="I320" s="263">
        <v>23</v>
      </c>
      <c r="J320" s="263">
        <v>30</v>
      </c>
      <c r="K320" s="264">
        <v>690</v>
      </c>
    </row>
    <row r="321" spans="1:11" ht="14.4" customHeight="1" x14ac:dyDescent="0.3">
      <c r="A321" s="259" t="s">
        <v>341</v>
      </c>
      <c r="B321" s="260" t="s">
        <v>343</v>
      </c>
      <c r="C321" s="261" t="s">
        <v>349</v>
      </c>
      <c r="D321" s="262" t="s">
        <v>350</v>
      </c>
      <c r="E321" s="261" t="s">
        <v>488</v>
      </c>
      <c r="F321" s="262" t="s">
        <v>489</v>
      </c>
      <c r="G321" s="261" t="s">
        <v>1128</v>
      </c>
      <c r="H321" s="261" t="s">
        <v>1129</v>
      </c>
      <c r="I321" s="263">
        <v>6461.55</v>
      </c>
      <c r="J321" s="263">
        <v>1</v>
      </c>
      <c r="K321" s="264">
        <v>6461.55</v>
      </c>
    </row>
    <row r="322" spans="1:11" ht="14.4" customHeight="1" x14ac:dyDescent="0.3">
      <c r="A322" s="259" t="s">
        <v>341</v>
      </c>
      <c r="B322" s="260" t="s">
        <v>343</v>
      </c>
      <c r="C322" s="261" t="s">
        <v>349</v>
      </c>
      <c r="D322" s="262" t="s">
        <v>350</v>
      </c>
      <c r="E322" s="261" t="s">
        <v>488</v>
      </c>
      <c r="F322" s="262" t="s">
        <v>489</v>
      </c>
      <c r="G322" s="261" t="s">
        <v>1130</v>
      </c>
      <c r="H322" s="261" t="s">
        <v>1131</v>
      </c>
      <c r="I322" s="263">
        <v>1644.4749999999999</v>
      </c>
      <c r="J322" s="263">
        <v>3</v>
      </c>
      <c r="K322" s="264">
        <v>4933.45</v>
      </c>
    </row>
    <row r="323" spans="1:11" ht="14.4" customHeight="1" x14ac:dyDescent="0.3">
      <c r="A323" s="259" t="s">
        <v>341</v>
      </c>
      <c r="B323" s="260" t="s">
        <v>343</v>
      </c>
      <c r="C323" s="261" t="s">
        <v>349</v>
      </c>
      <c r="D323" s="262" t="s">
        <v>350</v>
      </c>
      <c r="E323" s="261" t="s">
        <v>488</v>
      </c>
      <c r="F323" s="262" t="s">
        <v>489</v>
      </c>
      <c r="G323" s="261" t="s">
        <v>1132</v>
      </c>
      <c r="H323" s="261" t="s">
        <v>1133</v>
      </c>
      <c r="I323" s="263">
        <v>1686.855</v>
      </c>
      <c r="J323" s="263">
        <v>2</v>
      </c>
      <c r="K323" s="264">
        <v>3373.71</v>
      </c>
    </row>
    <row r="324" spans="1:11" ht="14.4" customHeight="1" x14ac:dyDescent="0.3">
      <c r="A324" s="259" t="s">
        <v>341</v>
      </c>
      <c r="B324" s="260" t="s">
        <v>343</v>
      </c>
      <c r="C324" s="261" t="s">
        <v>349</v>
      </c>
      <c r="D324" s="262" t="s">
        <v>350</v>
      </c>
      <c r="E324" s="261" t="s">
        <v>488</v>
      </c>
      <c r="F324" s="262" t="s">
        <v>489</v>
      </c>
      <c r="G324" s="261" t="s">
        <v>1134</v>
      </c>
      <c r="H324" s="261" t="s">
        <v>1135</v>
      </c>
      <c r="I324" s="263">
        <v>2237</v>
      </c>
      <c r="J324" s="263">
        <v>1</v>
      </c>
      <c r="K324" s="264">
        <v>2237</v>
      </c>
    </row>
    <row r="325" spans="1:11" ht="14.4" customHeight="1" x14ac:dyDescent="0.3">
      <c r="A325" s="259" t="s">
        <v>341</v>
      </c>
      <c r="B325" s="260" t="s">
        <v>343</v>
      </c>
      <c r="C325" s="261" t="s">
        <v>349</v>
      </c>
      <c r="D325" s="262" t="s">
        <v>350</v>
      </c>
      <c r="E325" s="261" t="s">
        <v>488</v>
      </c>
      <c r="F325" s="262" t="s">
        <v>489</v>
      </c>
      <c r="G325" s="261" t="s">
        <v>1136</v>
      </c>
      <c r="H325" s="261" t="s">
        <v>1137</v>
      </c>
      <c r="I325" s="263">
        <v>23</v>
      </c>
      <c r="J325" s="263">
        <v>60</v>
      </c>
      <c r="K325" s="264">
        <v>1380</v>
      </c>
    </row>
    <row r="326" spans="1:11" ht="14.4" customHeight="1" x14ac:dyDescent="0.3">
      <c r="A326" s="259" t="s">
        <v>341</v>
      </c>
      <c r="B326" s="260" t="s">
        <v>343</v>
      </c>
      <c r="C326" s="261" t="s">
        <v>349</v>
      </c>
      <c r="D326" s="262" t="s">
        <v>350</v>
      </c>
      <c r="E326" s="261" t="s">
        <v>488</v>
      </c>
      <c r="F326" s="262" t="s">
        <v>489</v>
      </c>
      <c r="G326" s="261" t="s">
        <v>1138</v>
      </c>
      <c r="H326" s="261" t="s">
        <v>1139</v>
      </c>
      <c r="I326" s="263">
        <v>0.01</v>
      </c>
      <c r="J326" s="263">
        <v>30</v>
      </c>
      <c r="K326" s="264">
        <v>0.3</v>
      </c>
    </row>
    <row r="327" spans="1:11" ht="14.4" customHeight="1" x14ac:dyDescent="0.3">
      <c r="A327" s="259" t="s">
        <v>341</v>
      </c>
      <c r="B327" s="260" t="s">
        <v>343</v>
      </c>
      <c r="C327" s="261" t="s">
        <v>349</v>
      </c>
      <c r="D327" s="262" t="s">
        <v>350</v>
      </c>
      <c r="E327" s="261" t="s">
        <v>488</v>
      </c>
      <c r="F327" s="262" t="s">
        <v>489</v>
      </c>
      <c r="G327" s="261" t="s">
        <v>1140</v>
      </c>
      <c r="H327" s="261" t="s">
        <v>1141</v>
      </c>
      <c r="I327" s="263">
        <v>765</v>
      </c>
      <c r="J327" s="263">
        <v>1</v>
      </c>
      <c r="K327" s="264">
        <v>765</v>
      </c>
    </row>
    <row r="328" spans="1:11" ht="14.4" customHeight="1" x14ac:dyDescent="0.3">
      <c r="A328" s="259" t="s">
        <v>341</v>
      </c>
      <c r="B328" s="260" t="s">
        <v>343</v>
      </c>
      <c r="C328" s="261" t="s">
        <v>349</v>
      </c>
      <c r="D328" s="262" t="s">
        <v>350</v>
      </c>
      <c r="E328" s="261" t="s">
        <v>488</v>
      </c>
      <c r="F328" s="262" t="s">
        <v>489</v>
      </c>
      <c r="G328" s="261" t="s">
        <v>1142</v>
      </c>
      <c r="H328" s="261" t="s">
        <v>1143</v>
      </c>
      <c r="I328" s="263">
        <v>29.2</v>
      </c>
      <c r="J328" s="263">
        <v>5</v>
      </c>
      <c r="K328" s="264">
        <v>146</v>
      </c>
    </row>
    <row r="329" spans="1:11" ht="14.4" customHeight="1" x14ac:dyDescent="0.3">
      <c r="A329" s="259" t="s">
        <v>341</v>
      </c>
      <c r="B329" s="260" t="s">
        <v>343</v>
      </c>
      <c r="C329" s="261" t="s">
        <v>349</v>
      </c>
      <c r="D329" s="262" t="s">
        <v>350</v>
      </c>
      <c r="E329" s="261" t="s">
        <v>488</v>
      </c>
      <c r="F329" s="262" t="s">
        <v>489</v>
      </c>
      <c r="G329" s="261" t="s">
        <v>1144</v>
      </c>
      <c r="H329" s="261" t="s">
        <v>1145</v>
      </c>
      <c r="I329" s="263">
        <v>3.48</v>
      </c>
      <c r="J329" s="263">
        <v>360</v>
      </c>
      <c r="K329" s="264">
        <v>1253.8</v>
      </c>
    </row>
    <row r="330" spans="1:11" ht="14.4" customHeight="1" x14ac:dyDescent="0.3">
      <c r="A330" s="259" t="s">
        <v>341</v>
      </c>
      <c r="B330" s="260" t="s">
        <v>343</v>
      </c>
      <c r="C330" s="261" t="s">
        <v>349</v>
      </c>
      <c r="D330" s="262" t="s">
        <v>350</v>
      </c>
      <c r="E330" s="261" t="s">
        <v>488</v>
      </c>
      <c r="F330" s="262" t="s">
        <v>489</v>
      </c>
      <c r="G330" s="261" t="s">
        <v>1146</v>
      </c>
      <c r="H330" s="261" t="s">
        <v>1147</v>
      </c>
      <c r="I330" s="263">
        <v>256.52</v>
      </c>
      <c r="J330" s="263">
        <v>6</v>
      </c>
      <c r="K330" s="264">
        <v>1539.1</v>
      </c>
    </row>
    <row r="331" spans="1:11" ht="14.4" customHeight="1" x14ac:dyDescent="0.3">
      <c r="A331" s="259" t="s">
        <v>341</v>
      </c>
      <c r="B331" s="260" t="s">
        <v>343</v>
      </c>
      <c r="C331" s="261" t="s">
        <v>349</v>
      </c>
      <c r="D331" s="262" t="s">
        <v>350</v>
      </c>
      <c r="E331" s="261" t="s">
        <v>488</v>
      </c>
      <c r="F331" s="262" t="s">
        <v>489</v>
      </c>
      <c r="G331" s="261" t="s">
        <v>1148</v>
      </c>
      <c r="H331" s="261" t="s">
        <v>1149</v>
      </c>
      <c r="I331" s="263">
        <v>256.51</v>
      </c>
      <c r="J331" s="263">
        <v>12</v>
      </c>
      <c r="K331" s="264">
        <v>3078.1</v>
      </c>
    </row>
    <row r="332" spans="1:11" ht="14.4" customHeight="1" x14ac:dyDescent="0.3">
      <c r="A332" s="259" t="s">
        <v>341</v>
      </c>
      <c r="B332" s="260" t="s">
        <v>343</v>
      </c>
      <c r="C332" s="261" t="s">
        <v>349</v>
      </c>
      <c r="D332" s="262" t="s">
        <v>350</v>
      </c>
      <c r="E332" s="261" t="s">
        <v>488</v>
      </c>
      <c r="F332" s="262" t="s">
        <v>489</v>
      </c>
      <c r="G332" s="261" t="s">
        <v>1150</v>
      </c>
      <c r="H332" s="261" t="s">
        <v>1151</v>
      </c>
      <c r="I332" s="263">
        <v>2233.48</v>
      </c>
      <c r="J332" s="263">
        <v>1</v>
      </c>
      <c r="K332" s="264">
        <v>2233.48</v>
      </c>
    </row>
    <row r="333" spans="1:11" ht="14.4" customHeight="1" x14ac:dyDescent="0.3">
      <c r="A333" s="259" t="s">
        <v>341</v>
      </c>
      <c r="B333" s="260" t="s">
        <v>343</v>
      </c>
      <c r="C333" s="261" t="s">
        <v>349</v>
      </c>
      <c r="D333" s="262" t="s">
        <v>350</v>
      </c>
      <c r="E333" s="261" t="s">
        <v>488</v>
      </c>
      <c r="F333" s="262" t="s">
        <v>489</v>
      </c>
      <c r="G333" s="261" t="s">
        <v>1152</v>
      </c>
      <c r="H333" s="261" t="s">
        <v>1153</v>
      </c>
      <c r="I333" s="263">
        <v>45.98</v>
      </c>
      <c r="J333" s="263">
        <v>5</v>
      </c>
      <c r="K333" s="264">
        <v>229.9</v>
      </c>
    </row>
    <row r="334" spans="1:11" ht="14.4" customHeight="1" x14ac:dyDescent="0.3">
      <c r="A334" s="259" t="s">
        <v>341</v>
      </c>
      <c r="B334" s="260" t="s">
        <v>343</v>
      </c>
      <c r="C334" s="261" t="s">
        <v>349</v>
      </c>
      <c r="D334" s="262" t="s">
        <v>350</v>
      </c>
      <c r="E334" s="261" t="s">
        <v>488</v>
      </c>
      <c r="F334" s="262" t="s">
        <v>489</v>
      </c>
      <c r="G334" s="261" t="s">
        <v>1154</v>
      </c>
      <c r="H334" s="261" t="s">
        <v>1155</v>
      </c>
      <c r="I334" s="263">
        <v>158.62</v>
      </c>
      <c r="J334" s="263">
        <v>11</v>
      </c>
      <c r="K334" s="264">
        <v>1744.78</v>
      </c>
    </row>
    <row r="335" spans="1:11" ht="14.4" customHeight="1" x14ac:dyDescent="0.3">
      <c r="A335" s="259" t="s">
        <v>341</v>
      </c>
      <c r="B335" s="260" t="s">
        <v>343</v>
      </c>
      <c r="C335" s="261" t="s">
        <v>349</v>
      </c>
      <c r="D335" s="262" t="s">
        <v>350</v>
      </c>
      <c r="E335" s="261" t="s">
        <v>488</v>
      </c>
      <c r="F335" s="262" t="s">
        <v>489</v>
      </c>
      <c r="G335" s="261" t="s">
        <v>1156</v>
      </c>
      <c r="H335" s="261" t="s">
        <v>1157</v>
      </c>
      <c r="I335" s="263">
        <v>18.600000000000001</v>
      </c>
      <c r="J335" s="263">
        <v>10</v>
      </c>
      <c r="K335" s="264">
        <v>186</v>
      </c>
    </row>
    <row r="336" spans="1:11" ht="14.4" customHeight="1" x14ac:dyDescent="0.3">
      <c r="A336" s="259" t="s">
        <v>341</v>
      </c>
      <c r="B336" s="260" t="s">
        <v>343</v>
      </c>
      <c r="C336" s="261" t="s">
        <v>349</v>
      </c>
      <c r="D336" s="262" t="s">
        <v>350</v>
      </c>
      <c r="E336" s="261" t="s">
        <v>488</v>
      </c>
      <c r="F336" s="262" t="s">
        <v>489</v>
      </c>
      <c r="G336" s="261" t="s">
        <v>1158</v>
      </c>
      <c r="H336" s="261" t="s">
        <v>1159</v>
      </c>
      <c r="I336" s="263">
        <v>18.600000000000001</v>
      </c>
      <c r="J336" s="263">
        <v>10</v>
      </c>
      <c r="K336" s="264">
        <v>186</v>
      </c>
    </row>
    <row r="337" spans="1:11" ht="14.4" customHeight="1" x14ac:dyDescent="0.3">
      <c r="A337" s="259" t="s">
        <v>341</v>
      </c>
      <c r="B337" s="260" t="s">
        <v>343</v>
      </c>
      <c r="C337" s="261" t="s">
        <v>349</v>
      </c>
      <c r="D337" s="262" t="s">
        <v>350</v>
      </c>
      <c r="E337" s="261" t="s">
        <v>488</v>
      </c>
      <c r="F337" s="262" t="s">
        <v>489</v>
      </c>
      <c r="G337" s="261" t="s">
        <v>1160</v>
      </c>
      <c r="H337" s="261" t="s">
        <v>1161</v>
      </c>
      <c r="I337" s="263">
        <v>18.600000000000001</v>
      </c>
      <c r="J337" s="263">
        <v>10</v>
      </c>
      <c r="K337" s="264">
        <v>186</v>
      </c>
    </row>
    <row r="338" spans="1:11" ht="14.4" customHeight="1" x14ac:dyDescent="0.3">
      <c r="A338" s="259" t="s">
        <v>341</v>
      </c>
      <c r="B338" s="260" t="s">
        <v>343</v>
      </c>
      <c r="C338" s="261" t="s">
        <v>349</v>
      </c>
      <c r="D338" s="262" t="s">
        <v>350</v>
      </c>
      <c r="E338" s="261" t="s">
        <v>488</v>
      </c>
      <c r="F338" s="262" t="s">
        <v>489</v>
      </c>
      <c r="G338" s="261" t="s">
        <v>1162</v>
      </c>
      <c r="H338" s="261" t="s">
        <v>1163</v>
      </c>
      <c r="I338" s="263">
        <v>18.600000000000001</v>
      </c>
      <c r="J338" s="263">
        <v>10</v>
      </c>
      <c r="K338" s="264">
        <v>186</v>
      </c>
    </row>
    <row r="339" spans="1:11" ht="14.4" customHeight="1" x14ac:dyDescent="0.3">
      <c r="A339" s="259" t="s">
        <v>341</v>
      </c>
      <c r="B339" s="260" t="s">
        <v>343</v>
      </c>
      <c r="C339" s="261" t="s">
        <v>349</v>
      </c>
      <c r="D339" s="262" t="s">
        <v>350</v>
      </c>
      <c r="E339" s="261" t="s">
        <v>488</v>
      </c>
      <c r="F339" s="262" t="s">
        <v>489</v>
      </c>
      <c r="G339" s="261" t="s">
        <v>1164</v>
      </c>
      <c r="H339" s="261" t="s">
        <v>1165</v>
      </c>
      <c r="I339" s="263">
        <v>605</v>
      </c>
      <c r="J339" s="263">
        <v>2</v>
      </c>
      <c r="K339" s="264">
        <v>1210</v>
      </c>
    </row>
    <row r="340" spans="1:11" ht="14.4" customHeight="1" x14ac:dyDescent="0.3">
      <c r="A340" s="259" t="s">
        <v>341</v>
      </c>
      <c r="B340" s="260" t="s">
        <v>343</v>
      </c>
      <c r="C340" s="261" t="s">
        <v>349</v>
      </c>
      <c r="D340" s="262" t="s">
        <v>350</v>
      </c>
      <c r="E340" s="261" t="s">
        <v>488</v>
      </c>
      <c r="F340" s="262" t="s">
        <v>489</v>
      </c>
      <c r="G340" s="261" t="s">
        <v>1166</v>
      </c>
      <c r="H340" s="261" t="s">
        <v>1167</v>
      </c>
      <c r="I340" s="263">
        <v>61.38</v>
      </c>
      <c r="J340" s="263">
        <v>10</v>
      </c>
      <c r="K340" s="264">
        <v>613.79999999999995</v>
      </c>
    </row>
    <row r="341" spans="1:11" ht="14.4" customHeight="1" x14ac:dyDescent="0.3">
      <c r="A341" s="259" t="s">
        <v>341</v>
      </c>
      <c r="B341" s="260" t="s">
        <v>343</v>
      </c>
      <c r="C341" s="261" t="s">
        <v>349</v>
      </c>
      <c r="D341" s="262" t="s">
        <v>350</v>
      </c>
      <c r="E341" s="261" t="s">
        <v>488</v>
      </c>
      <c r="F341" s="262" t="s">
        <v>489</v>
      </c>
      <c r="G341" s="261" t="s">
        <v>1168</v>
      </c>
      <c r="H341" s="261" t="s">
        <v>1169</v>
      </c>
      <c r="I341" s="263">
        <v>156.11000000000001</v>
      </c>
      <c r="J341" s="263">
        <v>5</v>
      </c>
      <c r="K341" s="264">
        <v>780.55</v>
      </c>
    </row>
    <row r="342" spans="1:11" ht="14.4" customHeight="1" x14ac:dyDescent="0.3">
      <c r="A342" s="259" t="s">
        <v>341</v>
      </c>
      <c r="B342" s="260" t="s">
        <v>343</v>
      </c>
      <c r="C342" s="261" t="s">
        <v>349</v>
      </c>
      <c r="D342" s="262" t="s">
        <v>350</v>
      </c>
      <c r="E342" s="261" t="s">
        <v>488</v>
      </c>
      <c r="F342" s="262" t="s">
        <v>489</v>
      </c>
      <c r="G342" s="261" t="s">
        <v>1170</v>
      </c>
      <c r="H342" s="261" t="s">
        <v>1171</v>
      </c>
      <c r="I342" s="263">
        <v>2329.2399999999998</v>
      </c>
      <c r="J342" s="263">
        <v>1</v>
      </c>
      <c r="K342" s="264">
        <v>2329.2399999999998</v>
      </c>
    </row>
    <row r="343" spans="1:11" ht="14.4" customHeight="1" x14ac:dyDescent="0.3">
      <c r="A343" s="259" t="s">
        <v>341</v>
      </c>
      <c r="B343" s="260" t="s">
        <v>343</v>
      </c>
      <c r="C343" s="261" t="s">
        <v>349</v>
      </c>
      <c r="D343" s="262" t="s">
        <v>350</v>
      </c>
      <c r="E343" s="261" t="s">
        <v>488</v>
      </c>
      <c r="F343" s="262" t="s">
        <v>489</v>
      </c>
      <c r="G343" s="261" t="s">
        <v>1172</v>
      </c>
      <c r="H343" s="261" t="s">
        <v>1173</v>
      </c>
      <c r="I343" s="263">
        <v>1454.24</v>
      </c>
      <c r="J343" s="263">
        <v>1</v>
      </c>
      <c r="K343" s="264">
        <v>1454.24</v>
      </c>
    </row>
    <row r="344" spans="1:11" ht="14.4" customHeight="1" x14ac:dyDescent="0.3">
      <c r="A344" s="259" t="s">
        <v>341</v>
      </c>
      <c r="B344" s="260" t="s">
        <v>343</v>
      </c>
      <c r="C344" s="261" t="s">
        <v>349</v>
      </c>
      <c r="D344" s="262" t="s">
        <v>350</v>
      </c>
      <c r="E344" s="261" t="s">
        <v>488</v>
      </c>
      <c r="F344" s="262" t="s">
        <v>489</v>
      </c>
      <c r="G344" s="261" t="s">
        <v>1174</v>
      </c>
      <c r="H344" s="261" t="s">
        <v>1175</v>
      </c>
      <c r="I344" s="263">
        <v>170.815</v>
      </c>
      <c r="J344" s="263">
        <v>16</v>
      </c>
      <c r="K344" s="264">
        <v>2733</v>
      </c>
    </row>
    <row r="345" spans="1:11" ht="14.4" customHeight="1" x14ac:dyDescent="0.3">
      <c r="A345" s="259" t="s">
        <v>341</v>
      </c>
      <c r="B345" s="260" t="s">
        <v>343</v>
      </c>
      <c r="C345" s="261" t="s">
        <v>349</v>
      </c>
      <c r="D345" s="262" t="s">
        <v>350</v>
      </c>
      <c r="E345" s="261" t="s">
        <v>488</v>
      </c>
      <c r="F345" s="262" t="s">
        <v>489</v>
      </c>
      <c r="G345" s="261" t="s">
        <v>1176</v>
      </c>
      <c r="H345" s="261" t="s">
        <v>1177</v>
      </c>
      <c r="I345" s="263">
        <v>170.8</v>
      </c>
      <c r="J345" s="263">
        <v>5</v>
      </c>
      <c r="K345" s="264">
        <v>854</v>
      </c>
    </row>
    <row r="346" spans="1:11" ht="14.4" customHeight="1" x14ac:dyDescent="0.3">
      <c r="A346" s="259" t="s">
        <v>341</v>
      </c>
      <c r="B346" s="260" t="s">
        <v>343</v>
      </c>
      <c r="C346" s="261" t="s">
        <v>349</v>
      </c>
      <c r="D346" s="262" t="s">
        <v>350</v>
      </c>
      <c r="E346" s="261" t="s">
        <v>488</v>
      </c>
      <c r="F346" s="262" t="s">
        <v>489</v>
      </c>
      <c r="G346" s="261" t="s">
        <v>1178</v>
      </c>
      <c r="H346" s="261" t="s">
        <v>1179</v>
      </c>
      <c r="I346" s="263">
        <v>1644.5</v>
      </c>
      <c r="J346" s="263">
        <v>2</v>
      </c>
      <c r="K346" s="264">
        <v>3289</v>
      </c>
    </row>
    <row r="347" spans="1:11" ht="14.4" customHeight="1" x14ac:dyDescent="0.3">
      <c r="A347" s="259" t="s">
        <v>341</v>
      </c>
      <c r="B347" s="260" t="s">
        <v>343</v>
      </c>
      <c r="C347" s="261" t="s">
        <v>349</v>
      </c>
      <c r="D347" s="262" t="s">
        <v>350</v>
      </c>
      <c r="E347" s="261" t="s">
        <v>488</v>
      </c>
      <c r="F347" s="262" t="s">
        <v>489</v>
      </c>
      <c r="G347" s="261" t="s">
        <v>1180</v>
      </c>
      <c r="H347" s="261" t="s">
        <v>1181</v>
      </c>
      <c r="I347" s="263">
        <v>529.81499999999994</v>
      </c>
      <c r="J347" s="263">
        <v>13</v>
      </c>
      <c r="K347" s="264">
        <v>6887.64</v>
      </c>
    </row>
    <row r="348" spans="1:11" ht="14.4" customHeight="1" x14ac:dyDescent="0.3">
      <c r="A348" s="259" t="s">
        <v>341</v>
      </c>
      <c r="B348" s="260" t="s">
        <v>343</v>
      </c>
      <c r="C348" s="261" t="s">
        <v>349</v>
      </c>
      <c r="D348" s="262" t="s">
        <v>350</v>
      </c>
      <c r="E348" s="261" t="s">
        <v>488</v>
      </c>
      <c r="F348" s="262" t="s">
        <v>489</v>
      </c>
      <c r="G348" s="261" t="s">
        <v>1182</v>
      </c>
      <c r="H348" s="261" t="s">
        <v>1183</v>
      </c>
      <c r="I348" s="263">
        <v>682.33</v>
      </c>
      <c r="J348" s="263">
        <v>2</v>
      </c>
      <c r="K348" s="264">
        <v>1364.66</v>
      </c>
    </row>
    <row r="349" spans="1:11" ht="14.4" customHeight="1" x14ac:dyDescent="0.3">
      <c r="A349" s="259" t="s">
        <v>341</v>
      </c>
      <c r="B349" s="260" t="s">
        <v>343</v>
      </c>
      <c r="C349" s="261" t="s">
        <v>349</v>
      </c>
      <c r="D349" s="262" t="s">
        <v>350</v>
      </c>
      <c r="E349" s="261" t="s">
        <v>488</v>
      </c>
      <c r="F349" s="262" t="s">
        <v>489</v>
      </c>
      <c r="G349" s="261" t="s">
        <v>1184</v>
      </c>
      <c r="H349" s="261" t="s">
        <v>1185</v>
      </c>
      <c r="I349" s="263">
        <v>939.75</v>
      </c>
      <c r="J349" s="263">
        <v>2</v>
      </c>
      <c r="K349" s="264">
        <v>1879.5</v>
      </c>
    </row>
    <row r="350" spans="1:11" ht="14.4" customHeight="1" x14ac:dyDescent="0.3">
      <c r="A350" s="259" t="s">
        <v>341</v>
      </c>
      <c r="B350" s="260" t="s">
        <v>343</v>
      </c>
      <c r="C350" s="261" t="s">
        <v>349</v>
      </c>
      <c r="D350" s="262" t="s">
        <v>350</v>
      </c>
      <c r="E350" s="261" t="s">
        <v>488</v>
      </c>
      <c r="F350" s="262" t="s">
        <v>489</v>
      </c>
      <c r="G350" s="261" t="s">
        <v>1186</v>
      </c>
      <c r="H350" s="261" t="s">
        <v>1187</v>
      </c>
      <c r="I350" s="263">
        <v>277.07</v>
      </c>
      <c r="J350" s="263">
        <v>1</v>
      </c>
      <c r="K350" s="264">
        <v>277.07</v>
      </c>
    </row>
    <row r="351" spans="1:11" ht="14.4" customHeight="1" x14ac:dyDescent="0.3">
      <c r="A351" s="259" t="s">
        <v>341</v>
      </c>
      <c r="B351" s="260" t="s">
        <v>343</v>
      </c>
      <c r="C351" s="261" t="s">
        <v>349</v>
      </c>
      <c r="D351" s="262" t="s">
        <v>350</v>
      </c>
      <c r="E351" s="261" t="s">
        <v>488</v>
      </c>
      <c r="F351" s="262" t="s">
        <v>489</v>
      </c>
      <c r="G351" s="261" t="s">
        <v>1188</v>
      </c>
      <c r="H351" s="261" t="s">
        <v>1189</v>
      </c>
      <c r="I351" s="263">
        <v>738.1</v>
      </c>
      <c r="J351" s="263">
        <v>1</v>
      </c>
      <c r="K351" s="264">
        <v>738.1</v>
      </c>
    </row>
    <row r="352" spans="1:11" ht="14.4" customHeight="1" x14ac:dyDescent="0.3">
      <c r="A352" s="259" t="s">
        <v>341</v>
      </c>
      <c r="B352" s="260" t="s">
        <v>343</v>
      </c>
      <c r="C352" s="261" t="s">
        <v>349</v>
      </c>
      <c r="D352" s="262" t="s">
        <v>350</v>
      </c>
      <c r="E352" s="261" t="s">
        <v>488</v>
      </c>
      <c r="F352" s="262" t="s">
        <v>489</v>
      </c>
      <c r="G352" s="261" t="s">
        <v>1190</v>
      </c>
      <c r="H352" s="261" t="s">
        <v>1191</v>
      </c>
      <c r="I352" s="263">
        <v>2405.69</v>
      </c>
      <c r="J352" s="263">
        <v>1</v>
      </c>
      <c r="K352" s="264">
        <v>2405.69</v>
      </c>
    </row>
    <row r="353" spans="1:11" ht="14.4" customHeight="1" x14ac:dyDescent="0.3">
      <c r="A353" s="259" t="s">
        <v>341</v>
      </c>
      <c r="B353" s="260" t="s">
        <v>343</v>
      </c>
      <c r="C353" s="261" t="s">
        <v>349</v>
      </c>
      <c r="D353" s="262" t="s">
        <v>350</v>
      </c>
      <c r="E353" s="261" t="s">
        <v>488</v>
      </c>
      <c r="F353" s="262" t="s">
        <v>489</v>
      </c>
      <c r="G353" s="261" t="s">
        <v>1192</v>
      </c>
      <c r="H353" s="261" t="s">
        <v>1193</v>
      </c>
      <c r="I353" s="263">
        <v>1786.56</v>
      </c>
      <c r="J353" s="263">
        <v>1</v>
      </c>
      <c r="K353" s="264">
        <v>1786.56</v>
      </c>
    </row>
    <row r="354" spans="1:11" ht="14.4" customHeight="1" x14ac:dyDescent="0.3">
      <c r="A354" s="259" t="s">
        <v>341</v>
      </c>
      <c r="B354" s="260" t="s">
        <v>343</v>
      </c>
      <c r="C354" s="261" t="s">
        <v>349</v>
      </c>
      <c r="D354" s="262" t="s">
        <v>350</v>
      </c>
      <c r="E354" s="261" t="s">
        <v>488</v>
      </c>
      <c r="F354" s="262" t="s">
        <v>489</v>
      </c>
      <c r="G354" s="261" t="s">
        <v>1194</v>
      </c>
      <c r="H354" s="261" t="s">
        <v>1195</v>
      </c>
      <c r="I354" s="263">
        <v>1612.8</v>
      </c>
      <c r="J354" s="263">
        <v>1</v>
      </c>
      <c r="K354" s="264">
        <v>1612.8</v>
      </c>
    </row>
    <row r="355" spans="1:11" ht="14.4" customHeight="1" x14ac:dyDescent="0.3">
      <c r="A355" s="259" t="s">
        <v>341</v>
      </c>
      <c r="B355" s="260" t="s">
        <v>343</v>
      </c>
      <c r="C355" s="261" t="s">
        <v>349</v>
      </c>
      <c r="D355" s="262" t="s">
        <v>350</v>
      </c>
      <c r="E355" s="261" t="s">
        <v>488</v>
      </c>
      <c r="F355" s="262" t="s">
        <v>489</v>
      </c>
      <c r="G355" s="261" t="s">
        <v>1196</v>
      </c>
      <c r="H355" s="261" t="s">
        <v>1197</v>
      </c>
      <c r="I355" s="263">
        <v>22.32</v>
      </c>
      <c r="J355" s="263">
        <v>30</v>
      </c>
      <c r="K355" s="264">
        <v>669.59999999999991</v>
      </c>
    </row>
    <row r="356" spans="1:11" ht="14.4" customHeight="1" x14ac:dyDescent="0.3">
      <c r="A356" s="259" t="s">
        <v>341</v>
      </c>
      <c r="B356" s="260" t="s">
        <v>343</v>
      </c>
      <c r="C356" s="261" t="s">
        <v>349</v>
      </c>
      <c r="D356" s="262" t="s">
        <v>350</v>
      </c>
      <c r="E356" s="261" t="s">
        <v>488</v>
      </c>
      <c r="F356" s="262" t="s">
        <v>489</v>
      </c>
      <c r="G356" s="261" t="s">
        <v>1198</v>
      </c>
      <c r="H356" s="261" t="s">
        <v>1199</v>
      </c>
      <c r="I356" s="263">
        <v>37.448</v>
      </c>
      <c r="J356" s="263">
        <v>100</v>
      </c>
      <c r="K356" s="264">
        <v>4314</v>
      </c>
    </row>
    <row r="357" spans="1:11" ht="14.4" customHeight="1" x14ac:dyDescent="0.3">
      <c r="A357" s="259" t="s">
        <v>341</v>
      </c>
      <c r="B357" s="260" t="s">
        <v>343</v>
      </c>
      <c r="C357" s="261" t="s">
        <v>349</v>
      </c>
      <c r="D357" s="262" t="s">
        <v>350</v>
      </c>
      <c r="E357" s="261" t="s">
        <v>488</v>
      </c>
      <c r="F357" s="262" t="s">
        <v>489</v>
      </c>
      <c r="G357" s="261" t="s">
        <v>1200</v>
      </c>
      <c r="H357" s="261" t="s">
        <v>1201</v>
      </c>
      <c r="I357" s="263">
        <v>0.01</v>
      </c>
      <c r="J357" s="263">
        <v>30</v>
      </c>
      <c r="K357" s="264">
        <v>0.3</v>
      </c>
    </row>
    <row r="358" spans="1:11" ht="14.4" customHeight="1" x14ac:dyDescent="0.3">
      <c r="A358" s="259" t="s">
        <v>341</v>
      </c>
      <c r="B358" s="260" t="s">
        <v>343</v>
      </c>
      <c r="C358" s="261" t="s">
        <v>349</v>
      </c>
      <c r="D358" s="262" t="s">
        <v>350</v>
      </c>
      <c r="E358" s="261" t="s">
        <v>488</v>
      </c>
      <c r="F358" s="262" t="s">
        <v>489</v>
      </c>
      <c r="G358" s="261" t="s">
        <v>1202</v>
      </c>
      <c r="H358" s="261" t="s">
        <v>1203</v>
      </c>
      <c r="I358" s="263">
        <v>455.8</v>
      </c>
      <c r="J358" s="263">
        <v>2</v>
      </c>
      <c r="K358" s="264">
        <v>911.59</v>
      </c>
    </row>
    <row r="359" spans="1:11" ht="14.4" customHeight="1" x14ac:dyDescent="0.3">
      <c r="A359" s="259" t="s">
        <v>341</v>
      </c>
      <c r="B359" s="260" t="s">
        <v>343</v>
      </c>
      <c r="C359" s="261" t="s">
        <v>349</v>
      </c>
      <c r="D359" s="262" t="s">
        <v>350</v>
      </c>
      <c r="E359" s="261" t="s">
        <v>488</v>
      </c>
      <c r="F359" s="262" t="s">
        <v>489</v>
      </c>
      <c r="G359" s="261" t="s">
        <v>1204</v>
      </c>
      <c r="H359" s="261" t="s">
        <v>1205</v>
      </c>
      <c r="I359" s="263">
        <v>142.5</v>
      </c>
      <c r="J359" s="263">
        <v>1</v>
      </c>
      <c r="K359" s="264">
        <v>142.5</v>
      </c>
    </row>
    <row r="360" spans="1:11" ht="14.4" customHeight="1" x14ac:dyDescent="0.3">
      <c r="A360" s="259" t="s">
        <v>341</v>
      </c>
      <c r="B360" s="260" t="s">
        <v>343</v>
      </c>
      <c r="C360" s="261" t="s">
        <v>349</v>
      </c>
      <c r="D360" s="262" t="s">
        <v>350</v>
      </c>
      <c r="E360" s="261" t="s">
        <v>488</v>
      </c>
      <c r="F360" s="262" t="s">
        <v>489</v>
      </c>
      <c r="G360" s="261" t="s">
        <v>1206</v>
      </c>
      <c r="H360" s="261" t="s">
        <v>1207</v>
      </c>
      <c r="I360" s="263">
        <v>939.75</v>
      </c>
      <c r="J360" s="263">
        <v>2</v>
      </c>
      <c r="K360" s="264">
        <v>1879.5</v>
      </c>
    </row>
    <row r="361" spans="1:11" ht="14.4" customHeight="1" x14ac:dyDescent="0.3">
      <c r="A361" s="259" t="s">
        <v>341</v>
      </c>
      <c r="B361" s="260" t="s">
        <v>343</v>
      </c>
      <c r="C361" s="261" t="s">
        <v>349</v>
      </c>
      <c r="D361" s="262" t="s">
        <v>350</v>
      </c>
      <c r="E361" s="261" t="s">
        <v>488</v>
      </c>
      <c r="F361" s="262" t="s">
        <v>489</v>
      </c>
      <c r="G361" s="261" t="s">
        <v>1208</v>
      </c>
      <c r="H361" s="261" t="s">
        <v>1209</v>
      </c>
      <c r="I361" s="263">
        <v>1379.27</v>
      </c>
      <c r="J361" s="263">
        <v>1</v>
      </c>
      <c r="K361" s="264">
        <v>1379.27</v>
      </c>
    </row>
    <row r="362" spans="1:11" ht="14.4" customHeight="1" x14ac:dyDescent="0.3">
      <c r="A362" s="259" t="s">
        <v>341</v>
      </c>
      <c r="B362" s="260" t="s">
        <v>343</v>
      </c>
      <c r="C362" s="261" t="s">
        <v>349</v>
      </c>
      <c r="D362" s="262" t="s">
        <v>350</v>
      </c>
      <c r="E362" s="261" t="s">
        <v>488</v>
      </c>
      <c r="F362" s="262" t="s">
        <v>489</v>
      </c>
      <c r="G362" s="261" t="s">
        <v>1210</v>
      </c>
      <c r="H362" s="261" t="s">
        <v>1211</v>
      </c>
      <c r="I362" s="263">
        <v>22.32</v>
      </c>
      <c r="J362" s="263">
        <v>100</v>
      </c>
      <c r="K362" s="264">
        <v>2232</v>
      </c>
    </row>
    <row r="363" spans="1:11" ht="14.4" customHeight="1" x14ac:dyDescent="0.3">
      <c r="A363" s="259" t="s">
        <v>341</v>
      </c>
      <c r="B363" s="260" t="s">
        <v>343</v>
      </c>
      <c r="C363" s="261" t="s">
        <v>349</v>
      </c>
      <c r="D363" s="262" t="s">
        <v>350</v>
      </c>
      <c r="E363" s="261" t="s">
        <v>488</v>
      </c>
      <c r="F363" s="262" t="s">
        <v>489</v>
      </c>
      <c r="G363" s="261" t="s">
        <v>1212</v>
      </c>
      <c r="H363" s="261" t="s">
        <v>1213</v>
      </c>
      <c r="I363" s="263">
        <v>49.14</v>
      </c>
      <c r="J363" s="263">
        <v>90</v>
      </c>
      <c r="K363" s="264">
        <v>4353.1000000000004</v>
      </c>
    </row>
    <row r="364" spans="1:11" ht="14.4" customHeight="1" x14ac:dyDescent="0.3">
      <c r="A364" s="259" t="s">
        <v>341</v>
      </c>
      <c r="B364" s="260" t="s">
        <v>343</v>
      </c>
      <c r="C364" s="261" t="s">
        <v>349</v>
      </c>
      <c r="D364" s="262" t="s">
        <v>350</v>
      </c>
      <c r="E364" s="261" t="s">
        <v>488</v>
      </c>
      <c r="F364" s="262" t="s">
        <v>489</v>
      </c>
      <c r="G364" s="261" t="s">
        <v>1214</v>
      </c>
      <c r="H364" s="261" t="s">
        <v>1215</v>
      </c>
      <c r="I364" s="263">
        <v>86.617499999999993</v>
      </c>
      <c r="J364" s="263">
        <v>60</v>
      </c>
      <c r="K364" s="264">
        <v>5192.3999999999996</v>
      </c>
    </row>
    <row r="365" spans="1:11" ht="14.4" customHeight="1" x14ac:dyDescent="0.3">
      <c r="A365" s="259" t="s">
        <v>341</v>
      </c>
      <c r="B365" s="260" t="s">
        <v>343</v>
      </c>
      <c r="C365" s="261" t="s">
        <v>349</v>
      </c>
      <c r="D365" s="262" t="s">
        <v>350</v>
      </c>
      <c r="E365" s="261" t="s">
        <v>488</v>
      </c>
      <c r="F365" s="262" t="s">
        <v>489</v>
      </c>
      <c r="G365" s="261" t="s">
        <v>1216</v>
      </c>
      <c r="H365" s="261" t="s">
        <v>1217</v>
      </c>
      <c r="I365" s="263">
        <v>41.39</v>
      </c>
      <c r="J365" s="263">
        <v>30</v>
      </c>
      <c r="K365" s="264">
        <v>1655.5</v>
      </c>
    </row>
    <row r="366" spans="1:11" ht="14.4" customHeight="1" x14ac:dyDescent="0.3">
      <c r="A366" s="259" t="s">
        <v>341</v>
      </c>
      <c r="B366" s="260" t="s">
        <v>343</v>
      </c>
      <c r="C366" s="261" t="s">
        <v>349</v>
      </c>
      <c r="D366" s="262" t="s">
        <v>350</v>
      </c>
      <c r="E366" s="261" t="s">
        <v>488</v>
      </c>
      <c r="F366" s="262" t="s">
        <v>489</v>
      </c>
      <c r="G366" s="261" t="s">
        <v>1218</v>
      </c>
      <c r="H366" s="261" t="s">
        <v>1219</v>
      </c>
      <c r="I366" s="263">
        <v>59.29</v>
      </c>
      <c r="J366" s="263">
        <v>90</v>
      </c>
      <c r="K366" s="264">
        <v>5336.1</v>
      </c>
    </row>
    <row r="367" spans="1:11" ht="14.4" customHeight="1" x14ac:dyDescent="0.3">
      <c r="A367" s="259" t="s">
        <v>341</v>
      </c>
      <c r="B367" s="260" t="s">
        <v>343</v>
      </c>
      <c r="C367" s="261" t="s">
        <v>349</v>
      </c>
      <c r="D367" s="262" t="s">
        <v>350</v>
      </c>
      <c r="E367" s="261" t="s">
        <v>488</v>
      </c>
      <c r="F367" s="262" t="s">
        <v>489</v>
      </c>
      <c r="G367" s="261" t="s">
        <v>1220</v>
      </c>
      <c r="H367" s="261" t="s">
        <v>1221</v>
      </c>
      <c r="I367" s="263">
        <v>1863.28</v>
      </c>
      <c r="J367" s="263">
        <v>1</v>
      </c>
      <c r="K367" s="264">
        <v>1863.28</v>
      </c>
    </row>
    <row r="368" spans="1:11" ht="14.4" customHeight="1" x14ac:dyDescent="0.3">
      <c r="A368" s="259" t="s">
        <v>341</v>
      </c>
      <c r="B368" s="260" t="s">
        <v>343</v>
      </c>
      <c r="C368" s="261" t="s">
        <v>349</v>
      </c>
      <c r="D368" s="262" t="s">
        <v>350</v>
      </c>
      <c r="E368" s="261" t="s">
        <v>488</v>
      </c>
      <c r="F368" s="262" t="s">
        <v>489</v>
      </c>
      <c r="G368" s="261" t="s">
        <v>1222</v>
      </c>
      <c r="H368" s="261" t="s">
        <v>1223</v>
      </c>
      <c r="I368" s="263">
        <v>2395.08</v>
      </c>
      <c r="J368" s="263">
        <v>1</v>
      </c>
      <c r="K368" s="264">
        <v>2395.08</v>
      </c>
    </row>
    <row r="369" spans="1:11" ht="14.4" customHeight="1" x14ac:dyDescent="0.3">
      <c r="A369" s="259" t="s">
        <v>341</v>
      </c>
      <c r="B369" s="260" t="s">
        <v>343</v>
      </c>
      <c r="C369" s="261" t="s">
        <v>349</v>
      </c>
      <c r="D369" s="262" t="s">
        <v>350</v>
      </c>
      <c r="E369" s="261" t="s">
        <v>488</v>
      </c>
      <c r="F369" s="262" t="s">
        <v>489</v>
      </c>
      <c r="G369" s="261" t="s">
        <v>1224</v>
      </c>
      <c r="H369" s="261" t="s">
        <v>1225</v>
      </c>
      <c r="I369" s="263">
        <v>218.55</v>
      </c>
      <c r="J369" s="263">
        <v>1</v>
      </c>
      <c r="K369" s="264">
        <v>218.55</v>
      </c>
    </row>
    <row r="370" spans="1:11" ht="14.4" customHeight="1" x14ac:dyDescent="0.3">
      <c r="A370" s="259" t="s">
        <v>341</v>
      </c>
      <c r="B370" s="260" t="s">
        <v>343</v>
      </c>
      <c r="C370" s="261" t="s">
        <v>349</v>
      </c>
      <c r="D370" s="262" t="s">
        <v>350</v>
      </c>
      <c r="E370" s="261" t="s">
        <v>488</v>
      </c>
      <c r="F370" s="262" t="s">
        <v>489</v>
      </c>
      <c r="G370" s="261" t="s">
        <v>1226</v>
      </c>
      <c r="H370" s="261" t="s">
        <v>1227</v>
      </c>
      <c r="I370" s="263">
        <v>511.5</v>
      </c>
      <c r="J370" s="263">
        <v>20</v>
      </c>
      <c r="K370" s="264">
        <v>10230</v>
      </c>
    </row>
    <row r="371" spans="1:11" ht="14.4" customHeight="1" x14ac:dyDescent="0.3">
      <c r="A371" s="259" t="s">
        <v>341</v>
      </c>
      <c r="B371" s="260" t="s">
        <v>343</v>
      </c>
      <c r="C371" s="261" t="s">
        <v>349</v>
      </c>
      <c r="D371" s="262" t="s">
        <v>350</v>
      </c>
      <c r="E371" s="261" t="s">
        <v>488</v>
      </c>
      <c r="F371" s="262" t="s">
        <v>489</v>
      </c>
      <c r="G371" s="261" t="s">
        <v>1228</v>
      </c>
      <c r="H371" s="261" t="s">
        <v>1229</v>
      </c>
      <c r="I371" s="263">
        <v>2654.7</v>
      </c>
      <c r="J371" s="263">
        <v>2</v>
      </c>
      <c r="K371" s="264">
        <v>5309.4</v>
      </c>
    </row>
    <row r="372" spans="1:11" ht="14.4" customHeight="1" x14ac:dyDescent="0.3">
      <c r="A372" s="259" t="s">
        <v>341</v>
      </c>
      <c r="B372" s="260" t="s">
        <v>343</v>
      </c>
      <c r="C372" s="261" t="s">
        <v>349</v>
      </c>
      <c r="D372" s="262" t="s">
        <v>350</v>
      </c>
      <c r="E372" s="261" t="s">
        <v>488</v>
      </c>
      <c r="F372" s="262" t="s">
        <v>489</v>
      </c>
      <c r="G372" s="261" t="s">
        <v>1230</v>
      </c>
      <c r="H372" s="261" t="s">
        <v>1231</v>
      </c>
      <c r="I372" s="263">
        <v>1601.3</v>
      </c>
      <c r="J372" s="263">
        <v>1</v>
      </c>
      <c r="K372" s="264">
        <v>1601.3</v>
      </c>
    </row>
    <row r="373" spans="1:11" ht="14.4" customHeight="1" x14ac:dyDescent="0.3">
      <c r="A373" s="259" t="s">
        <v>341</v>
      </c>
      <c r="B373" s="260" t="s">
        <v>343</v>
      </c>
      <c r="C373" s="261" t="s">
        <v>349</v>
      </c>
      <c r="D373" s="262" t="s">
        <v>350</v>
      </c>
      <c r="E373" s="261" t="s">
        <v>488</v>
      </c>
      <c r="F373" s="262" t="s">
        <v>489</v>
      </c>
      <c r="G373" s="261" t="s">
        <v>1232</v>
      </c>
      <c r="H373" s="261" t="s">
        <v>1233</v>
      </c>
      <c r="I373" s="263">
        <v>2329.2399999999998</v>
      </c>
      <c r="J373" s="263">
        <v>1</v>
      </c>
      <c r="K373" s="264">
        <v>2329.2399999999998</v>
      </c>
    </row>
    <row r="374" spans="1:11" ht="14.4" customHeight="1" x14ac:dyDescent="0.3">
      <c r="A374" s="259" t="s">
        <v>341</v>
      </c>
      <c r="B374" s="260" t="s">
        <v>343</v>
      </c>
      <c r="C374" s="261" t="s">
        <v>349</v>
      </c>
      <c r="D374" s="262" t="s">
        <v>350</v>
      </c>
      <c r="E374" s="261" t="s">
        <v>488</v>
      </c>
      <c r="F374" s="262" t="s">
        <v>489</v>
      </c>
      <c r="G374" s="261" t="s">
        <v>1234</v>
      </c>
      <c r="H374" s="261" t="s">
        <v>1235</v>
      </c>
      <c r="I374" s="263">
        <v>109.25</v>
      </c>
      <c r="J374" s="263">
        <v>2</v>
      </c>
      <c r="K374" s="264">
        <v>218.5</v>
      </c>
    </row>
    <row r="375" spans="1:11" ht="14.4" customHeight="1" x14ac:dyDescent="0.3">
      <c r="A375" s="259" t="s">
        <v>341</v>
      </c>
      <c r="B375" s="260" t="s">
        <v>343</v>
      </c>
      <c r="C375" s="261" t="s">
        <v>349</v>
      </c>
      <c r="D375" s="262" t="s">
        <v>350</v>
      </c>
      <c r="E375" s="261" t="s">
        <v>488</v>
      </c>
      <c r="F375" s="262" t="s">
        <v>489</v>
      </c>
      <c r="G375" s="261" t="s">
        <v>1236</v>
      </c>
      <c r="H375" s="261" t="s">
        <v>1237</v>
      </c>
      <c r="I375" s="263">
        <v>290.37</v>
      </c>
      <c r="J375" s="263">
        <v>2</v>
      </c>
      <c r="K375" s="264">
        <v>580.73</v>
      </c>
    </row>
    <row r="376" spans="1:11" ht="14.4" customHeight="1" x14ac:dyDescent="0.3">
      <c r="A376" s="259" t="s">
        <v>341</v>
      </c>
      <c r="B376" s="260" t="s">
        <v>343</v>
      </c>
      <c r="C376" s="261" t="s">
        <v>349</v>
      </c>
      <c r="D376" s="262" t="s">
        <v>350</v>
      </c>
      <c r="E376" s="261" t="s">
        <v>488</v>
      </c>
      <c r="F376" s="262" t="s">
        <v>489</v>
      </c>
      <c r="G376" s="261" t="s">
        <v>1238</v>
      </c>
      <c r="H376" s="261" t="s">
        <v>1239</v>
      </c>
      <c r="I376" s="263">
        <v>2395.09</v>
      </c>
      <c r="J376" s="263">
        <v>1</v>
      </c>
      <c r="K376" s="264">
        <v>2395.09</v>
      </c>
    </row>
    <row r="377" spans="1:11" ht="14.4" customHeight="1" x14ac:dyDescent="0.3">
      <c r="A377" s="259" t="s">
        <v>341</v>
      </c>
      <c r="B377" s="260" t="s">
        <v>343</v>
      </c>
      <c r="C377" s="261" t="s">
        <v>349</v>
      </c>
      <c r="D377" s="262" t="s">
        <v>350</v>
      </c>
      <c r="E377" s="261" t="s">
        <v>488</v>
      </c>
      <c r="F377" s="262" t="s">
        <v>489</v>
      </c>
      <c r="G377" s="261" t="s">
        <v>1240</v>
      </c>
      <c r="H377" s="261" t="s">
        <v>1241</v>
      </c>
      <c r="I377" s="263">
        <v>882.70400000000006</v>
      </c>
      <c r="J377" s="263">
        <v>5</v>
      </c>
      <c r="K377" s="264">
        <v>4484.1000000000004</v>
      </c>
    </row>
    <row r="378" spans="1:11" ht="14.4" customHeight="1" x14ac:dyDescent="0.3">
      <c r="A378" s="259" t="s">
        <v>341</v>
      </c>
      <c r="B378" s="260" t="s">
        <v>343</v>
      </c>
      <c r="C378" s="261" t="s">
        <v>349</v>
      </c>
      <c r="D378" s="262" t="s">
        <v>350</v>
      </c>
      <c r="E378" s="261" t="s">
        <v>488</v>
      </c>
      <c r="F378" s="262" t="s">
        <v>489</v>
      </c>
      <c r="G378" s="261" t="s">
        <v>1242</v>
      </c>
      <c r="H378" s="261" t="s">
        <v>1243</v>
      </c>
      <c r="I378" s="263">
        <v>1240.3</v>
      </c>
      <c r="J378" s="263">
        <v>1</v>
      </c>
      <c r="K378" s="264">
        <v>1240.3</v>
      </c>
    </row>
    <row r="379" spans="1:11" ht="14.4" customHeight="1" x14ac:dyDescent="0.3">
      <c r="A379" s="259" t="s">
        <v>341</v>
      </c>
      <c r="B379" s="260" t="s">
        <v>343</v>
      </c>
      <c r="C379" s="261" t="s">
        <v>349</v>
      </c>
      <c r="D379" s="262" t="s">
        <v>350</v>
      </c>
      <c r="E379" s="261" t="s">
        <v>488</v>
      </c>
      <c r="F379" s="262" t="s">
        <v>489</v>
      </c>
      <c r="G379" s="261" t="s">
        <v>1244</v>
      </c>
      <c r="H379" s="261" t="s">
        <v>1245</v>
      </c>
      <c r="I379" s="263">
        <v>62.886666666666663</v>
      </c>
      <c r="J379" s="263">
        <v>200</v>
      </c>
      <c r="K379" s="264">
        <v>12384.9</v>
      </c>
    </row>
    <row r="380" spans="1:11" ht="14.4" customHeight="1" x14ac:dyDescent="0.3">
      <c r="A380" s="259" t="s">
        <v>341</v>
      </c>
      <c r="B380" s="260" t="s">
        <v>343</v>
      </c>
      <c r="C380" s="261" t="s">
        <v>349</v>
      </c>
      <c r="D380" s="262" t="s">
        <v>350</v>
      </c>
      <c r="E380" s="261" t="s">
        <v>488</v>
      </c>
      <c r="F380" s="262" t="s">
        <v>489</v>
      </c>
      <c r="G380" s="261" t="s">
        <v>1246</v>
      </c>
      <c r="H380" s="261" t="s">
        <v>1247</v>
      </c>
      <c r="I380" s="263">
        <v>2222.9</v>
      </c>
      <c r="J380" s="263">
        <v>1</v>
      </c>
      <c r="K380" s="264">
        <v>2222.9</v>
      </c>
    </row>
    <row r="381" spans="1:11" ht="14.4" customHeight="1" x14ac:dyDescent="0.3">
      <c r="A381" s="259" t="s">
        <v>341</v>
      </c>
      <c r="B381" s="260" t="s">
        <v>343</v>
      </c>
      <c r="C381" s="261" t="s">
        <v>349</v>
      </c>
      <c r="D381" s="262" t="s">
        <v>350</v>
      </c>
      <c r="E381" s="261" t="s">
        <v>488</v>
      </c>
      <c r="F381" s="262" t="s">
        <v>489</v>
      </c>
      <c r="G381" s="261" t="s">
        <v>1248</v>
      </c>
      <c r="H381" s="261" t="s">
        <v>1249</v>
      </c>
      <c r="I381" s="263">
        <v>1515.8150000000001</v>
      </c>
      <c r="J381" s="263">
        <v>2</v>
      </c>
      <c r="K381" s="264">
        <v>3031.63</v>
      </c>
    </row>
    <row r="382" spans="1:11" ht="14.4" customHeight="1" x14ac:dyDescent="0.3">
      <c r="A382" s="259" t="s">
        <v>341</v>
      </c>
      <c r="B382" s="260" t="s">
        <v>343</v>
      </c>
      <c r="C382" s="261" t="s">
        <v>349</v>
      </c>
      <c r="D382" s="262" t="s">
        <v>350</v>
      </c>
      <c r="E382" s="261" t="s">
        <v>488</v>
      </c>
      <c r="F382" s="262" t="s">
        <v>489</v>
      </c>
      <c r="G382" s="261" t="s">
        <v>1250</v>
      </c>
      <c r="H382" s="261" t="s">
        <v>1251</v>
      </c>
      <c r="I382" s="263">
        <v>690</v>
      </c>
      <c r="J382" s="263">
        <v>1</v>
      </c>
      <c r="K382" s="264">
        <v>690</v>
      </c>
    </row>
    <row r="383" spans="1:11" ht="14.4" customHeight="1" x14ac:dyDescent="0.3">
      <c r="A383" s="259" t="s">
        <v>341</v>
      </c>
      <c r="B383" s="260" t="s">
        <v>343</v>
      </c>
      <c r="C383" s="261" t="s">
        <v>349</v>
      </c>
      <c r="D383" s="262" t="s">
        <v>350</v>
      </c>
      <c r="E383" s="261" t="s">
        <v>488</v>
      </c>
      <c r="F383" s="262" t="s">
        <v>489</v>
      </c>
      <c r="G383" s="261" t="s">
        <v>1252</v>
      </c>
      <c r="H383" s="261" t="s">
        <v>1253</v>
      </c>
      <c r="I383" s="263">
        <v>0.01</v>
      </c>
      <c r="J383" s="263">
        <v>1</v>
      </c>
      <c r="K383" s="264">
        <v>0.01</v>
      </c>
    </row>
    <row r="384" spans="1:11" ht="14.4" customHeight="1" x14ac:dyDescent="0.3">
      <c r="A384" s="259" t="s">
        <v>341</v>
      </c>
      <c r="B384" s="260" t="s">
        <v>343</v>
      </c>
      <c r="C384" s="261" t="s">
        <v>349</v>
      </c>
      <c r="D384" s="262" t="s">
        <v>350</v>
      </c>
      <c r="E384" s="261" t="s">
        <v>488</v>
      </c>
      <c r="F384" s="262" t="s">
        <v>489</v>
      </c>
      <c r="G384" s="261" t="s">
        <v>1254</v>
      </c>
      <c r="H384" s="261" t="s">
        <v>1255</v>
      </c>
      <c r="I384" s="263">
        <v>353.4</v>
      </c>
      <c r="J384" s="263">
        <v>1</v>
      </c>
      <c r="K384" s="264">
        <v>353.4</v>
      </c>
    </row>
    <row r="385" spans="1:11" ht="14.4" customHeight="1" x14ac:dyDescent="0.3">
      <c r="A385" s="259" t="s">
        <v>341</v>
      </c>
      <c r="B385" s="260" t="s">
        <v>343</v>
      </c>
      <c r="C385" s="261" t="s">
        <v>349</v>
      </c>
      <c r="D385" s="262" t="s">
        <v>350</v>
      </c>
      <c r="E385" s="261" t="s">
        <v>488</v>
      </c>
      <c r="F385" s="262" t="s">
        <v>489</v>
      </c>
      <c r="G385" s="261" t="s">
        <v>1256</v>
      </c>
      <c r="H385" s="261" t="s">
        <v>1257</v>
      </c>
      <c r="I385" s="263">
        <v>731.7</v>
      </c>
      <c r="J385" s="263">
        <v>1</v>
      </c>
      <c r="K385" s="264">
        <v>731.7</v>
      </c>
    </row>
    <row r="386" spans="1:11" ht="14.4" customHeight="1" x14ac:dyDescent="0.3">
      <c r="A386" s="259" t="s">
        <v>341</v>
      </c>
      <c r="B386" s="260" t="s">
        <v>343</v>
      </c>
      <c r="C386" s="261" t="s">
        <v>349</v>
      </c>
      <c r="D386" s="262" t="s">
        <v>350</v>
      </c>
      <c r="E386" s="261" t="s">
        <v>488</v>
      </c>
      <c r="F386" s="262" t="s">
        <v>489</v>
      </c>
      <c r="G386" s="261" t="s">
        <v>1258</v>
      </c>
      <c r="H386" s="261" t="s">
        <v>1259</v>
      </c>
      <c r="I386" s="263">
        <v>460.57</v>
      </c>
      <c r="J386" s="263">
        <v>10</v>
      </c>
      <c r="K386" s="264">
        <v>4605.7</v>
      </c>
    </row>
    <row r="387" spans="1:11" ht="14.4" customHeight="1" x14ac:dyDescent="0.3">
      <c r="A387" s="259" t="s">
        <v>341</v>
      </c>
      <c r="B387" s="260" t="s">
        <v>343</v>
      </c>
      <c r="C387" s="261" t="s">
        <v>349</v>
      </c>
      <c r="D387" s="262" t="s">
        <v>350</v>
      </c>
      <c r="E387" s="261" t="s">
        <v>488</v>
      </c>
      <c r="F387" s="262" t="s">
        <v>489</v>
      </c>
      <c r="G387" s="261" t="s">
        <v>1260</v>
      </c>
      <c r="H387" s="261" t="s">
        <v>1261</v>
      </c>
      <c r="I387" s="263">
        <v>460.57500000000005</v>
      </c>
      <c r="J387" s="263">
        <v>5</v>
      </c>
      <c r="K387" s="264">
        <v>2302.8000000000002</v>
      </c>
    </row>
    <row r="388" spans="1:11" ht="14.4" customHeight="1" x14ac:dyDescent="0.3">
      <c r="A388" s="259" t="s">
        <v>341</v>
      </c>
      <c r="B388" s="260" t="s">
        <v>343</v>
      </c>
      <c r="C388" s="261" t="s">
        <v>349</v>
      </c>
      <c r="D388" s="262" t="s">
        <v>350</v>
      </c>
      <c r="E388" s="261" t="s">
        <v>488</v>
      </c>
      <c r="F388" s="262" t="s">
        <v>489</v>
      </c>
      <c r="G388" s="261" t="s">
        <v>1262</v>
      </c>
      <c r="H388" s="261" t="s">
        <v>1263</v>
      </c>
      <c r="I388" s="263">
        <v>194.46</v>
      </c>
      <c r="J388" s="263">
        <v>35</v>
      </c>
      <c r="K388" s="264">
        <v>6806</v>
      </c>
    </row>
    <row r="389" spans="1:11" ht="14.4" customHeight="1" x14ac:dyDescent="0.3">
      <c r="A389" s="259" t="s">
        <v>341</v>
      </c>
      <c r="B389" s="260" t="s">
        <v>343</v>
      </c>
      <c r="C389" s="261" t="s">
        <v>349</v>
      </c>
      <c r="D389" s="262" t="s">
        <v>350</v>
      </c>
      <c r="E389" s="261" t="s">
        <v>488</v>
      </c>
      <c r="F389" s="262" t="s">
        <v>489</v>
      </c>
      <c r="G389" s="261" t="s">
        <v>1264</v>
      </c>
      <c r="H389" s="261" t="s">
        <v>1265</v>
      </c>
      <c r="I389" s="263">
        <v>194.47</v>
      </c>
      <c r="J389" s="263">
        <v>57</v>
      </c>
      <c r="K389" s="264">
        <v>11085</v>
      </c>
    </row>
    <row r="390" spans="1:11" ht="14.4" customHeight="1" x14ac:dyDescent="0.3">
      <c r="A390" s="259" t="s">
        <v>341</v>
      </c>
      <c r="B390" s="260" t="s">
        <v>343</v>
      </c>
      <c r="C390" s="261" t="s">
        <v>349</v>
      </c>
      <c r="D390" s="262" t="s">
        <v>350</v>
      </c>
      <c r="E390" s="261" t="s">
        <v>488</v>
      </c>
      <c r="F390" s="262" t="s">
        <v>489</v>
      </c>
      <c r="G390" s="261" t="s">
        <v>1266</v>
      </c>
      <c r="H390" s="261" t="s">
        <v>1267</v>
      </c>
      <c r="I390" s="263">
        <v>428.43</v>
      </c>
      <c r="J390" s="263">
        <v>5</v>
      </c>
      <c r="K390" s="264">
        <v>2122.12</v>
      </c>
    </row>
    <row r="391" spans="1:11" ht="14.4" customHeight="1" x14ac:dyDescent="0.3">
      <c r="A391" s="259" t="s">
        <v>341</v>
      </c>
      <c r="B391" s="260" t="s">
        <v>343</v>
      </c>
      <c r="C391" s="261" t="s">
        <v>349</v>
      </c>
      <c r="D391" s="262" t="s">
        <v>350</v>
      </c>
      <c r="E391" s="261" t="s">
        <v>488</v>
      </c>
      <c r="F391" s="262" t="s">
        <v>489</v>
      </c>
      <c r="G391" s="261" t="s">
        <v>1268</v>
      </c>
      <c r="H391" s="261" t="s">
        <v>1269</v>
      </c>
      <c r="I391" s="263">
        <v>374.02</v>
      </c>
      <c r="J391" s="263">
        <v>2</v>
      </c>
      <c r="K391" s="264">
        <v>748.04</v>
      </c>
    </row>
    <row r="392" spans="1:11" ht="14.4" customHeight="1" x14ac:dyDescent="0.3">
      <c r="A392" s="259" t="s">
        <v>341</v>
      </c>
      <c r="B392" s="260" t="s">
        <v>343</v>
      </c>
      <c r="C392" s="261" t="s">
        <v>349</v>
      </c>
      <c r="D392" s="262" t="s">
        <v>350</v>
      </c>
      <c r="E392" s="261" t="s">
        <v>488</v>
      </c>
      <c r="F392" s="262" t="s">
        <v>489</v>
      </c>
      <c r="G392" s="261" t="s">
        <v>1270</v>
      </c>
      <c r="H392" s="261" t="s">
        <v>1271</v>
      </c>
      <c r="I392" s="263">
        <v>369.6</v>
      </c>
      <c r="J392" s="263">
        <v>2</v>
      </c>
      <c r="K392" s="264">
        <v>739.2</v>
      </c>
    </row>
    <row r="393" spans="1:11" ht="14.4" customHeight="1" x14ac:dyDescent="0.3">
      <c r="A393" s="259" t="s">
        <v>341</v>
      </c>
      <c r="B393" s="260" t="s">
        <v>343</v>
      </c>
      <c r="C393" s="261" t="s">
        <v>349</v>
      </c>
      <c r="D393" s="262" t="s">
        <v>350</v>
      </c>
      <c r="E393" s="261" t="s">
        <v>488</v>
      </c>
      <c r="F393" s="262" t="s">
        <v>489</v>
      </c>
      <c r="G393" s="261" t="s">
        <v>1272</v>
      </c>
      <c r="H393" s="261" t="s">
        <v>1273</v>
      </c>
      <c r="I393" s="263">
        <v>468.7</v>
      </c>
      <c r="J393" s="263">
        <v>2</v>
      </c>
      <c r="K393" s="264">
        <v>937.4</v>
      </c>
    </row>
    <row r="394" spans="1:11" ht="14.4" customHeight="1" x14ac:dyDescent="0.3">
      <c r="A394" s="259" t="s">
        <v>341</v>
      </c>
      <c r="B394" s="260" t="s">
        <v>343</v>
      </c>
      <c r="C394" s="261" t="s">
        <v>349</v>
      </c>
      <c r="D394" s="262" t="s">
        <v>350</v>
      </c>
      <c r="E394" s="261" t="s">
        <v>488</v>
      </c>
      <c r="F394" s="262" t="s">
        <v>489</v>
      </c>
      <c r="G394" s="261" t="s">
        <v>1274</v>
      </c>
      <c r="H394" s="261" t="s">
        <v>1275</v>
      </c>
      <c r="I394" s="263">
        <v>468.65</v>
      </c>
      <c r="J394" s="263">
        <v>2</v>
      </c>
      <c r="K394" s="264">
        <v>937.3</v>
      </c>
    </row>
    <row r="395" spans="1:11" ht="14.4" customHeight="1" x14ac:dyDescent="0.3">
      <c r="A395" s="259" t="s">
        <v>341</v>
      </c>
      <c r="B395" s="260" t="s">
        <v>343</v>
      </c>
      <c r="C395" s="261" t="s">
        <v>349</v>
      </c>
      <c r="D395" s="262" t="s">
        <v>350</v>
      </c>
      <c r="E395" s="261" t="s">
        <v>488</v>
      </c>
      <c r="F395" s="262" t="s">
        <v>489</v>
      </c>
      <c r="G395" s="261" t="s">
        <v>1276</v>
      </c>
      <c r="H395" s="261" t="s">
        <v>1277</v>
      </c>
      <c r="I395" s="263">
        <v>1401.05</v>
      </c>
      <c r="J395" s="263">
        <v>1</v>
      </c>
      <c r="K395" s="264">
        <v>1401.05</v>
      </c>
    </row>
    <row r="396" spans="1:11" ht="14.4" customHeight="1" x14ac:dyDescent="0.3">
      <c r="A396" s="259" t="s">
        <v>341</v>
      </c>
      <c r="B396" s="260" t="s">
        <v>343</v>
      </c>
      <c r="C396" s="261" t="s">
        <v>349</v>
      </c>
      <c r="D396" s="262" t="s">
        <v>350</v>
      </c>
      <c r="E396" s="261" t="s">
        <v>488</v>
      </c>
      <c r="F396" s="262" t="s">
        <v>489</v>
      </c>
      <c r="G396" s="261" t="s">
        <v>1278</v>
      </c>
      <c r="H396" s="261" t="s">
        <v>1279</v>
      </c>
      <c r="I396" s="263">
        <v>843.83</v>
      </c>
      <c r="J396" s="263">
        <v>3</v>
      </c>
      <c r="K396" s="264">
        <v>2531.48</v>
      </c>
    </row>
    <row r="397" spans="1:11" ht="14.4" customHeight="1" x14ac:dyDescent="0.3">
      <c r="A397" s="259" t="s">
        <v>341</v>
      </c>
      <c r="B397" s="260" t="s">
        <v>343</v>
      </c>
      <c r="C397" s="261" t="s">
        <v>349</v>
      </c>
      <c r="D397" s="262" t="s">
        <v>350</v>
      </c>
      <c r="E397" s="261" t="s">
        <v>488</v>
      </c>
      <c r="F397" s="262" t="s">
        <v>489</v>
      </c>
      <c r="G397" s="261" t="s">
        <v>1280</v>
      </c>
      <c r="H397" s="261" t="s">
        <v>1281</v>
      </c>
      <c r="I397" s="263">
        <v>696.96</v>
      </c>
      <c r="J397" s="263">
        <v>12</v>
      </c>
      <c r="K397" s="264">
        <v>8363.52</v>
      </c>
    </row>
    <row r="398" spans="1:11" ht="14.4" customHeight="1" x14ac:dyDescent="0.3">
      <c r="A398" s="259" t="s">
        <v>341</v>
      </c>
      <c r="B398" s="260" t="s">
        <v>343</v>
      </c>
      <c r="C398" s="261" t="s">
        <v>349</v>
      </c>
      <c r="D398" s="262" t="s">
        <v>350</v>
      </c>
      <c r="E398" s="261" t="s">
        <v>488</v>
      </c>
      <c r="F398" s="262" t="s">
        <v>489</v>
      </c>
      <c r="G398" s="261" t="s">
        <v>1282</v>
      </c>
      <c r="H398" s="261" t="s">
        <v>1283</v>
      </c>
      <c r="I398" s="263">
        <v>2970.66</v>
      </c>
      <c r="J398" s="263">
        <v>3</v>
      </c>
      <c r="K398" s="264">
        <v>8911.98</v>
      </c>
    </row>
    <row r="399" spans="1:11" ht="14.4" customHeight="1" x14ac:dyDescent="0.3">
      <c r="A399" s="259" t="s">
        <v>341</v>
      </c>
      <c r="B399" s="260" t="s">
        <v>343</v>
      </c>
      <c r="C399" s="261" t="s">
        <v>349</v>
      </c>
      <c r="D399" s="262" t="s">
        <v>350</v>
      </c>
      <c r="E399" s="261" t="s">
        <v>488</v>
      </c>
      <c r="F399" s="262" t="s">
        <v>489</v>
      </c>
      <c r="G399" s="261" t="s">
        <v>1284</v>
      </c>
      <c r="H399" s="261" t="s">
        <v>1285</v>
      </c>
      <c r="I399" s="263">
        <v>2.34</v>
      </c>
      <c r="J399" s="263">
        <v>1200</v>
      </c>
      <c r="K399" s="264">
        <v>2794.7</v>
      </c>
    </row>
    <row r="400" spans="1:11" ht="14.4" customHeight="1" x14ac:dyDescent="0.3">
      <c r="A400" s="259" t="s">
        <v>341</v>
      </c>
      <c r="B400" s="260" t="s">
        <v>343</v>
      </c>
      <c r="C400" s="261" t="s">
        <v>349</v>
      </c>
      <c r="D400" s="262" t="s">
        <v>350</v>
      </c>
      <c r="E400" s="261" t="s">
        <v>488</v>
      </c>
      <c r="F400" s="262" t="s">
        <v>489</v>
      </c>
      <c r="G400" s="261" t="s">
        <v>1286</v>
      </c>
      <c r="H400" s="261" t="s">
        <v>1287</v>
      </c>
      <c r="I400" s="263">
        <v>2.9575000000000005</v>
      </c>
      <c r="J400" s="263">
        <v>600</v>
      </c>
      <c r="K400" s="264">
        <v>1786.6</v>
      </c>
    </row>
    <row r="401" spans="1:11" ht="14.4" customHeight="1" x14ac:dyDescent="0.3">
      <c r="A401" s="259" t="s">
        <v>341</v>
      </c>
      <c r="B401" s="260" t="s">
        <v>343</v>
      </c>
      <c r="C401" s="261" t="s">
        <v>349</v>
      </c>
      <c r="D401" s="262" t="s">
        <v>350</v>
      </c>
      <c r="E401" s="261" t="s">
        <v>488</v>
      </c>
      <c r="F401" s="262" t="s">
        <v>489</v>
      </c>
      <c r="G401" s="261" t="s">
        <v>1288</v>
      </c>
      <c r="H401" s="261" t="s">
        <v>1289</v>
      </c>
      <c r="I401" s="263">
        <v>2.98</v>
      </c>
      <c r="J401" s="263">
        <v>60</v>
      </c>
      <c r="K401" s="264">
        <v>179</v>
      </c>
    </row>
    <row r="402" spans="1:11" ht="14.4" customHeight="1" x14ac:dyDescent="0.3">
      <c r="A402" s="259" t="s">
        <v>341</v>
      </c>
      <c r="B402" s="260" t="s">
        <v>343</v>
      </c>
      <c r="C402" s="261" t="s">
        <v>349</v>
      </c>
      <c r="D402" s="262" t="s">
        <v>350</v>
      </c>
      <c r="E402" s="261" t="s">
        <v>488</v>
      </c>
      <c r="F402" s="262" t="s">
        <v>489</v>
      </c>
      <c r="G402" s="261" t="s">
        <v>1290</v>
      </c>
      <c r="H402" s="261" t="s">
        <v>1291</v>
      </c>
      <c r="I402" s="263">
        <v>179</v>
      </c>
      <c r="J402" s="263">
        <v>1</v>
      </c>
      <c r="K402" s="264">
        <v>179</v>
      </c>
    </row>
    <row r="403" spans="1:11" ht="14.4" customHeight="1" x14ac:dyDescent="0.3">
      <c r="A403" s="259" t="s">
        <v>341</v>
      </c>
      <c r="B403" s="260" t="s">
        <v>343</v>
      </c>
      <c r="C403" s="261" t="s">
        <v>349</v>
      </c>
      <c r="D403" s="262" t="s">
        <v>350</v>
      </c>
      <c r="E403" s="261" t="s">
        <v>488</v>
      </c>
      <c r="F403" s="262" t="s">
        <v>489</v>
      </c>
      <c r="G403" s="261" t="s">
        <v>1292</v>
      </c>
      <c r="H403" s="261" t="s">
        <v>1293</v>
      </c>
      <c r="I403" s="263">
        <v>668</v>
      </c>
      <c r="J403" s="263">
        <v>5</v>
      </c>
      <c r="K403" s="264">
        <v>3340</v>
      </c>
    </row>
    <row r="404" spans="1:11" ht="14.4" customHeight="1" x14ac:dyDescent="0.3">
      <c r="A404" s="259" t="s">
        <v>341</v>
      </c>
      <c r="B404" s="260" t="s">
        <v>343</v>
      </c>
      <c r="C404" s="261" t="s">
        <v>349</v>
      </c>
      <c r="D404" s="262" t="s">
        <v>350</v>
      </c>
      <c r="E404" s="261" t="s">
        <v>488</v>
      </c>
      <c r="F404" s="262" t="s">
        <v>489</v>
      </c>
      <c r="G404" s="261" t="s">
        <v>1294</v>
      </c>
      <c r="H404" s="261" t="s">
        <v>1295</v>
      </c>
      <c r="I404" s="263">
        <v>1009.07</v>
      </c>
      <c r="J404" s="263">
        <v>1</v>
      </c>
      <c r="K404" s="264">
        <v>1009.07</v>
      </c>
    </row>
    <row r="405" spans="1:11" ht="14.4" customHeight="1" x14ac:dyDescent="0.3">
      <c r="A405" s="259" t="s">
        <v>341</v>
      </c>
      <c r="B405" s="260" t="s">
        <v>343</v>
      </c>
      <c r="C405" s="261" t="s">
        <v>349</v>
      </c>
      <c r="D405" s="262" t="s">
        <v>350</v>
      </c>
      <c r="E405" s="261" t="s">
        <v>488</v>
      </c>
      <c r="F405" s="262" t="s">
        <v>489</v>
      </c>
      <c r="G405" s="261" t="s">
        <v>1296</v>
      </c>
      <c r="H405" s="261" t="s">
        <v>1297</v>
      </c>
      <c r="I405" s="263">
        <v>302.26499999999999</v>
      </c>
      <c r="J405" s="263">
        <v>8</v>
      </c>
      <c r="K405" s="264">
        <v>2412</v>
      </c>
    </row>
    <row r="406" spans="1:11" ht="14.4" customHeight="1" x14ac:dyDescent="0.3">
      <c r="A406" s="259" t="s">
        <v>341</v>
      </c>
      <c r="B406" s="260" t="s">
        <v>343</v>
      </c>
      <c r="C406" s="261" t="s">
        <v>349</v>
      </c>
      <c r="D406" s="262" t="s">
        <v>350</v>
      </c>
      <c r="E406" s="261" t="s">
        <v>488</v>
      </c>
      <c r="F406" s="262" t="s">
        <v>489</v>
      </c>
      <c r="G406" s="261" t="s">
        <v>1298</v>
      </c>
      <c r="H406" s="261" t="s">
        <v>1299</v>
      </c>
      <c r="I406" s="263">
        <v>72</v>
      </c>
      <c r="J406" s="263">
        <v>6</v>
      </c>
      <c r="K406" s="264">
        <v>432</v>
      </c>
    </row>
    <row r="407" spans="1:11" ht="14.4" customHeight="1" x14ac:dyDescent="0.3">
      <c r="A407" s="259" t="s">
        <v>341</v>
      </c>
      <c r="B407" s="260" t="s">
        <v>343</v>
      </c>
      <c r="C407" s="261" t="s">
        <v>349</v>
      </c>
      <c r="D407" s="262" t="s">
        <v>350</v>
      </c>
      <c r="E407" s="261" t="s">
        <v>488</v>
      </c>
      <c r="F407" s="262" t="s">
        <v>489</v>
      </c>
      <c r="G407" s="261" t="s">
        <v>1300</v>
      </c>
      <c r="H407" s="261" t="s">
        <v>1301</v>
      </c>
      <c r="I407" s="263">
        <v>1.95</v>
      </c>
      <c r="J407" s="263">
        <v>300</v>
      </c>
      <c r="K407" s="264">
        <v>583.9</v>
      </c>
    </row>
    <row r="408" spans="1:11" ht="14.4" customHeight="1" x14ac:dyDescent="0.3">
      <c r="A408" s="259" t="s">
        <v>341</v>
      </c>
      <c r="B408" s="260" t="s">
        <v>343</v>
      </c>
      <c r="C408" s="261" t="s">
        <v>349</v>
      </c>
      <c r="D408" s="262" t="s">
        <v>350</v>
      </c>
      <c r="E408" s="261" t="s">
        <v>488</v>
      </c>
      <c r="F408" s="262" t="s">
        <v>489</v>
      </c>
      <c r="G408" s="261" t="s">
        <v>1302</v>
      </c>
      <c r="H408" s="261" t="s">
        <v>1303</v>
      </c>
      <c r="I408" s="263">
        <v>2.36</v>
      </c>
      <c r="J408" s="263">
        <v>200</v>
      </c>
      <c r="K408" s="264">
        <v>472.9</v>
      </c>
    </row>
    <row r="409" spans="1:11" ht="14.4" customHeight="1" x14ac:dyDescent="0.3">
      <c r="A409" s="259" t="s">
        <v>341</v>
      </c>
      <c r="B409" s="260" t="s">
        <v>343</v>
      </c>
      <c r="C409" s="261" t="s">
        <v>349</v>
      </c>
      <c r="D409" s="262" t="s">
        <v>350</v>
      </c>
      <c r="E409" s="261" t="s">
        <v>488</v>
      </c>
      <c r="F409" s="262" t="s">
        <v>489</v>
      </c>
      <c r="G409" s="261" t="s">
        <v>1304</v>
      </c>
      <c r="H409" s="261" t="s">
        <v>1305</v>
      </c>
      <c r="I409" s="263">
        <v>2.36</v>
      </c>
      <c r="J409" s="263">
        <v>200</v>
      </c>
      <c r="K409" s="264">
        <v>472.9</v>
      </c>
    </row>
    <row r="410" spans="1:11" ht="14.4" customHeight="1" x14ac:dyDescent="0.3">
      <c r="A410" s="259" t="s">
        <v>341</v>
      </c>
      <c r="B410" s="260" t="s">
        <v>343</v>
      </c>
      <c r="C410" s="261" t="s">
        <v>349</v>
      </c>
      <c r="D410" s="262" t="s">
        <v>350</v>
      </c>
      <c r="E410" s="261" t="s">
        <v>488</v>
      </c>
      <c r="F410" s="262" t="s">
        <v>489</v>
      </c>
      <c r="G410" s="261" t="s">
        <v>1306</v>
      </c>
      <c r="H410" s="261" t="s">
        <v>1307</v>
      </c>
      <c r="I410" s="263">
        <v>2137.5</v>
      </c>
      <c r="J410" s="263">
        <v>1</v>
      </c>
      <c r="K410" s="264">
        <v>2137.5</v>
      </c>
    </row>
    <row r="411" spans="1:11" ht="14.4" customHeight="1" x14ac:dyDescent="0.3">
      <c r="A411" s="259" t="s">
        <v>341</v>
      </c>
      <c r="B411" s="260" t="s">
        <v>343</v>
      </c>
      <c r="C411" s="261" t="s">
        <v>349</v>
      </c>
      <c r="D411" s="262" t="s">
        <v>350</v>
      </c>
      <c r="E411" s="261" t="s">
        <v>488</v>
      </c>
      <c r="F411" s="262" t="s">
        <v>489</v>
      </c>
      <c r="G411" s="261" t="s">
        <v>1308</v>
      </c>
      <c r="H411" s="261" t="s">
        <v>1309</v>
      </c>
      <c r="I411" s="263">
        <v>2373.1</v>
      </c>
      <c r="J411" s="263">
        <v>1</v>
      </c>
      <c r="K411" s="264">
        <v>2373.1</v>
      </c>
    </row>
    <row r="412" spans="1:11" ht="14.4" customHeight="1" x14ac:dyDescent="0.3">
      <c r="A412" s="259" t="s">
        <v>341</v>
      </c>
      <c r="B412" s="260" t="s">
        <v>343</v>
      </c>
      <c r="C412" s="261" t="s">
        <v>349</v>
      </c>
      <c r="D412" s="262" t="s">
        <v>350</v>
      </c>
      <c r="E412" s="261" t="s">
        <v>488</v>
      </c>
      <c r="F412" s="262" t="s">
        <v>489</v>
      </c>
      <c r="G412" s="261" t="s">
        <v>1310</v>
      </c>
      <c r="H412" s="261" t="s">
        <v>1311</v>
      </c>
      <c r="I412" s="263">
        <v>1846.9</v>
      </c>
      <c r="J412" s="263">
        <v>2</v>
      </c>
      <c r="K412" s="264">
        <v>3693.8</v>
      </c>
    </row>
    <row r="413" spans="1:11" ht="14.4" customHeight="1" x14ac:dyDescent="0.3">
      <c r="A413" s="259" t="s">
        <v>341</v>
      </c>
      <c r="B413" s="260" t="s">
        <v>343</v>
      </c>
      <c r="C413" s="261" t="s">
        <v>349</v>
      </c>
      <c r="D413" s="262" t="s">
        <v>350</v>
      </c>
      <c r="E413" s="261" t="s">
        <v>488</v>
      </c>
      <c r="F413" s="262" t="s">
        <v>489</v>
      </c>
      <c r="G413" s="261" t="s">
        <v>1312</v>
      </c>
      <c r="H413" s="261" t="s">
        <v>1313</v>
      </c>
      <c r="I413" s="263">
        <v>753.3</v>
      </c>
      <c r="J413" s="263">
        <v>1</v>
      </c>
      <c r="K413" s="264">
        <v>753.3</v>
      </c>
    </row>
    <row r="414" spans="1:11" ht="14.4" customHeight="1" x14ac:dyDescent="0.3">
      <c r="A414" s="259" t="s">
        <v>341</v>
      </c>
      <c r="B414" s="260" t="s">
        <v>343</v>
      </c>
      <c r="C414" s="261" t="s">
        <v>349</v>
      </c>
      <c r="D414" s="262" t="s">
        <v>350</v>
      </c>
      <c r="E414" s="261" t="s">
        <v>488</v>
      </c>
      <c r="F414" s="262" t="s">
        <v>489</v>
      </c>
      <c r="G414" s="261" t="s">
        <v>1314</v>
      </c>
      <c r="H414" s="261" t="s">
        <v>1315</v>
      </c>
      <c r="I414" s="263">
        <v>2064.3000000000002</v>
      </c>
      <c r="J414" s="263">
        <v>1</v>
      </c>
      <c r="K414" s="264">
        <v>2064.3000000000002</v>
      </c>
    </row>
    <row r="415" spans="1:11" ht="14.4" customHeight="1" x14ac:dyDescent="0.3">
      <c r="A415" s="259" t="s">
        <v>341</v>
      </c>
      <c r="B415" s="260" t="s">
        <v>343</v>
      </c>
      <c r="C415" s="261" t="s">
        <v>349</v>
      </c>
      <c r="D415" s="262" t="s">
        <v>350</v>
      </c>
      <c r="E415" s="261" t="s">
        <v>488</v>
      </c>
      <c r="F415" s="262" t="s">
        <v>489</v>
      </c>
      <c r="G415" s="261" t="s">
        <v>1316</v>
      </c>
      <c r="H415" s="261" t="s">
        <v>1317</v>
      </c>
      <c r="I415" s="263">
        <v>2083.7399999999998</v>
      </c>
      <c r="J415" s="263">
        <v>1</v>
      </c>
      <c r="K415" s="264">
        <v>2083.7399999999998</v>
      </c>
    </row>
    <row r="416" spans="1:11" ht="14.4" customHeight="1" x14ac:dyDescent="0.3">
      <c r="A416" s="259" t="s">
        <v>341</v>
      </c>
      <c r="B416" s="260" t="s">
        <v>343</v>
      </c>
      <c r="C416" s="261" t="s">
        <v>349</v>
      </c>
      <c r="D416" s="262" t="s">
        <v>350</v>
      </c>
      <c r="E416" s="261" t="s">
        <v>488</v>
      </c>
      <c r="F416" s="262" t="s">
        <v>489</v>
      </c>
      <c r="G416" s="261" t="s">
        <v>1318</v>
      </c>
      <c r="H416" s="261" t="s">
        <v>1319</v>
      </c>
      <c r="I416" s="263">
        <v>341.63</v>
      </c>
      <c r="J416" s="263">
        <v>3</v>
      </c>
      <c r="K416" s="264">
        <v>1024.9000000000001</v>
      </c>
    </row>
    <row r="417" spans="1:11" ht="14.4" customHeight="1" x14ac:dyDescent="0.3">
      <c r="A417" s="259" t="s">
        <v>341</v>
      </c>
      <c r="B417" s="260" t="s">
        <v>343</v>
      </c>
      <c r="C417" s="261" t="s">
        <v>349</v>
      </c>
      <c r="D417" s="262" t="s">
        <v>350</v>
      </c>
      <c r="E417" s="261" t="s">
        <v>488</v>
      </c>
      <c r="F417" s="262" t="s">
        <v>489</v>
      </c>
      <c r="G417" s="261" t="s">
        <v>1320</v>
      </c>
      <c r="H417" s="261" t="s">
        <v>1321</v>
      </c>
      <c r="I417" s="263">
        <v>341.55</v>
      </c>
      <c r="J417" s="263">
        <v>2</v>
      </c>
      <c r="K417" s="264">
        <v>683.1</v>
      </c>
    </row>
    <row r="418" spans="1:11" ht="14.4" customHeight="1" x14ac:dyDescent="0.3">
      <c r="A418" s="259" t="s">
        <v>341</v>
      </c>
      <c r="B418" s="260" t="s">
        <v>343</v>
      </c>
      <c r="C418" s="261" t="s">
        <v>349</v>
      </c>
      <c r="D418" s="262" t="s">
        <v>350</v>
      </c>
      <c r="E418" s="261" t="s">
        <v>488</v>
      </c>
      <c r="F418" s="262" t="s">
        <v>489</v>
      </c>
      <c r="G418" s="261" t="s">
        <v>1322</v>
      </c>
      <c r="H418" s="261" t="s">
        <v>1323</v>
      </c>
      <c r="I418" s="263">
        <v>1699</v>
      </c>
      <c r="J418" s="263">
        <v>1</v>
      </c>
      <c r="K418" s="264">
        <v>1699</v>
      </c>
    </row>
    <row r="419" spans="1:11" ht="14.4" customHeight="1" x14ac:dyDescent="0.3">
      <c r="A419" s="259" t="s">
        <v>341</v>
      </c>
      <c r="B419" s="260" t="s">
        <v>343</v>
      </c>
      <c r="C419" s="261" t="s">
        <v>349</v>
      </c>
      <c r="D419" s="262" t="s">
        <v>350</v>
      </c>
      <c r="E419" s="261" t="s">
        <v>488</v>
      </c>
      <c r="F419" s="262" t="s">
        <v>489</v>
      </c>
      <c r="G419" s="261" t="s">
        <v>1324</v>
      </c>
      <c r="H419" s="261" t="s">
        <v>1325</v>
      </c>
      <c r="I419" s="263">
        <v>1805.2866666666669</v>
      </c>
      <c r="J419" s="263">
        <v>3</v>
      </c>
      <c r="K419" s="264">
        <v>5415.8600000000006</v>
      </c>
    </row>
    <row r="420" spans="1:11" ht="14.4" customHeight="1" x14ac:dyDescent="0.3">
      <c r="A420" s="259" t="s">
        <v>341</v>
      </c>
      <c r="B420" s="260" t="s">
        <v>343</v>
      </c>
      <c r="C420" s="261" t="s">
        <v>349</v>
      </c>
      <c r="D420" s="262" t="s">
        <v>350</v>
      </c>
      <c r="E420" s="261" t="s">
        <v>488</v>
      </c>
      <c r="F420" s="262" t="s">
        <v>489</v>
      </c>
      <c r="G420" s="261" t="s">
        <v>1326</v>
      </c>
      <c r="H420" s="261" t="s">
        <v>1327</v>
      </c>
      <c r="I420" s="263">
        <v>1674.85</v>
      </c>
      <c r="J420" s="263">
        <v>3</v>
      </c>
      <c r="K420" s="264">
        <v>5045.7</v>
      </c>
    </row>
    <row r="421" spans="1:11" ht="14.4" customHeight="1" x14ac:dyDescent="0.3">
      <c r="A421" s="259" t="s">
        <v>341</v>
      </c>
      <c r="B421" s="260" t="s">
        <v>343</v>
      </c>
      <c r="C421" s="261" t="s">
        <v>349</v>
      </c>
      <c r="D421" s="262" t="s">
        <v>350</v>
      </c>
      <c r="E421" s="261" t="s">
        <v>488</v>
      </c>
      <c r="F421" s="262" t="s">
        <v>489</v>
      </c>
      <c r="G421" s="261" t="s">
        <v>1328</v>
      </c>
      <c r="H421" s="261" t="s">
        <v>1329</v>
      </c>
      <c r="I421" s="263">
        <v>7.6</v>
      </c>
      <c r="J421" s="263">
        <v>50</v>
      </c>
      <c r="K421" s="264">
        <v>379.93</v>
      </c>
    </row>
    <row r="422" spans="1:11" ht="14.4" customHeight="1" x14ac:dyDescent="0.3">
      <c r="A422" s="259" t="s">
        <v>341</v>
      </c>
      <c r="B422" s="260" t="s">
        <v>343</v>
      </c>
      <c r="C422" s="261" t="s">
        <v>349</v>
      </c>
      <c r="D422" s="262" t="s">
        <v>350</v>
      </c>
      <c r="E422" s="261" t="s">
        <v>488</v>
      </c>
      <c r="F422" s="262" t="s">
        <v>489</v>
      </c>
      <c r="G422" s="261" t="s">
        <v>1330</v>
      </c>
      <c r="H422" s="261" t="s">
        <v>1331</v>
      </c>
      <c r="I422" s="263">
        <v>7.6</v>
      </c>
      <c r="J422" s="263">
        <v>50</v>
      </c>
      <c r="K422" s="264">
        <v>379.93</v>
      </c>
    </row>
    <row r="423" spans="1:11" ht="14.4" customHeight="1" x14ac:dyDescent="0.3">
      <c r="A423" s="259" t="s">
        <v>341</v>
      </c>
      <c r="B423" s="260" t="s">
        <v>343</v>
      </c>
      <c r="C423" s="261" t="s">
        <v>349</v>
      </c>
      <c r="D423" s="262" t="s">
        <v>350</v>
      </c>
      <c r="E423" s="261" t="s">
        <v>488</v>
      </c>
      <c r="F423" s="262" t="s">
        <v>489</v>
      </c>
      <c r="G423" s="261" t="s">
        <v>1332</v>
      </c>
      <c r="H423" s="261" t="s">
        <v>1333</v>
      </c>
      <c r="I423" s="263">
        <v>7.6</v>
      </c>
      <c r="J423" s="263">
        <v>50</v>
      </c>
      <c r="K423" s="264">
        <v>379.93</v>
      </c>
    </row>
    <row r="424" spans="1:11" ht="14.4" customHeight="1" x14ac:dyDescent="0.3">
      <c r="A424" s="259" t="s">
        <v>341</v>
      </c>
      <c r="B424" s="260" t="s">
        <v>343</v>
      </c>
      <c r="C424" s="261" t="s">
        <v>349</v>
      </c>
      <c r="D424" s="262" t="s">
        <v>350</v>
      </c>
      <c r="E424" s="261" t="s">
        <v>488</v>
      </c>
      <c r="F424" s="262" t="s">
        <v>489</v>
      </c>
      <c r="G424" s="261" t="s">
        <v>1334</v>
      </c>
      <c r="H424" s="261" t="s">
        <v>1335</v>
      </c>
      <c r="I424" s="263">
        <v>7.6</v>
      </c>
      <c r="J424" s="263">
        <v>50</v>
      </c>
      <c r="K424" s="264">
        <v>379.93</v>
      </c>
    </row>
    <row r="425" spans="1:11" ht="14.4" customHeight="1" x14ac:dyDescent="0.3">
      <c r="A425" s="259" t="s">
        <v>341</v>
      </c>
      <c r="B425" s="260" t="s">
        <v>343</v>
      </c>
      <c r="C425" s="261" t="s">
        <v>349</v>
      </c>
      <c r="D425" s="262" t="s">
        <v>350</v>
      </c>
      <c r="E425" s="261" t="s">
        <v>488</v>
      </c>
      <c r="F425" s="262" t="s">
        <v>489</v>
      </c>
      <c r="G425" s="261" t="s">
        <v>1336</v>
      </c>
      <c r="H425" s="261" t="s">
        <v>1337</v>
      </c>
      <c r="I425" s="263">
        <v>7.6</v>
      </c>
      <c r="J425" s="263">
        <v>50</v>
      </c>
      <c r="K425" s="264">
        <v>379.93</v>
      </c>
    </row>
    <row r="426" spans="1:11" ht="14.4" customHeight="1" x14ac:dyDescent="0.3">
      <c r="A426" s="259" t="s">
        <v>341</v>
      </c>
      <c r="B426" s="260" t="s">
        <v>343</v>
      </c>
      <c r="C426" s="261" t="s">
        <v>349</v>
      </c>
      <c r="D426" s="262" t="s">
        <v>350</v>
      </c>
      <c r="E426" s="261" t="s">
        <v>488</v>
      </c>
      <c r="F426" s="262" t="s">
        <v>489</v>
      </c>
      <c r="G426" s="261" t="s">
        <v>1338</v>
      </c>
      <c r="H426" s="261" t="s">
        <v>1339</v>
      </c>
      <c r="I426" s="263">
        <v>7.6</v>
      </c>
      <c r="J426" s="263">
        <v>50</v>
      </c>
      <c r="K426" s="264">
        <v>379.93</v>
      </c>
    </row>
    <row r="427" spans="1:11" ht="14.4" customHeight="1" x14ac:dyDescent="0.3">
      <c r="A427" s="259" t="s">
        <v>341</v>
      </c>
      <c r="B427" s="260" t="s">
        <v>343</v>
      </c>
      <c r="C427" s="261" t="s">
        <v>349</v>
      </c>
      <c r="D427" s="262" t="s">
        <v>350</v>
      </c>
      <c r="E427" s="261" t="s">
        <v>488</v>
      </c>
      <c r="F427" s="262" t="s">
        <v>489</v>
      </c>
      <c r="G427" s="261" t="s">
        <v>1340</v>
      </c>
      <c r="H427" s="261" t="s">
        <v>1341</v>
      </c>
      <c r="I427" s="263">
        <v>754.59999999999991</v>
      </c>
      <c r="J427" s="263">
        <v>3</v>
      </c>
      <c r="K427" s="264">
        <v>2092.1</v>
      </c>
    </row>
    <row r="428" spans="1:11" ht="14.4" customHeight="1" x14ac:dyDescent="0.3">
      <c r="A428" s="259" t="s">
        <v>341</v>
      </c>
      <c r="B428" s="260" t="s">
        <v>343</v>
      </c>
      <c r="C428" s="261" t="s">
        <v>349</v>
      </c>
      <c r="D428" s="262" t="s">
        <v>350</v>
      </c>
      <c r="E428" s="261" t="s">
        <v>488</v>
      </c>
      <c r="F428" s="262" t="s">
        <v>489</v>
      </c>
      <c r="G428" s="261" t="s">
        <v>1342</v>
      </c>
      <c r="H428" s="261" t="s">
        <v>1343</v>
      </c>
      <c r="I428" s="263">
        <v>1959</v>
      </c>
      <c r="J428" s="263">
        <v>1</v>
      </c>
      <c r="K428" s="264">
        <v>1959</v>
      </c>
    </row>
    <row r="429" spans="1:11" ht="14.4" customHeight="1" x14ac:dyDescent="0.3">
      <c r="A429" s="259" t="s">
        <v>341</v>
      </c>
      <c r="B429" s="260" t="s">
        <v>343</v>
      </c>
      <c r="C429" s="261" t="s">
        <v>349</v>
      </c>
      <c r="D429" s="262" t="s">
        <v>350</v>
      </c>
      <c r="E429" s="261" t="s">
        <v>488</v>
      </c>
      <c r="F429" s="262" t="s">
        <v>489</v>
      </c>
      <c r="G429" s="261" t="s">
        <v>1344</v>
      </c>
      <c r="H429" s="261" t="s">
        <v>1345</v>
      </c>
      <c r="I429" s="263">
        <v>59.413333333333334</v>
      </c>
      <c r="J429" s="263">
        <v>110</v>
      </c>
      <c r="K429" s="264">
        <v>6628.63</v>
      </c>
    </row>
    <row r="430" spans="1:11" ht="14.4" customHeight="1" x14ac:dyDescent="0.3">
      <c r="A430" s="259" t="s">
        <v>341</v>
      </c>
      <c r="B430" s="260" t="s">
        <v>343</v>
      </c>
      <c r="C430" s="261" t="s">
        <v>349</v>
      </c>
      <c r="D430" s="262" t="s">
        <v>350</v>
      </c>
      <c r="E430" s="261" t="s">
        <v>488</v>
      </c>
      <c r="F430" s="262" t="s">
        <v>489</v>
      </c>
      <c r="G430" s="261" t="s">
        <v>1346</v>
      </c>
      <c r="H430" s="261" t="s">
        <v>1347</v>
      </c>
      <c r="I430" s="263">
        <v>60.45</v>
      </c>
      <c r="J430" s="263">
        <v>20</v>
      </c>
      <c r="K430" s="264">
        <v>1209</v>
      </c>
    </row>
    <row r="431" spans="1:11" ht="14.4" customHeight="1" x14ac:dyDescent="0.3">
      <c r="A431" s="259" t="s">
        <v>341</v>
      </c>
      <c r="B431" s="260" t="s">
        <v>343</v>
      </c>
      <c r="C431" s="261" t="s">
        <v>349</v>
      </c>
      <c r="D431" s="262" t="s">
        <v>350</v>
      </c>
      <c r="E431" s="261" t="s">
        <v>488</v>
      </c>
      <c r="F431" s="262" t="s">
        <v>489</v>
      </c>
      <c r="G431" s="261" t="s">
        <v>1348</v>
      </c>
      <c r="H431" s="261" t="s">
        <v>1349</v>
      </c>
      <c r="I431" s="263">
        <v>22.32</v>
      </c>
      <c r="J431" s="263">
        <v>5</v>
      </c>
      <c r="K431" s="264">
        <v>111.6</v>
      </c>
    </row>
    <row r="432" spans="1:11" ht="14.4" customHeight="1" x14ac:dyDescent="0.3">
      <c r="A432" s="259" t="s">
        <v>341</v>
      </c>
      <c r="B432" s="260" t="s">
        <v>343</v>
      </c>
      <c r="C432" s="261" t="s">
        <v>349</v>
      </c>
      <c r="D432" s="262" t="s">
        <v>350</v>
      </c>
      <c r="E432" s="261" t="s">
        <v>488</v>
      </c>
      <c r="F432" s="262" t="s">
        <v>489</v>
      </c>
      <c r="G432" s="261" t="s">
        <v>1350</v>
      </c>
      <c r="H432" s="261" t="s">
        <v>1351</v>
      </c>
      <c r="I432" s="263">
        <v>60.45</v>
      </c>
      <c r="J432" s="263">
        <v>20</v>
      </c>
      <c r="K432" s="264">
        <v>1209</v>
      </c>
    </row>
    <row r="433" spans="1:11" ht="14.4" customHeight="1" x14ac:dyDescent="0.3">
      <c r="A433" s="259" t="s">
        <v>341</v>
      </c>
      <c r="B433" s="260" t="s">
        <v>343</v>
      </c>
      <c r="C433" s="261" t="s">
        <v>349</v>
      </c>
      <c r="D433" s="262" t="s">
        <v>350</v>
      </c>
      <c r="E433" s="261" t="s">
        <v>488</v>
      </c>
      <c r="F433" s="262" t="s">
        <v>489</v>
      </c>
      <c r="G433" s="261" t="s">
        <v>1352</v>
      </c>
      <c r="H433" s="261" t="s">
        <v>1353</v>
      </c>
      <c r="I433" s="263">
        <v>1083.75</v>
      </c>
      <c r="J433" s="263">
        <v>8</v>
      </c>
      <c r="K433" s="264">
        <v>8670</v>
      </c>
    </row>
    <row r="434" spans="1:11" ht="14.4" customHeight="1" x14ac:dyDescent="0.3">
      <c r="A434" s="259" t="s">
        <v>341</v>
      </c>
      <c r="B434" s="260" t="s">
        <v>343</v>
      </c>
      <c r="C434" s="261" t="s">
        <v>349</v>
      </c>
      <c r="D434" s="262" t="s">
        <v>350</v>
      </c>
      <c r="E434" s="261" t="s">
        <v>488</v>
      </c>
      <c r="F434" s="262" t="s">
        <v>489</v>
      </c>
      <c r="G434" s="261" t="s">
        <v>1354</v>
      </c>
      <c r="H434" s="261" t="s">
        <v>1355</v>
      </c>
      <c r="I434" s="263">
        <v>179</v>
      </c>
      <c r="J434" s="263">
        <v>1</v>
      </c>
      <c r="K434" s="264">
        <v>179</v>
      </c>
    </row>
    <row r="435" spans="1:11" ht="14.4" customHeight="1" x14ac:dyDescent="0.3">
      <c r="A435" s="259" t="s">
        <v>341</v>
      </c>
      <c r="B435" s="260" t="s">
        <v>343</v>
      </c>
      <c r="C435" s="261" t="s">
        <v>349</v>
      </c>
      <c r="D435" s="262" t="s">
        <v>350</v>
      </c>
      <c r="E435" s="261" t="s">
        <v>488</v>
      </c>
      <c r="F435" s="262" t="s">
        <v>489</v>
      </c>
      <c r="G435" s="261" t="s">
        <v>1356</v>
      </c>
      <c r="H435" s="261" t="s">
        <v>1357</v>
      </c>
      <c r="I435" s="263">
        <v>561.39</v>
      </c>
      <c r="J435" s="263">
        <v>1</v>
      </c>
      <c r="K435" s="264">
        <v>561.39</v>
      </c>
    </row>
    <row r="436" spans="1:11" ht="14.4" customHeight="1" x14ac:dyDescent="0.3">
      <c r="A436" s="259" t="s">
        <v>341</v>
      </c>
      <c r="B436" s="260" t="s">
        <v>343</v>
      </c>
      <c r="C436" s="261" t="s">
        <v>349</v>
      </c>
      <c r="D436" s="262" t="s">
        <v>350</v>
      </c>
      <c r="E436" s="261" t="s">
        <v>488</v>
      </c>
      <c r="F436" s="262" t="s">
        <v>489</v>
      </c>
      <c r="G436" s="261" t="s">
        <v>1358</v>
      </c>
      <c r="H436" s="261" t="s">
        <v>1359</v>
      </c>
      <c r="I436" s="263">
        <v>626.86</v>
      </c>
      <c r="J436" s="263">
        <v>1</v>
      </c>
      <c r="K436" s="264">
        <v>626.86</v>
      </c>
    </row>
    <row r="437" spans="1:11" ht="14.4" customHeight="1" x14ac:dyDescent="0.3">
      <c r="A437" s="259" t="s">
        <v>341</v>
      </c>
      <c r="B437" s="260" t="s">
        <v>343</v>
      </c>
      <c r="C437" s="261" t="s">
        <v>349</v>
      </c>
      <c r="D437" s="262" t="s">
        <v>350</v>
      </c>
      <c r="E437" s="261" t="s">
        <v>488</v>
      </c>
      <c r="F437" s="262" t="s">
        <v>489</v>
      </c>
      <c r="G437" s="261" t="s">
        <v>1360</v>
      </c>
      <c r="H437" s="261" t="s">
        <v>1361</v>
      </c>
      <c r="I437" s="263">
        <v>374.22</v>
      </c>
      <c r="J437" s="263">
        <v>3</v>
      </c>
      <c r="K437" s="264">
        <v>1126.8800000000001</v>
      </c>
    </row>
    <row r="438" spans="1:11" ht="14.4" customHeight="1" x14ac:dyDescent="0.3">
      <c r="A438" s="259" t="s">
        <v>341</v>
      </c>
      <c r="B438" s="260" t="s">
        <v>343</v>
      </c>
      <c r="C438" s="261" t="s">
        <v>349</v>
      </c>
      <c r="D438" s="262" t="s">
        <v>350</v>
      </c>
      <c r="E438" s="261" t="s">
        <v>488</v>
      </c>
      <c r="F438" s="262" t="s">
        <v>489</v>
      </c>
      <c r="G438" s="261" t="s">
        <v>1362</v>
      </c>
      <c r="H438" s="261" t="s">
        <v>1363</v>
      </c>
      <c r="I438" s="263">
        <v>3.16</v>
      </c>
      <c r="J438" s="263">
        <v>100</v>
      </c>
      <c r="K438" s="264">
        <v>316</v>
      </c>
    </row>
    <row r="439" spans="1:11" ht="14.4" customHeight="1" x14ac:dyDescent="0.3">
      <c r="A439" s="259" t="s">
        <v>341</v>
      </c>
      <c r="B439" s="260" t="s">
        <v>343</v>
      </c>
      <c r="C439" s="261" t="s">
        <v>349</v>
      </c>
      <c r="D439" s="262" t="s">
        <v>350</v>
      </c>
      <c r="E439" s="261" t="s">
        <v>488</v>
      </c>
      <c r="F439" s="262" t="s">
        <v>489</v>
      </c>
      <c r="G439" s="261" t="s">
        <v>1364</v>
      </c>
      <c r="H439" s="261" t="s">
        <v>1365</v>
      </c>
      <c r="I439" s="263">
        <v>3168.95</v>
      </c>
      <c r="J439" s="263">
        <v>3</v>
      </c>
      <c r="K439" s="264">
        <v>9488.15</v>
      </c>
    </row>
    <row r="440" spans="1:11" ht="14.4" customHeight="1" x14ac:dyDescent="0.3">
      <c r="A440" s="259" t="s">
        <v>341</v>
      </c>
      <c r="B440" s="260" t="s">
        <v>343</v>
      </c>
      <c r="C440" s="261" t="s">
        <v>349</v>
      </c>
      <c r="D440" s="262" t="s">
        <v>350</v>
      </c>
      <c r="E440" s="261" t="s">
        <v>488</v>
      </c>
      <c r="F440" s="262" t="s">
        <v>489</v>
      </c>
      <c r="G440" s="261" t="s">
        <v>1366</v>
      </c>
      <c r="H440" s="261" t="s">
        <v>1367</v>
      </c>
      <c r="I440" s="263">
        <v>3943.35</v>
      </c>
      <c r="J440" s="263">
        <v>4</v>
      </c>
      <c r="K440" s="264">
        <v>15773.4</v>
      </c>
    </row>
    <row r="441" spans="1:11" ht="14.4" customHeight="1" x14ac:dyDescent="0.3">
      <c r="A441" s="259" t="s">
        <v>341</v>
      </c>
      <c r="B441" s="260" t="s">
        <v>343</v>
      </c>
      <c r="C441" s="261" t="s">
        <v>349</v>
      </c>
      <c r="D441" s="262" t="s">
        <v>350</v>
      </c>
      <c r="E441" s="261" t="s">
        <v>488</v>
      </c>
      <c r="F441" s="262" t="s">
        <v>489</v>
      </c>
      <c r="G441" s="261" t="s">
        <v>1368</v>
      </c>
      <c r="H441" s="261" t="s">
        <v>1369</v>
      </c>
      <c r="I441" s="263">
        <v>3943.35</v>
      </c>
      <c r="J441" s="263">
        <v>2</v>
      </c>
      <c r="K441" s="264">
        <v>7886.7</v>
      </c>
    </row>
    <row r="442" spans="1:11" ht="14.4" customHeight="1" x14ac:dyDescent="0.3">
      <c r="A442" s="259" t="s">
        <v>341</v>
      </c>
      <c r="B442" s="260" t="s">
        <v>343</v>
      </c>
      <c r="C442" s="261" t="s">
        <v>349</v>
      </c>
      <c r="D442" s="262" t="s">
        <v>350</v>
      </c>
      <c r="E442" s="261" t="s">
        <v>488</v>
      </c>
      <c r="F442" s="262" t="s">
        <v>489</v>
      </c>
      <c r="G442" s="261" t="s">
        <v>1370</v>
      </c>
      <c r="H442" s="261" t="s">
        <v>1371</v>
      </c>
      <c r="I442" s="263">
        <v>0.3</v>
      </c>
      <c r="J442" s="263">
        <v>1</v>
      </c>
      <c r="K442" s="264">
        <v>0.3</v>
      </c>
    </row>
    <row r="443" spans="1:11" ht="14.4" customHeight="1" x14ac:dyDescent="0.3">
      <c r="A443" s="259" t="s">
        <v>341</v>
      </c>
      <c r="B443" s="260" t="s">
        <v>343</v>
      </c>
      <c r="C443" s="261" t="s">
        <v>349</v>
      </c>
      <c r="D443" s="262" t="s">
        <v>350</v>
      </c>
      <c r="E443" s="261" t="s">
        <v>488</v>
      </c>
      <c r="F443" s="262" t="s">
        <v>489</v>
      </c>
      <c r="G443" s="261" t="s">
        <v>1372</v>
      </c>
      <c r="H443" s="261" t="s">
        <v>1373</v>
      </c>
      <c r="I443" s="263">
        <v>18.600000000000001</v>
      </c>
      <c r="J443" s="263">
        <v>80</v>
      </c>
      <c r="K443" s="264">
        <v>1488</v>
      </c>
    </row>
    <row r="444" spans="1:11" ht="14.4" customHeight="1" x14ac:dyDescent="0.3">
      <c r="A444" s="259" t="s">
        <v>341</v>
      </c>
      <c r="B444" s="260" t="s">
        <v>343</v>
      </c>
      <c r="C444" s="261" t="s">
        <v>349</v>
      </c>
      <c r="D444" s="262" t="s">
        <v>350</v>
      </c>
      <c r="E444" s="261" t="s">
        <v>488</v>
      </c>
      <c r="F444" s="262" t="s">
        <v>489</v>
      </c>
      <c r="G444" s="261" t="s">
        <v>1374</v>
      </c>
      <c r="H444" s="261" t="s">
        <v>1375</v>
      </c>
      <c r="I444" s="263">
        <v>59.29</v>
      </c>
      <c r="J444" s="263">
        <v>30</v>
      </c>
      <c r="K444" s="264">
        <v>1778.7</v>
      </c>
    </row>
    <row r="445" spans="1:11" ht="14.4" customHeight="1" x14ac:dyDescent="0.3">
      <c r="A445" s="259" t="s">
        <v>341</v>
      </c>
      <c r="B445" s="260" t="s">
        <v>343</v>
      </c>
      <c r="C445" s="261" t="s">
        <v>349</v>
      </c>
      <c r="D445" s="262" t="s">
        <v>350</v>
      </c>
      <c r="E445" s="261" t="s">
        <v>488</v>
      </c>
      <c r="F445" s="262" t="s">
        <v>489</v>
      </c>
      <c r="G445" s="261" t="s">
        <v>1376</v>
      </c>
      <c r="H445" s="261" t="s">
        <v>1377</v>
      </c>
      <c r="I445" s="263">
        <v>59.29</v>
      </c>
      <c r="J445" s="263">
        <v>30</v>
      </c>
      <c r="K445" s="264">
        <v>1778.7</v>
      </c>
    </row>
    <row r="446" spans="1:11" ht="14.4" customHeight="1" x14ac:dyDescent="0.3">
      <c r="A446" s="259" t="s">
        <v>341</v>
      </c>
      <c r="B446" s="260" t="s">
        <v>343</v>
      </c>
      <c r="C446" s="261" t="s">
        <v>349</v>
      </c>
      <c r="D446" s="262" t="s">
        <v>350</v>
      </c>
      <c r="E446" s="261" t="s">
        <v>488</v>
      </c>
      <c r="F446" s="262" t="s">
        <v>489</v>
      </c>
      <c r="G446" s="261" t="s">
        <v>1378</v>
      </c>
      <c r="H446" s="261" t="s">
        <v>1379</v>
      </c>
      <c r="I446" s="263">
        <v>59.29</v>
      </c>
      <c r="J446" s="263">
        <v>30</v>
      </c>
      <c r="K446" s="264">
        <v>1778.7</v>
      </c>
    </row>
    <row r="447" spans="1:11" ht="14.4" customHeight="1" x14ac:dyDescent="0.3">
      <c r="A447" s="259" t="s">
        <v>341</v>
      </c>
      <c r="B447" s="260" t="s">
        <v>343</v>
      </c>
      <c r="C447" s="261" t="s">
        <v>349</v>
      </c>
      <c r="D447" s="262" t="s">
        <v>350</v>
      </c>
      <c r="E447" s="261" t="s">
        <v>488</v>
      </c>
      <c r="F447" s="262" t="s">
        <v>489</v>
      </c>
      <c r="G447" s="261" t="s">
        <v>1380</v>
      </c>
      <c r="H447" s="261" t="s">
        <v>1381</v>
      </c>
      <c r="I447" s="263">
        <v>59.29</v>
      </c>
      <c r="J447" s="263">
        <v>30</v>
      </c>
      <c r="K447" s="264">
        <v>1778.7</v>
      </c>
    </row>
    <row r="448" spans="1:11" ht="14.4" customHeight="1" x14ac:dyDescent="0.3">
      <c r="A448" s="259" t="s">
        <v>341</v>
      </c>
      <c r="B448" s="260" t="s">
        <v>343</v>
      </c>
      <c r="C448" s="261" t="s">
        <v>349</v>
      </c>
      <c r="D448" s="262" t="s">
        <v>350</v>
      </c>
      <c r="E448" s="261" t="s">
        <v>488</v>
      </c>
      <c r="F448" s="262" t="s">
        <v>489</v>
      </c>
      <c r="G448" s="261" t="s">
        <v>1382</v>
      </c>
      <c r="H448" s="261" t="s">
        <v>1383</v>
      </c>
      <c r="I448" s="263">
        <v>59.29</v>
      </c>
      <c r="J448" s="263">
        <v>30</v>
      </c>
      <c r="K448" s="264">
        <v>1778.7</v>
      </c>
    </row>
    <row r="449" spans="1:11" ht="14.4" customHeight="1" x14ac:dyDescent="0.3">
      <c r="A449" s="259" t="s">
        <v>341</v>
      </c>
      <c r="B449" s="260" t="s">
        <v>343</v>
      </c>
      <c r="C449" s="261" t="s">
        <v>349</v>
      </c>
      <c r="D449" s="262" t="s">
        <v>350</v>
      </c>
      <c r="E449" s="261" t="s">
        <v>488</v>
      </c>
      <c r="F449" s="262" t="s">
        <v>489</v>
      </c>
      <c r="G449" s="261" t="s">
        <v>1384</v>
      </c>
      <c r="H449" s="261" t="s">
        <v>1385</v>
      </c>
      <c r="I449" s="263">
        <v>59.29</v>
      </c>
      <c r="J449" s="263">
        <v>30</v>
      </c>
      <c r="K449" s="264">
        <v>1778.7</v>
      </c>
    </row>
    <row r="450" spans="1:11" ht="14.4" customHeight="1" x14ac:dyDescent="0.3">
      <c r="A450" s="259" t="s">
        <v>341</v>
      </c>
      <c r="B450" s="260" t="s">
        <v>343</v>
      </c>
      <c r="C450" s="261" t="s">
        <v>349</v>
      </c>
      <c r="D450" s="262" t="s">
        <v>350</v>
      </c>
      <c r="E450" s="261" t="s">
        <v>488</v>
      </c>
      <c r="F450" s="262" t="s">
        <v>489</v>
      </c>
      <c r="G450" s="261" t="s">
        <v>1386</v>
      </c>
      <c r="H450" s="261" t="s">
        <v>1387</v>
      </c>
      <c r="I450" s="263">
        <v>59.29</v>
      </c>
      <c r="J450" s="263">
        <v>90</v>
      </c>
      <c r="K450" s="264">
        <v>5336</v>
      </c>
    </row>
    <row r="451" spans="1:11" ht="14.4" customHeight="1" x14ac:dyDescent="0.3">
      <c r="A451" s="259" t="s">
        <v>341</v>
      </c>
      <c r="B451" s="260" t="s">
        <v>343</v>
      </c>
      <c r="C451" s="261" t="s">
        <v>349</v>
      </c>
      <c r="D451" s="262" t="s">
        <v>350</v>
      </c>
      <c r="E451" s="261" t="s">
        <v>488</v>
      </c>
      <c r="F451" s="262" t="s">
        <v>489</v>
      </c>
      <c r="G451" s="261" t="s">
        <v>1388</v>
      </c>
      <c r="H451" s="261" t="s">
        <v>1389</v>
      </c>
      <c r="I451" s="263">
        <v>59.29</v>
      </c>
      <c r="J451" s="263">
        <v>30</v>
      </c>
      <c r="K451" s="264">
        <v>1778.7</v>
      </c>
    </row>
    <row r="452" spans="1:11" ht="14.4" customHeight="1" x14ac:dyDescent="0.3">
      <c r="A452" s="259" t="s">
        <v>341</v>
      </c>
      <c r="B452" s="260" t="s">
        <v>343</v>
      </c>
      <c r="C452" s="261" t="s">
        <v>349</v>
      </c>
      <c r="D452" s="262" t="s">
        <v>350</v>
      </c>
      <c r="E452" s="261" t="s">
        <v>488</v>
      </c>
      <c r="F452" s="262" t="s">
        <v>489</v>
      </c>
      <c r="G452" s="261" t="s">
        <v>1390</v>
      </c>
      <c r="H452" s="261" t="s">
        <v>1391</v>
      </c>
      <c r="I452" s="263">
        <v>1113</v>
      </c>
      <c r="J452" s="263">
        <v>1</v>
      </c>
      <c r="K452" s="264">
        <v>1113</v>
      </c>
    </row>
    <row r="453" spans="1:11" ht="14.4" customHeight="1" x14ac:dyDescent="0.3">
      <c r="A453" s="259" t="s">
        <v>341</v>
      </c>
      <c r="B453" s="260" t="s">
        <v>343</v>
      </c>
      <c r="C453" s="261" t="s">
        <v>349</v>
      </c>
      <c r="D453" s="262" t="s">
        <v>350</v>
      </c>
      <c r="E453" s="261" t="s">
        <v>488</v>
      </c>
      <c r="F453" s="262" t="s">
        <v>489</v>
      </c>
      <c r="G453" s="261" t="s">
        <v>1392</v>
      </c>
      <c r="H453" s="261" t="s">
        <v>1393</v>
      </c>
      <c r="I453" s="263">
        <v>362.9</v>
      </c>
      <c r="J453" s="263">
        <v>3</v>
      </c>
      <c r="K453" s="264">
        <v>1088.7</v>
      </c>
    </row>
    <row r="454" spans="1:11" ht="14.4" customHeight="1" x14ac:dyDescent="0.3">
      <c r="A454" s="259" t="s">
        <v>341</v>
      </c>
      <c r="B454" s="260" t="s">
        <v>343</v>
      </c>
      <c r="C454" s="261" t="s">
        <v>349</v>
      </c>
      <c r="D454" s="262" t="s">
        <v>350</v>
      </c>
      <c r="E454" s="261" t="s">
        <v>488</v>
      </c>
      <c r="F454" s="262" t="s">
        <v>489</v>
      </c>
      <c r="G454" s="261" t="s">
        <v>1394</v>
      </c>
      <c r="H454" s="261" t="s">
        <v>1395</v>
      </c>
      <c r="I454" s="263">
        <v>46.5</v>
      </c>
      <c r="J454" s="263">
        <v>10</v>
      </c>
      <c r="K454" s="264">
        <v>465</v>
      </c>
    </row>
    <row r="455" spans="1:11" ht="14.4" customHeight="1" x14ac:dyDescent="0.3">
      <c r="A455" s="259" t="s">
        <v>341</v>
      </c>
      <c r="B455" s="260" t="s">
        <v>343</v>
      </c>
      <c r="C455" s="261" t="s">
        <v>349</v>
      </c>
      <c r="D455" s="262" t="s">
        <v>350</v>
      </c>
      <c r="E455" s="261" t="s">
        <v>488</v>
      </c>
      <c r="F455" s="262" t="s">
        <v>489</v>
      </c>
      <c r="G455" s="261" t="s">
        <v>1396</v>
      </c>
      <c r="H455" s="261" t="s">
        <v>1397</v>
      </c>
      <c r="I455" s="263">
        <v>2871.92</v>
      </c>
      <c r="J455" s="263">
        <v>1</v>
      </c>
      <c r="K455" s="264">
        <v>2871.92</v>
      </c>
    </row>
    <row r="456" spans="1:11" ht="14.4" customHeight="1" x14ac:dyDescent="0.3">
      <c r="A456" s="259" t="s">
        <v>341</v>
      </c>
      <c r="B456" s="260" t="s">
        <v>343</v>
      </c>
      <c r="C456" s="261" t="s">
        <v>349</v>
      </c>
      <c r="D456" s="262" t="s">
        <v>350</v>
      </c>
      <c r="E456" s="261" t="s">
        <v>488</v>
      </c>
      <c r="F456" s="262" t="s">
        <v>489</v>
      </c>
      <c r="G456" s="261" t="s">
        <v>1398</v>
      </c>
      <c r="H456" s="261" t="s">
        <v>1399</v>
      </c>
      <c r="I456" s="263">
        <v>166.34</v>
      </c>
      <c r="J456" s="263">
        <v>9</v>
      </c>
      <c r="K456" s="264">
        <v>1448.04</v>
      </c>
    </row>
    <row r="457" spans="1:11" ht="14.4" customHeight="1" x14ac:dyDescent="0.3">
      <c r="A457" s="259" t="s">
        <v>341</v>
      </c>
      <c r="B457" s="260" t="s">
        <v>343</v>
      </c>
      <c r="C457" s="261" t="s">
        <v>349</v>
      </c>
      <c r="D457" s="262" t="s">
        <v>350</v>
      </c>
      <c r="E457" s="261" t="s">
        <v>488</v>
      </c>
      <c r="F457" s="262" t="s">
        <v>489</v>
      </c>
      <c r="G457" s="261" t="s">
        <v>1400</v>
      </c>
      <c r="H457" s="261" t="s">
        <v>1401</v>
      </c>
      <c r="I457" s="263">
        <v>152.5</v>
      </c>
      <c r="J457" s="263">
        <v>11</v>
      </c>
      <c r="K457" s="264">
        <v>1680</v>
      </c>
    </row>
    <row r="458" spans="1:11" ht="14.4" customHeight="1" x14ac:dyDescent="0.3">
      <c r="A458" s="259" t="s">
        <v>341</v>
      </c>
      <c r="B458" s="260" t="s">
        <v>343</v>
      </c>
      <c r="C458" s="261" t="s">
        <v>349</v>
      </c>
      <c r="D458" s="262" t="s">
        <v>350</v>
      </c>
      <c r="E458" s="261" t="s">
        <v>488</v>
      </c>
      <c r="F458" s="262" t="s">
        <v>489</v>
      </c>
      <c r="G458" s="261" t="s">
        <v>1402</v>
      </c>
      <c r="H458" s="261" t="s">
        <v>1403</v>
      </c>
      <c r="I458" s="263">
        <v>153.75</v>
      </c>
      <c r="J458" s="263">
        <v>9</v>
      </c>
      <c r="K458" s="264">
        <v>1380</v>
      </c>
    </row>
    <row r="459" spans="1:11" ht="14.4" customHeight="1" x14ac:dyDescent="0.3">
      <c r="A459" s="259" t="s">
        <v>341</v>
      </c>
      <c r="B459" s="260" t="s">
        <v>343</v>
      </c>
      <c r="C459" s="261" t="s">
        <v>349</v>
      </c>
      <c r="D459" s="262" t="s">
        <v>350</v>
      </c>
      <c r="E459" s="261" t="s">
        <v>488</v>
      </c>
      <c r="F459" s="262" t="s">
        <v>489</v>
      </c>
      <c r="G459" s="261" t="s">
        <v>1404</v>
      </c>
      <c r="H459" s="261" t="s">
        <v>1405</v>
      </c>
      <c r="I459" s="263">
        <v>166.34</v>
      </c>
      <c r="J459" s="263">
        <v>8</v>
      </c>
      <c r="K459" s="264">
        <v>1249.02</v>
      </c>
    </row>
    <row r="460" spans="1:11" ht="14.4" customHeight="1" x14ac:dyDescent="0.3">
      <c r="A460" s="259" t="s">
        <v>341</v>
      </c>
      <c r="B460" s="260" t="s">
        <v>343</v>
      </c>
      <c r="C460" s="261" t="s">
        <v>349</v>
      </c>
      <c r="D460" s="262" t="s">
        <v>350</v>
      </c>
      <c r="E460" s="261" t="s">
        <v>488</v>
      </c>
      <c r="F460" s="262" t="s">
        <v>489</v>
      </c>
      <c r="G460" s="261" t="s">
        <v>1406</v>
      </c>
      <c r="H460" s="261" t="s">
        <v>1407</v>
      </c>
      <c r="I460" s="263">
        <v>166.34</v>
      </c>
      <c r="J460" s="263">
        <v>8</v>
      </c>
      <c r="K460" s="264">
        <v>1249.02</v>
      </c>
    </row>
    <row r="461" spans="1:11" ht="14.4" customHeight="1" x14ac:dyDescent="0.3">
      <c r="A461" s="259" t="s">
        <v>341</v>
      </c>
      <c r="B461" s="260" t="s">
        <v>343</v>
      </c>
      <c r="C461" s="261" t="s">
        <v>349</v>
      </c>
      <c r="D461" s="262" t="s">
        <v>350</v>
      </c>
      <c r="E461" s="261" t="s">
        <v>488</v>
      </c>
      <c r="F461" s="262" t="s">
        <v>489</v>
      </c>
      <c r="G461" s="261" t="s">
        <v>1408</v>
      </c>
      <c r="H461" s="261" t="s">
        <v>1409</v>
      </c>
      <c r="I461" s="263">
        <v>152.5</v>
      </c>
      <c r="J461" s="263">
        <v>11</v>
      </c>
      <c r="K461" s="264">
        <v>1680</v>
      </c>
    </row>
    <row r="462" spans="1:11" ht="14.4" customHeight="1" x14ac:dyDescent="0.3">
      <c r="A462" s="259" t="s">
        <v>341</v>
      </c>
      <c r="B462" s="260" t="s">
        <v>343</v>
      </c>
      <c r="C462" s="261" t="s">
        <v>349</v>
      </c>
      <c r="D462" s="262" t="s">
        <v>350</v>
      </c>
      <c r="E462" s="261" t="s">
        <v>488</v>
      </c>
      <c r="F462" s="262" t="s">
        <v>489</v>
      </c>
      <c r="G462" s="261" t="s">
        <v>1410</v>
      </c>
      <c r="H462" s="261" t="s">
        <v>1411</v>
      </c>
      <c r="I462" s="263">
        <v>153.75</v>
      </c>
      <c r="J462" s="263">
        <v>9</v>
      </c>
      <c r="K462" s="264">
        <v>1380</v>
      </c>
    </row>
    <row r="463" spans="1:11" ht="14.4" customHeight="1" x14ac:dyDescent="0.3">
      <c r="A463" s="259" t="s">
        <v>341</v>
      </c>
      <c r="B463" s="260" t="s">
        <v>343</v>
      </c>
      <c r="C463" s="261" t="s">
        <v>349</v>
      </c>
      <c r="D463" s="262" t="s">
        <v>350</v>
      </c>
      <c r="E463" s="261" t="s">
        <v>488</v>
      </c>
      <c r="F463" s="262" t="s">
        <v>489</v>
      </c>
      <c r="G463" s="261" t="s">
        <v>1412</v>
      </c>
      <c r="H463" s="261" t="s">
        <v>1413</v>
      </c>
      <c r="I463" s="263">
        <v>166.34</v>
      </c>
      <c r="J463" s="263">
        <v>8</v>
      </c>
      <c r="K463" s="264">
        <v>1249.02</v>
      </c>
    </row>
    <row r="464" spans="1:11" ht="14.4" customHeight="1" x14ac:dyDescent="0.3">
      <c r="A464" s="259" t="s">
        <v>341</v>
      </c>
      <c r="B464" s="260" t="s">
        <v>343</v>
      </c>
      <c r="C464" s="261" t="s">
        <v>349</v>
      </c>
      <c r="D464" s="262" t="s">
        <v>350</v>
      </c>
      <c r="E464" s="261" t="s">
        <v>488</v>
      </c>
      <c r="F464" s="262" t="s">
        <v>489</v>
      </c>
      <c r="G464" s="261" t="s">
        <v>1414</v>
      </c>
      <c r="H464" s="261" t="s">
        <v>1415</v>
      </c>
      <c r="I464" s="263">
        <v>23</v>
      </c>
      <c r="J464" s="263">
        <v>30</v>
      </c>
      <c r="K464" s="264">
        <v>690</v>
      </c>
    </row>
    <row r="465" spans="1:11" ht="14.4" customHeight="1" x14ac:dyDescent="0.3">
      <c r="A465" s="259" t="s">
        <v>341</v>
      </c>
      <c r="B465" s="260" t="s">
        <v>343</v>
      </c>
      <c r="C465" s="261" t="s">
        <v>349</v>
      </c>
      <c r="D465" s="262" t="s">
        <v>350</v>
      </c>
      <c r="E465" s="261" t="s">
        <v>488</v>
      </c>
      <c r="F465" s="262" t="s">
        <v>489</v>
      </c>
      <c r="G465" s="261" t="s">
        <v>1416</v>
      </c>
      <c r="H465" s="261" t="s">
        <v>1417</v>
      </c>
      <c r="I465" s="263">
        <v>537.20000000000005</v>
      </c>
      <c r="J465" s="263">
        <v>5</v>
      </c>
      <c r="K465" s="264">
        <v>2686.01</v>
      </c>
    </row>
    <row r="466" spans="1:11" ht="14.4" customHeight="1" x14ac:dyDescent="0.3">
      <c r="A466" s="259" t="s">
        <v>341</v>
      </c>
      <c r="B466" s="260" t="s">
        <v>343</v>
      </c>
      <c r="C466" s="261" t="s">
        <v>349</v>
      </c>
      <c r="D466" s="262" t="s">
        <v>350</v>
      </c>
      <c r="E466" s="261" t="s">
        <v>488</v>
      </c>
      <c r="F466" s="262" t="s">
        <v>489</v>
      </c>
      <c r="G466" s="261" t="s">
        <v>1418</v>
      </c>
      <c r="H466" s="261" t="s">
        <v>1419</v>
      </c>
      <c r="I466" s="263">
        <v>1342.9749999999999</v>
      </c>
      <c r="J466" s="263">
        <v>10</v>
      </c>
      <c r="K466" s="264">
        <v>5371.9</v>
      </c>
    </row>
    <row r="467" spans="1:11" ht="14.4" customHeight="1" x14ac:dyDescent="0.3">
      <c r="A467" s="259" t="s">
        <v>341</v>
      </c>
      <c r="B467" s="260" t="s">
        <v>343</v>
      </c>
      <c r="C467" s="261" t="s">
        <v>349</v>
      </c>
      <c r="D467" s="262" t="s">
        <v>350</v>
      </c>
      <c r="E467" s="261" t="s">
        <v>488</v>
      </c>
      <c r="F467" s="262" t="s">
        <v>489</v>
      </c>
      <c r="G467" s="261" t="s">
        <v>1420</v>
      </c>
      <c r="H467" s="261" t="s">
        <v>1421</v>
      </c>
      <c r="I467" s="263">
        <v>29</v>
      </c>
      <c r="J467" s="263">
        <v>20</v>
      </c>
      <c r="K467" s="264">
        <v>580</v>
      </c>
    </row>
    <row r="468" spans="1:11" ht="14.4" customHeight="1" x14ac:dyDescent="0.3">
      <c r="A468" s="259" t="s">
        <v>341</v>
      </c>
      <c r="B468" s="260" t="s">
        <v>343</v>
      </c>
      <c r="C468" s="261" t="s">
        <v>349</v>
      </c>
      <c r="D468" s="262" t="s">
        <v>350</v>
      </c>
      <c r="E468" s="261" t="s">
        <v>488</v>
      </c>
      <c r="F468" s="262" t="s">
        <v>489</v>
      </c>
      <c r="G468" s="261" t="s">
        <v>1422</v>
      </c>
      <c r="H468" s="261" t="s">
        <v>1423</v>
      </c>
      <c r="I468" s="263">
        <v>272.75</v>
      </c>
      <c r="J468" s="263">
        <v>4</v>
      </c>
      <c r="K468" s="264">
        <v>1091</v>
      </c>
    </row>
    <row r="469" spans="1:11" ht="14.4" customHeight="1" x14ac:dyDescent="0.3">
      <c r="A469" s="259" t="s">
        <v>341</v>
      </c>
      <c r="B469" s="260" t="s">
        <v>343</v>
      </c>
      <c r="C469" s="261" t="s">
        <v>349</v>
      </c>
      <c r="D469" s="262" t="s">
        <v>350</v>
      </c>
      <c r="E469" s="261" t="s">
        <v>488</v>
      </c>
      <c r="F469" s="262" t="s">
        <v>489</v>
      </c>
      <c r="G469" s="261" t="s">
        <v>1424</v>
      </c>
      <c r="H469" s="261" t="s">
        <v>1425</v>
      </c>
      <c r="I469" s="263">
        <v>2618</v>
      </c>
      <c r="J469" s="263">
        <v>1</v>
      </c>
      <c r="K469" s="264">
        <v>2618</v>
      </c>
    </row>
    <row r="470" spans="1:11" ht="14.4" customHeight="1" x14ac:dyDescent="0.3">
      <c r="A470" s="259" t="s">
        <v>341</v>
      </c>
      <c r="B470" s="260" t="s">
        <v>343</v>
      </c>
      <c r="C470" s="261" t="s">
        <v>349</v>
      </c>
      <c r="D470" s="262" t="s">
        <v>350</v>
      </c>
      <c r="E470" s="261" t="s">
        <v>488</v>
      </c>
      <c r="F470" s="262" t="s">
        <v>489</v>
      </c>
      <c r="G470" s="261" t="s">
        <v>1426</v>
      </c>
      <c r="H470" s="261" t="s">
        <v>1427</v>
      </c>
      <c r="I470" s="263">
        <v>834.88</v>
      </c>
      <c r="J470" s="263">
        <v>2</v>
      </c>
      <c r="K470" s="264">
        <v>1669.75</v>
      </c>
    </row>
    <row r="471" spans="1:11" ht="14.4" customHeight="1" x14ac:dyDescent="0.3">
      <c r="A471" s="259" t="s">
        <v>341</v>
      </c>
      <c r="B471" s="260" t="s">
        <v>343</v>
      </c>
      <c r="C471" s="261" t="s">
        <v>349</v>
      </c>
      <c r="D471" s="262" t="s">
        <v>350</v>
      </c>
      <c r="E471" s="261" t="s">
        <v>488</v>
      </c>
      <c r="F471" s="262" t="s">
        <v>489</v>
      </c>
      <c r="G471" s="261" t="s">
        <v>1428</v>
      </c>
      <c r="H471" s="261" t="s">
        <v>1429</v>
      </c>
      <c r="I471" s="263">
        <v>834.88</v>
      </c>
      <c r="J471" s="263">
        <v>2</v>
      </c>
      <c r="K471" s="264">
        <v>1669.75</v>
      </c>
    </row>
    <row r="472" spans="1:11" ht="14.4" customHeight="1" x14ac:dyDescent="0.3">
      <c r="A472" s="259" t="s">
        <v>341</v>
      </c>
      <c r="B472" s="260" t="s">
        <v>343</v>
      </c>
      <c r="C472" s="261" t="s">
        <v>349</v>
      </c>
      <c r="D472" s="262" t="s">
        <v>350</v>
      </c>
      <c r="E472" s="261" t="s">
        <v>488</v>
      </c>
      <c r="F472" s="262" t="s">
        <v>489</v>
      </c>
      <c r="G472" s="261" t="s">
        <v>1430</v>
      </c>
      <c r="H472" s="261" t="s">
        <v>1431</v>
      </c>
      <c r="I472" s="263">
        <v>834.88</v>
      </c>
      <c r="J472" s="263">
        <v>2</v>
      </c>
      <c r="K472" s="264">
        <v>1669.75</v>
      </c>
    </row>
    <row r="473" spans="1:11" ht="14.4" customHeight="1" x14ac:dyDescent="0.3">
      <c r="A473" s="259" t="s">
        <v>341</v>
      </c>
      <c r="B473" s="260" t="s">
        <v>343</v>
      </c>
      <c r="C473" s="261" t="s">
        <v>349</v>
      </c>
      <c r="D473" s="262" t="s">
        <v>350</v>
      </c>
      <c r="E473" s="261" t="s">
        <v>488</v>
      </c>
      <c r="F473" s="262" t="s">
        <v>489</v>
      </c>
      <c r="G473" s="261" t="s">
        <v>1432</v>
      </c>
      <c r="H473" s="261" t="s">
        <v>1433</v>
      </c>
      <c r="I473" s="263">
        <v>834.88</v>
      </c>
      <c r="J473" s="263">
        <v>2</v>
      </c>
      <c r="K473" s="264">
        <v>1669.75</v>
      </c>
    </row>
    <row r="474" spans="1:11" ht="14.4" customHeight="1" x14ac:dyDescent="0.3">
      <c r="A474" s="259" t="s">
        <v>341</v>
      </c>
      <c r="B474" s="260" t="s">
        <v>343</v>
      </c>
      <c r="C474" s="261" t="s">
        <v>349</v>
      </c>
      <c r="D474" s="262" t="s">
        <v>350</v>
      </c>
      <c r="E474" s="261" t="s">
        <v>488</v>
      </c>
      <c r="F474" s="262" t="s">
        <v>489</v>
      </c>
      <c r="G474" s="261" t="s">
        <v>1434</v>
      </c>
      <c r="H474" s="261" t="s">
        <v>1435</v>
      </c>
      <c r="I474" s="263">
        <v>4.59</v>
      </c>
      <c r="J474" s="263">
        <v>180</v>
      </c>
      <c r="K474" s="264">
        <v>826.6</v>
      </c>
    </row>
    <row r="475" spans="1:11" ht="14.4" customHeight="1" x14ac:dyDescent="0.3">
      <c r="A475" s="259" t="s">
        <v>341</v>
      </c>
      <c r="B475" s="260" t="s">
        <v>343</v>
      </c>
      <c r="C475" s="261" t="s">
        <v>349</v>
      </c>
      <c r="D475" s="262" t="s">
        <v>350</v>
      </c>
      <c r="E475" s="261" t="s">
        <v>488</v>
      </c>
      <c r="F475" s="262" t="s">
        <v>489</v>
      </c>
      <c r="G475" s="261" t="s">
        <v>1436</v>
      </c>
      <c r="H475" s="261" t="s">
        <v>1437</v>
      </c>
      <c r="I475" s="263">
        <v>4.5933333333333328</v>
      </c>
      <c r="J475" s="263">
        <v>180</v>
      </c>
      <c r="K475" s="264">
        <v>827.1</v>
      </c>
    </row>
    <row r="476" spans="1:11" ht="14.4" customHeight="1" x14ac:dyDescent="0.3">
      <c r="A476" s="259" t="s">
        <v>341</v>
      </c>
      <c r="B476" s="260" t="s">
        <v>343</v>
      </c>
      <c r="C476" s="261" t="s">
        <v>349</v>
      </c>
      <c r="D476" s="262" t="s">
        <v>350</v>
      </c>
      <c r="E476" s="261" t="s">
        <v>488</v>
      </c>
      <c r="F476" s="262" t="s">
        <v>489</v>
      </c>
      <c r="G476" s="261" t="s">
        <v>1438</v>
      </c>
      <c r="H476" s="261" t="s">
        <v>1439</v>
      </c>
      <c r="I476" s="263">
        <v>4.59</v>
      </c>
      <c r="J476" s="263">
        <v>240</v>
      </c>
      <c r="K476" s="264">
        <v>1102.0999999999999</v>
      </c>
    </row>
    <row r="477" spans="1:11" ht="14.4" customHeight="1" x14ac:dyDescent="0.3">
      <c r="A477" s="259" t="s">
        <v>341</v>
      </c>
      <c r="B477" s="260" t="s">
        <v>343</v>
      </c>
      <c r="C477" s="261" t="s">
        <v>349</v>
      </c>
      <c r="D477" s="262" t="s">
        <v>350</v>
      </c>
      <c r="E477" s="261" t="s">
        <v>488</v>
      </c>
      <c r="F477" s="262" t="s">
        <v>489</v>
      </c>
      <c r="G477" s="261" t="s">
        <v>1440</v>
      </c>
      <c r="H477" s="261" t="s">
        <v>1441</v>
      </c>
      <c r="I477" s="263">
        <v>4.59</v>
      </c>
      <c r="J477" s="263">
        <v>180</v>
      </c>
      <c r="K477" s="264">
        <v>826.6</v>
      </c>
    </row>
    <row r="478" spans="1:11" ht="14.4" customHeight="1" x14ac:dyDescent="0.3">
      <c r="A478" s="259" t="s">
        <v>341</v>
      </c>
      <c r="B478" s="260" t="s">
        <v>343</v>
      </c>
      <c r="C478" s="261" t="s">
        <v>349</v>
      </c>
      <c r="D478" s="262" t="s">
        <v>350</v>
      </c>
      <c r="E478" s="261" t="s">
        <v>488</v>
      </c>
      <c r="F478" s="262" t="s">
        <v>489</v>
      </c>
      <c r="G478" s="261" t="s">
        <v>1442</v>
      </c>
      <c r="H478" s="261" t="s">
        <v>1443</v>
      </c>
      <c r="I478" s="263">
        <v>4.59</v>
      </c>
      <c r="J478" s="263">
        <v>180</v>
      </c>
      <c r="K478" s="264">
        <v>826.6</v>
      </c>
    </row>
    <row r="479" spans="1:11" ht="14.4" customHeight="1" x14ac:dyDescent="0.3">
      <c r="A479" s="259" t="s">
        <v>341</v>
      </c>
      <c r="B479" s="260" t="s">
        <v>343</v>
      </c>
      <c r="C479" s="261" t="s">
        <v>349</v>
      </c>
      <c r="D479" s="262" t="s">
        <v>350</v>
      </c>
      <c r="E479" s="261" t="s">
        <v>488</v>
      </c>
      <c r="F479" s="262" t="s">
        <v>489</v>
      </c>
      <c r="G479" s="261" t="s">
        <v>1444</v>
      </c>
      <c r="H479" s="261" t="s">
        <v>1445</v>
      </c>
      <c r="I479" s="263">
        <v>2394.5300000000002</v>
      </c>
      <c r="J479" s="263">
        <v>4</v>
      </c>
      <c r="K479" s="264">
        <v>9599.09</v>
      </c>
    </row>
    <row r="480" spans="1:11" ht="14.4" customHeight="1" x14ac:dyDescent="0.3">
      <c r="A480" s="259" t="s">
        <v>341</v>
      </c>
      <c r="B480" s="260" t="s">
        <v>343</v>
      </c>
      <c r="C480" s="261" t="s">
        <v>349</v>
      </c>
      <c r="D480" s="262" t="s">
        <v>350</v>
      </c>
      <c r="E480" s="261" t="s">
        <v>488</v>
      </c>
      <c r="F480" s="262" t="s">
        <v>489</v>
      </c>
      <c r="G480" s="261" t="s">
        <v>1446</v>
      </c>
      <c r="H480" s="261" t="s">
        <v>1447</v>
      </c>
      <c r="I480" s="263">
        <v>1397.5</v>
      </c>
      <c r="J480" s="263">
        <v>5</v>
      </c>
      <c r="K480" s="264">
        <v>7093.5</v>
      </c>
    </row>
    <row r="481" spans="1:11" ht="14.4" customHeight="1" x14ac:dyDescent="0.3">
      <c r="A481" s="259" t="s">
        <v>341</v>
      </c>
      <c r="B481" s="260" t="s">
        <v>343</v>
      </c>
      <c r="C481" s="261" t="s">
        <v>349</v>
      </c>
      <c r="D481" s="262" t="s">
        <v>350</v>
      </c>
      <c r="E481" s="261" t="s">
        <v>488</v>
      </c>
      <c r="F481" s="262" t="s">
        <v>489</v>
      </c>
      <c r="G481" s="261" t="s">
        <v>1448</v>
      </c>
      <c r="H481" s="261" t="s">
        <v>1449</v>
      </c>
      <c r="I481" s="263">
        <v>1693</v>
      </c>
      <c r="J481" s="263">
        <v>1</v>
      </c>
      <c r="K481" s="264">
        <v>1693</v>
      </c>
    </row>
    <row r="482" spans="1:11" ht="14.4" customHeight="1" x14ac:dyDescent="0.3">
      <c r="A482" s="259" t="s">
        <v>341</v>
      </c>
      <c r="B482" s="260" t="s">
        <v>343</v>
      </c>
      <c r="C482" s="261" t="s">
        <v>349</v>
      </c>
      <c r="D482" s="262" t="s">
        <v>350</v>
      </c>
      <c r="E482" s="261" t="s">
        <v>488</v>
      </c>
      <c r="F482" s="262" t="s">
        <v>489</v>
      </c>
      <c r="G482" s="261" t="s">
        <v>1450</v>
      </c>
      <c r="H482" s="261" t="s">
        <v>1451</v>
      </c>
      <c r="I482" s="263">
        <v>14.31</v>
      </c>
      <c r="J482" s="263">
        <v>36</v>
      </c>
      <c r="K482" s="264">
        <v>515.29999999999995</v>
      </c>
    </row>
    <row r="483" spans="1:11" ht="14.4" customHeight="1" x14ac:dyDescent="0.3">
      <c r="A483" s="259" t="s">
        <v>341</v>
      </c>
      <c r="B483" s="260" t="s">
        <v>343</v>
      </c>
      <c r="C483" s="261" t="s">
        <v>349</v>
      </c>
      <c r="D483" s="262" t="s">
        <v>350</v>
      </c>
      <c r="E483" s="261" t="s">
        <v>488</v>
      </c>
      <c r="F483" s="262" t="s">
        <v>489</v>
      </c>
      <c r="G483" s="261" t="s">
        <v>1452</v>
      </c>
      <c r="H483" s="261" t="s">
        <v>1453</v>
      </c>
      <c r="I483" s="263">
        <v>17.14</v>
      </c>
      <c r="J483" s="263">
        <v>36</v>
      </c>
      <c r="K483" s="264">
        <v>617</v>
      </c>
    </row>
    <row r="484" spans="1:11" ht="14.4" customHeight="1" x14ac:dyDescent="0.3">
      <c r="A484" s="259" t="s">
        <v>341</v>
      </c>
      <c r="B484" s="260" t="s">
        <v>343</v>
      </c>
      <c r="C484" s="261" t="s">
        <v>349</v>
      </c>
      <c r="D484" s="262" t="s">
        <v>350</v>
      </c>
      <c r="E484" s="261" t="s">
        <v>488</v>
      </c>
      <c r="F484" s="262" t="s">
        <v>489</v>
      </c>
      <c r="G484" s="261" t="s">
        <v>1454</v>
      </c>
      <c r="H484" s="261" t="s">
        <v>1455</v>
      </c>
      <c r="I484" s="263">
        <v>269.7</v>
      </c>
      <c r="J484" s="263">
        <v>5</v>
      </c>
      <c r="K484" s="264">
        <v>1348.5</v>
      </c>
    </row>
    <row r="485" spans="1:11" ht="14.4" customHeight="1" x14ac:dyDescent="0.3">
      <c r="A485" s="259" t="s">
        <v>341</v>
      </c>
      <c r="B485" s="260" t="s">
        <v>343</v>
      </c>
      <c r="C485" s="261" t="s">
        <v>349</v>
      </c>
      <c r="D485" s="262" t="s">
        <v>350</v>
      </c>
      <c r="E485" s="261" t="s">
        <v>488</v>
      </c>
      <c r="F485" s="262" t="s">
        <v>489</v>
      </c>
      <c r="G485" s="261" t="s">
        <v>1456</v>
      </c>
      <c r="H485" s="261" t="s">
        <v>1457</v>
      </c>
      <c r="I485" s="263">
        <v>18.600000000000001</v>
      </c>
      <c r="J485" s="263">
        <v>10</v>
      </c>
      <c r="K485" s="264">
        <v>186</v>
      </c>
    </row>
    <row r="486" spans="1:11" ht="14.4" customHeight="1" x14ac:dyDescent="0.3">
      <c r="A486" s="259" t="s">
        <v>341</v>
      </c>
      <c r="B486" s="260" t="s">
        <v>343</v>
      </c>
      <c r="C486" s="261" t="s">
        <v>349</v>
      </c>
      <c r="D486" s="262" t="s">
        <v>350</v>
      </c>
      <c r="E486" s="261" t="s">
        <v>488</v>
      </c>
      <c r="F486" s="262" t="s">
        <v>489</v>
      </c>
      <c r="G486" s="261" t="s">
        <v>1458</v>
      </c>
      <c r="H486" s="261" t="s">
        <v>1459</v>
      </c>
      <c r="I486" s="263">
        <v>18.600000000000001</v>
      </c>
      <c r="J486" s="263">
        <v>10</v>
      </c>
      <c r="K486" s="264">
        <v>186</v>
      </c>
    </row>
    <row r="487" spans="1:11" ht="14.4" customHeight="1" x14ac:dyDescent="0.3">
      <c r="A487" s="259" t="s">
        <v>341</v>
      </c>
      <c r="B487" s="260" t="s">
        <v>343</v>
      </c>
      <c r="C487" s="261" t="s">
        <v>349</v>
      </c>
      <c r="D487" s="262" t="s">
        <v>350</v>
      </c>
      <c r="E487" s="261" t="s">
        <v>488</v>
      </c>
      <c r="F487" s="262" t="s">
        <v>489</v>
      </c>
      <c r="G487" s="261" t="s">
        <v>1460</v>
      </c>
      <c r="H487" s="261" t="s">
        <v>1461</v>
      </c>
      <c r="I487" s="263">
        <v>3229</v>
      </c>
      <c r="J487" s="263">
        <v>1</v>
      </c>
      <c r="K487" s="264">
        <v>3229</v>
      </c>
    </row>
    <row r="488" spans="1:11" ht="14.4" customHeight="1" x14ac:dyDescent="0.3">
      <c r="A488" s="259" t="s">
        <v>341</v>
      </c>
      <c r="B488" s="260" t="s">
        <v>343</v>
      </c>
      <c r="C488" s="261" t="s">
        <v>349</v>
      </c>
      <c r="D488" s="262" t="s">
        <v>350</v>
      </c>
      <c r="E488" s="261" t="s">
        <v>488</v>
      </c>
      <c r="F488" s="262" t="s">
        <v>489</v>
      </c>
      <c r="G488" s="261" t="s">
        <v>1462</v>
      </c>
      <c r="H488" s="261" t="s">
        <v>1463</v>
      </c>
      <c r="I488" s="263">
        <v>1399</v>
      </c>
      <c r="J488" s="263">
        <v>2</v>
      </c>
      <c r="K488" s="264">
        <v>2798</v>
      </c>
    </row>
    <row r="489" spans="1:11" ht="14.4" customHeight="1" x14ac:dyDescent="0.3">
      <c r="A489" s="259" t="s">
        <v>341</v>
      </c>
      <c r="B489" s="260" t="s">
        <v>343</v>
      </c>
      <c r="C489" s="261" t="s">
        <v>349</v>
      </c>
      <c r="D489" s="262" t="s">
        <v>350</v>
      </c>
      <c r="E489" s="261" t="s">
        <v>488</v>
      </c>
      <c r="F489" s="262" t="s">
        <v>489</v>
      </c>
      <c r="G489" s="261" t="s">
        <v>1464</v>
      </c>
      <c r="H489" s="261" t="s">
        <v>1465</v>
      </c>
      <c r="I489" s="263">
        <v>1399</v>
      </c>
      <c r="J489" s="263">
        <v>2</v>
      </c>
      <c r="K489" s="264">
        <v>2798</v>
      </c>
    </row>
    <row r="490" spans="1:11" ht="14.4" customHeight="1" x14ac:dyDescent="0.3">
      <c r="A490" s="259" t="s">
        <v>341</v>
      </c>
      <c r="B490" s="260" t="s">
        <v>343</v>
      </c>
      <c r="C490" s="261" t="s">
        <v>349</v>
      </c>
      <c r="D490" s="262" t="s">
        <v>350</v>
      </c>
      <c r="E490" s="261" t="s">
        <v>488</v>
      </c>
      <c r="F490" s="262" t="s">
        <v>489</v>
      </c>
      <c r="G490" s="261" t="s">
        <v>1466</v>
      </c>
      <c r="H490" s="261" t="s">
        <v>1467</v>
      </c>
      <c r="I490" s="263">
        <v>375.10000000000008</v>
      </c>
      <c r="J490" s="263">
        <v>12</v>
      </c>
      <c r="K490" s="264">
        <v>4501.2000000000007</v>
      </c>
    </row>
    <row r="491" spans="1:11" ht="14.4" customHeight="1" x14ac:dyDescent="0.3">
      <c r="A491" s="259" t="s">
        <v>341</v>
      </c>
      <c r="B491" s="260" t="s">
        <v>343</v>
      </c>
      <c r="C491" s="261" t="s">
        <v>349</v>
      </c>
      <c r="D491" s="262" t="s">
        <v>350</v>
      </c>
      <c r="E491" s="261" t="s">
        <v>488</v>
      </c>
      <c r="F491" s="262" t="s">
        <v>489</v>
      </c>
      <c r="G491" s="261" t="s">
        <v>1468</v>
      </c>
      <c r="H491" s="261" t="s">
        <v>1469</v>
      </c>
      <c r="I491" s="263">
        <v>16.920000000000002</v>
      </c>
      <c r="J491" s="263">
        <v>5</v>
      </c>
      <c r="K491" s="264">
        <v>84.58</v>
      </c>
    </row>
    <row r="492" spans="1:11" ht="14.4" customHeight="1" x14ac:dyDescent="0.3">
      <c r="A492" s="259" t="s">
        <v>341</v>
      </c>
      <c r="B492" s="260" t="s">
        <v>343</v>
      </c>
      <c r="C492" s="261" t="s">
        <v>349</v>
      </c>
      <c r="D492" s="262" t="s">
        <v>350</v>
      </c>
      <c r="E492" s="261" t="s">
        <v>488</v>
      </c>
      <c r="F492" s="262" t="s">
        <v>489</v>
      </c>
      <c r="G492" s="261" t="s">
        <v>1470</v>
      </c>
      <c r="H492" s="261" t="s">
        <v>1471</v>
      </c>
      <c r="I492" s="263">
        <v>16.91</v>
      </c>
      <c r="J492" s="263">
        <v>5</v>
      </c>
      <c r="K492" s="264">
        <v>84.56</v>
      </c>
    </row>
    <row r="493" spans="1:11" ht="14.4" customHeight="1" x14ac:dyDescent="0.3">
      <c r="A493" s="259" t="s">
        <v>341</v>
      </c>
      <c r="B493" s="260" t="s">
        <v>343</v>
      </c>
      <c r="C493" s="261" t="s">
        <v>349</v>
      </c>
      <c r="D493" s="262" t="s">
        <v>350</v>
      </c>
      <c r="E493" s="261" t="s">
        <v>488</v>
      </c>
      <c r="F493" s="262" t="s">
        <v>489</v>
      </c>
      <c r="G493" s="261" t="s">
        <v>1472</v>
      </c>
      <c r="H493" s="261" t="s">
        <v>1473</v>
      </c>
      <c r="I493" s="263">
        <v>16.920000000000002</v>
      </c>
      <c r="J493" s="263">
        <v>5</v>
      </c>
      <c r="K493" s="264">
        <v>84.62</v>
      </c>
    </row>
    <row r="494" spans="1:11" ht="14.4" customHeight="1" x14ac:dyDescent="0.3">
      <c r="A494" s="259" t="s">
        <v>341</v>
      </c>
      <c r="B494" s="260" t="s">
        <v>343</v>
      </c>
      <c r="C494" s="261" t="s">
        <v>349</v>
      </c>
      <c r="D494" s="262" t="s">
        <v>350</v>
      </c>
      <c r="E494" s="261" t="s">
        <v>488</v>
      </c>
      <c r="F494" s="262" t="s">
        <v>489</v>
      </c>
      <c r="G494" s="261" t="s">
        <v>1474</v>
      </c>
      <c r="H494" s="261" t="s">
        <v>1475</v>
      </c>
      <c r="I494" s="263">
        <v>16.91</v>
      </c>
      <c r="J494" s="263">
        <v>5</v>
      </c>
      <c r="K494" s="264">
        <v>84.56</v>
      </c>
    </row>
    <row r="495" spans="1:11" ht="14.4" customHeight="1" x14ac:dyDescent="0.3">
      <c r="A495" s="259" t="s">
        <v>341</v>
      </c>
      <c r="B495" s="260" t="s">
        <v>343</v>
      </c>
      <c r="C495" s="261" t="s">
        <v>349</v>
      </c>
      <c r="D495" s="262" t="s">
        <v>350</v>
      </c>
      <c r="E495" s="261" t="s">
        <v>488</v>
      </c>
      <c r="F495" s="262" t="s">
        <v>489</v>
      </c>
      <c r="G495" s="261" t="s">
        <v>1476</v>
      </c>
      <c r="H495" s="261" t="s">
        <v>1477</v>
      </c>
      <c r="I495" s="263">
        <v>16.91</v>
      </c>
      <c r="J495" s="263">
        <v>5</v>
      </c>
      <c r="K495" s="264">
        <v>84.56</v>
      </c>
    </row>
    <row r="496" spans="1:11" ht="14.4" customHeight="1" x14ac:dyDescent="0.3">
      <c r="A496" s="259" t="s">
        <v>341</v>
      </c>
      <c r="B496" s="260" t="s">
        <v>343</v>
      </c>
      <c r="C496" s="261" t="s">
        <v>349</v>
      </c>
      <c r="D496" s="262" t="s">
        <v>350</v>
      </c>
      <c r="E496" s="261" t="s">
        <v>488</v>
      </c>
      <c r="F496" s="262" t="s">
        <v>489</v>
      </c>
      <c r="G496" s="261" t="s">
        <v>1478</v>
      </c>
      <c r="H496" s="261" t="s">
        <v>1479</v>
      </c>
      <c r="I496" s="263">
        <v>16.91</v>
      </c>
      <c r="J496" s="263">
        <v>5</v>
      </c>
      <c r="K496" s="264">
        <v>84.56</v>
      </c>
    </row>
    <row r="497" spans="1:11" ht="14.4" customHeight="1" x14ac:dyDescent="0.3">
      <c r="A497" s="259" t="s">
        <v>341</v>
      </c>
      <c r="B497" s="260" t="s">
        <v>343</v>
      </c>
      <c r="C497" s="261" t="s">
        <v>349</v>
      </c>
      <c r="D497" s="262" t="s">
        <v>350</v>
      </c>
      <c r="E497" s="261" t="s">
        <v>488</v>
      </c>
      <c r="F497" s="262" t="s">
        <v>489</v>
      </c>
      <c r="G497" s="261" t="s">
        <v>1480</v>
      </c>
      <c r="H497" s="261" t="s">
        <v>1481</v>
      </c>
      <c r="I497" s="263">
        <v>16.91</v>
      </c>
      <c r="J497" s="263">
        <v>5</v>
      </c>
      <c r="K497" s="264">
        <v>84.56</v>
      </c>
    </row>
    <row r="498" spans="1:11" ht="14.4" customHeight="1" x14ac:dyDescent="0.3">
      <c r="A498" s="259" t="s">
        <v>341</v>
      </c>
      <c r="B498" s="260" t="s">
        <v>343</v>
      </c>
      <c r="C498" s="261" t="s">
        <v>349</v>
      </c>
      <c r="D498" s="262" t="s">
        <v>350</v>
      </c>
      <c r="E498" s="261" t="s">
        <v>488</v>
      </c>
      <c r="F498" s="262" t="s">
        <v>489</v>
      </c>
      <c r="G498" s="261" t="s">
        <v>1482</v>
      </c>
      <c r="H498" s="261" t="s">
        <v>1483</v>
      </c>
      <c r="I498" s="263">
        <v>159.71</v>
      </c>
      <c r="J498" s="263">
        <v>2</v>
      </c>
      <c r="K498" s="264">
        <v>319.41000000000003</v>
      </c>
    </row>
    <row r="499" spans="1:11" ht="14.4" customHeight="1" x14ac:dyDescent="0.3">
      <c r="A499" s="259" t="s">
        <v>341</v>
      </c>
      <c r="B499" s="260" t="s">
        <v>343</v>
      </c>
      <c r="C499" s="261" t="s">
        <v>349</v>
      </c>
      <c r="D499" s="262" t="s">
        <v>350</v>
      </c>
      <c r="E499" s="261" t="s">
        <v>488</v>
      </c>
      <c r="F499" s="262" t="s">
        <v>489</v>
      </c>
      <c r="G499" s="261" t="s">
        <v>1484</v>
      </c>
      <c r="H499" s="261" t="s">
        <v>1485</v>
      </c>
      <c r="I499" s="263">
        <v>159.71</v>
      </c>
      <c r="J499" s="263">
        <v>2</v>
      </c>
      <c r="K499" s="264">
        <v>319.41000000000003</v>
      </c>
    </row>
    <row r="500" spans="1:11" ht="14.4" customHeight="1" x14ac:dyDescent="0.3">
      <c r="A500" s="259" t="s">
        <v>341</v>
      </c>
      <c r="B500" s="260" t="s">
        <v>343</v>
      </c>
      <c r="C500" s="261" t="s">
        <v>349</v>
      </c>
      <c r="D500" s="262" t="s">
        <v>350</v>
      </c>
      <c r="E500" s="261" t="s">
        <v>488</v>
      </c>
      <c r="F500" s="262" t="s">
        <v>489</v>
      </c>
      <c r="G500" s="261" t="s">
        <v>1486</v>
      </c>
      <c r="H500" s="261" t="s">
        <v>1487</v>
      </c>
      <c r="I500" s="263">
        <v>1155.57</v>
      </c>
      <c r="J500" s="263">
        <v>1</v>
      </c>
      <c r="K500" s="264">
        <v>1155.57</v>
      </c>
    </row>
    <row r="501" spans="1:11" ht="14.4" customHeight="1" x14ac:dyDescent="0.3">
      <c r="A501" s="259" t="s">
        <v>341</v>
      </c>
      <c r="B501" s="260" t="s">
        <v>343</v>
      </c>
      <c r="C501" s="261" t="s">
        <v>349</v>
      </c>
      <c r="D501" s="262" t="s">
        <v>350</v>
      </c>
      <c r="E501" s="261" t="s">
        <v>488</v>
      </c>
      <c r="F501" s="262" t="s">
        <v>489</v>
      </c>
      <c r="G501" s="261" t="s">
        <v>1488</v>
      </c>
      <c r="H501" s="261" t="s">
        <v>1489</v>
      </c>
      <c r="I501" s="263">
        <v>526.22</v>
      </c>
      <c r="J501" s="263">
        <v>2</v>
      </c>
      <c r="K501" s="264">
        <v>1052.44</v>
      </c>
    </row>
    <row r="502" spans="1:11" ht="14.4" customHeight="1" x14ac:dyDescent="0.3">
      <c r="A502" s="259" t="s">
        <v>341</v>
      </c>
      <c r="B502" s="260" t="s">
        <v>343</v>
      </c>
      <c r="C502" s="261" t="s">
        <v>349</v>
      </c>
      <c r="D502" s="262" t="s">
        <v>350</v>
      </c>
      <c r="E502" s="261" t="s">
        <v>488</v>
      </c>
      <c r="F502" s="262" t="s">
        <v>489</v>
      </c>
      <c r="G502" s="261" t="s">
        <v>1490</v>
      </c>
      <c r="H502" s="261" t="s">
        <v>1491</v>
      </c>
      <c r="I502" s="263">
        <v>26.97</v>
      </c>
      <c r="J502" s="263">
        <v>10</v>
      </c>
      <c r="K502" s="264">
        <v>269.7</v>
      </c>
    </row>
    <row r="503" spans="1:11" ht="14.4" customHeight="1" x14ac:dyDescent="0.3">
      <c r="A503" s="259" t="s">
        <v>341</v>
      </c>
      <c r="B503" s="260" t="s">
        <v>343</v>
      </c>
      <c r="C503" s="261" t="s">
        <v>349</v>
      </c>
      <c r="D503" s="262" t="s">
        <v>350</v>
      </c>
      <c r="E503" s="261" t="s">
        <v>488</v>
      </c>
      <c r="F503" s="262" t="s">
        <v>489</v>
      </c>
      <c r="G503" s="261" t="s">
        <v>1492</v>
      </c>
      <c r="H503" s="261" t="s">
        <v>1493</v>
      </c>
      <c r="I503" s="263">
        <v>204.49</v>
      </c>
      <c r="J503" s="263">
        <v>2</v>
      </c>
      <c r="K503" s="264">
        <v>408.98</v>
      </c>
    </row>
    <row r="504" spans="1:11" ht="14.4" customHeight="1" x14ac:dyDescent="0.3">
      <c r="A504" s="259" t="s">
        <v>341</v>
      </c>
      <c r="B504" s="260" t="s">
        <v>343</v>
      </c>
      <c r="C504" s="261" t="s">
        <v>349</v>
      </c>
      <c r="D504" s="262" t="s">
        <v>350</v>
      </c>
      <c r="E504" s="261" t="s">
        <v>488</v>
      </c>
      <c r="F504" s="262" t="s">
        <v>489</v>
      </c>
      <c r="G504" s="261" t="s">
        <v>1494</v>
      </c>
      <c r="H504" s="261" t="s">
        <v>1495</v>
      </c>
      <c r="I504" s="263">
        <v>978.89</v>
      </c>
      <c r="J504" s="263">
        <v>1</v>
      </c>
      <c r="K504" s="264">
        <v>978.89</v>
      </c>
    </row>
    <row r="505" spans="1:11" ht="14.4" customHeight="1" x14ac:dyDescent="0.3">
      <c r="A505" s="259" t="s">
        <v>341</v>
      </c>
      <c r="B505" s="260" t="s">
        <v>343</v>
      </c>
      <c r="C505" s="261" t="s">
        <v>349</v>
      </c>
      <c r="D505" s="262" t="s">
        <v>350</v>
      </c>
      <c r="E505" s="261" t="s">
        <v>488</v>
      </c>
      <c r="F505" s="262" t="s">
        <v>489</v>
      </c>
      <c r="G505" s="261" t="s">
        <v>1496</v>
      </c>
      <c r="H505" s="261" t="s">
        <v>1497</v>
      </c>
      <c r="I505" s="263">
        <v>968</v>
      </c>
      <c r="J505" s="263">
        <v>1</v>
      </c>
      <c r="K505" s="264">
        <v>968</v>
      </c>
    </row>
    <row r="506" spans="1:11" ht="14.4" customHeight="1" x14ac:dyDescent="0.3">
      <c r="A506" s="259" t="s">
        <v>341</v>
      </c>
      <c r="B506" s="260" t="s">
        <v>343</v>
      </c>
      <c r="C506" s="261" t="s">
        <v>349</v>
      </c>
      <c r="D506" s="262" t="s">
        <v>350</v>
      </c>
      <c r="E506" s="261" t="s">
        <v>488</v>
      </c>
      <c r="F506" s="262" t="s">
        <v>489</v>
      </c>
      <c r="G506" s="261" t="s">
        <v>1498</v>
      </c>
      <c r="H506" s="261" t="s">
        <v>1499</v>
      </c>
      <c r="I506" s="263">
        <v>895.4</v>
      </c>
      <c r="J506" s="263">
        <v>1</v>
      </c>
      <c r="K506" s="264">
        <v>895.4</v>
      </c>
    </row>
    <row r="507" spans="1:11" ht="14.4" customHeight="1" x14ac:dyDescent="0.3">
      <c r="A507" s="259" t="s">
        <v>341</v>
      </c>
      <c r="B507" s="260" t="s">
        <v>343</v>
      </c>
      <c r="C507" s="261" t="s">
        <v>349</v>
      </c>
      <c r="D507" s="262" t="s">
        <v>350</v>
      </c>
      <c r="E507" s="261" t="s">
        <v>488</v>
      </c>
      <c r="F507" s="262" t="s">
        <v>489</v>
      </c>
      <c r="G507" s="261" t="s">
        <v>1500</v>
      </c>
      <c r="H507" s="261" t="s">
        <v>1501</v>
      </c>
      <c r="I507" s="263">
        <v>833.69</v>
      </c>
      <c r="J507" s="263">
        <v>1</v>
      </c>
      <c r="K507" s="264">
        <v>833.69</v>
      </c>
    </row>
    <row r="508" spans="1:11" ht="14.4" customHeight="1" x14ac:dyDescent="0.3">
      <c r="A508" s="259" t="s">
        <v>341</v>
      </c>
      <c r="B508" s="260" t="s">
        <v>343</v>
      </c>
      <c r="C508" s="261" t="s">
        <v>349</v>
      </c>
      <c r="D508" s="262" t="s">
        <v>350</v>
      </c>
      <c r="E508" s="261" t="s">
        <v>488</v>
      </c>
      <c r="F508" s="262" t="s">
        <v>489</v>
      </c>
      <c r="G508" s="261" t="s">
        <v>1502</v>
      </c>
      <c r="H508" s="261" t="s">
        <v>1503</v>
      </c>
      <c r="I508" s="263">
        <v>833.69</v>
      </c>
      <c r="J508" s="263">
        <v>1</v>
      </c>
      <c r="K508" s="264">
        <v>833.69</v>
      </c>
    </row>
    <row r="509" spans="1:11" ht="14.4" customHeight="1" x14ac:dyDescent="0.3">
      <c r="A509" s="259" t="s">
        <v>341</v>
      </c>
      <c r="B509" s="260" t="s">
        <v>343</v>
      </c>
      <c r="C509" s="261" t="s">
        <v>349</v>
      </c>
      <c r="D509" s="262" t="s">
        <v>350</v>
      </c>
      <c r="E509" s="261" t="s">
        <v>488</v>
      </c>
      <c r="F509" s="262" t="s">
        <v>489</v>
      </c>
      <c r="G509" s="261" t="s">
        <v>1504</v>
      </c>
      <c r="H509" s="261" t="s">
        <v>1505</v>
      </c>
      <c r="I509" s="263">
        <v>2042.49</v>
      </c>
      <c r="J509" s="263">
        <v>1</v>
      </c>
      <c r="K509" s="264">
        <v>2042.49</v>
      </c>
    </row>
    <row r="510" spans="1:11" ht="14.4" customHeight="1" x14ac:dyDescent="0.3">
      <c r="A510" s="259" t="s">
        <v>341</v>
      </c>
      <c r="B510" s="260" t="s">
        <v>343</v>
      </c>
      <c r="C510" s="261" t="s">
        <v>349</v>
      </c>
      <c r="D510" s="262" t="s">
        <v>350</v>
      </c>
      <c r="E510" s="261" t="s">
        <v>488</v>
      </c>
      <c r="F510" s="262" t="s">
        <v>489</v>
      </c>
      <c r="G510" s="261" t="s">
        <v>1506</v>
      </c>
      <c r="H510" s="261" t="s">
        <v>1507</v>
      </c>
      <c r="I510" s="263">
        <v>1300.75</v>
      </c>
      <c r="J510" s="263">
        <v>1</v>
      </c>
      <c r="K510" s="264">
        <v>1300.75</v>
      </c>
    </row>
    <row r="511" spans="1:11" ht="14.4" customHeight="1" x14ac:dyDescent="0.3">
      <c r="A511" s="259" t="s">
        <v>341</v>
      </c>
      <c r="B511" s="260" t="s">
        <v>343</v>
      </c>
      <c r="C511" s="261" t="s">
        <v>349</v>
      </c>
      <c r="D511" s="262" t="s">
        <v>350</v>
      </c>
      <c r="E511" s="261" t="s">
        <v>488</v>
      </c>
      <c r="F511" s="262" t="s">
        <v>489</v>
      </c>
      <c r="G511" s="261" t="s">
        <v>1508</v>
      </c>
      <c r="H511" s="261" t="s">
        <v>1509</v>
      </c>
      <c r="I511" s="263">
        <v>6648.95</v>
      </c>
      <c r="J511" s="263">
        <v>1</v>
      </c>
      <c r="K511" s="264">
        <v>6648.95</v>
      </c>
    </row>
    <row r="512" spans="1:11" ht="14.4" customHeight="1" x14ac:dyDescent="0.3">
      <c r="A512" s="259" t="s">
        <v>341</v>
      </c>
      <c r="B512" s="260" t="s">
        <v>343</v>
      </c>
      <c r="C512" s="261" t="s">
        <v>349</v>
      </c>
      <c r="D512" s="262" t="s">
        <v>350</v>
      </c>
      <c r="E512" s="261" t="s">
        <v>488</v>
      </c>
      <c r="F512" s="262" t="s">
        <v>489</v>
      </c>
      <c r="G512" s="261" t="s">
        <v>1510</v>
      </c>
      <c r="H512" s="261" t="s">
        <v>1511</v>
      </c>
      <c r="I512" s="263">
        <v>6461.95</v>
      </c>
      <c r="J512" s="263">
        <v>2</v>
      </c>
      <c r="K512" s="264">
        <v>12923.91</v>
      </c>
    </row>
    <row r="513" spans="1:11" ht="14.4" customHeight="1" x14ac:dyDescent="0.3">
      <c r="A513" s="259" t="s">
        <v>341</v>
      </c>
      <c r="B513" s="260" t="s">
        <v>343</v>
      </c>
      <c r="C513" s="261" t="s">
        <v>349</v>
      </c>
      <c r="D513" s="262" t="s">
        <v>350</v>
      </c>
      <c r="E513" s="261" t="s">
        <v>488</v>
      </c>
      <c r="F513" s="262" t="s">
        <v>489</v>
      </c>
      <c r="G513" s="261" t="s">
        <v>1512</v>
      </c>
      <c r="H513" s="261" t="s">
        <v>1513</v>
      </c>
      <c r="I513" s="263">
        <v>1644.5</v>
      </c>
      <c r="J513" s="263">
        <v>1</v>
      </c>
      <c r="K513" s="264">
        <v>1644.5</v>
      </c>
    </row>
    <row r="514" spans="1:11" ht="14.4" customHeight="1" x14ac:dyDescent="0.3">
      <c r="A514" s="259" t="s">
        <v>341</v>
      </c>
      <c r="B514" s="260" t="s">
        <v>343</v>
      </c>
      <c r="C514" s="261" t="s">
        <v>349</v>
      </c>
      <c r="D514" s="262" t="s">
        <v>350</v>
      </c>
      <c r="E514" s="261" t="s">
        <v>488</v>
      </c>
      <c r="F514" s="262" t="s">
        <v>489</v>
      </c>
      <c r="G514" s="261" t="s">
        <v>1514</v>
      </c>
      <c r="H514" s="261" t="s">
        <v>1515</v>
      </c>
      <c r="I514" s="263">
        <v>6461.95</v>
      </c>
      <c r="J514" s="263">
        <v>1</v>
      </c>
      <c r="K514" s="264">
        <v>6461.95</v>
      </c>
    </row>
    <row r="515" spans="1:11" ht="14.4" customHeight="1" x14ac:dyDescent="0.3">
      <c r="A515" s="259" t="s">
        <v>341</v>
      </c>
      <c r="B515" s="260" t="s">
        <v>343</v>
      </c>
      <c r="C515" s="261" t="s">
        <v>349</v>
      </c>
      <c r="D515" s="262" t="s">
        <v>350</v>
      </c>
      <c r="E515" s="261" t="s">
        <v>488</v>
      </c>
      <c r="F515" s="262" t="s">
        <v>489</v>
      </c>
      <c r="G515" s="261" t="s">
        <v>1516</v>
      </c>
      <c r="H515" s="261" t="s">
        <v>1517</v>
      </c>
      <c r="I515" s="263">
        <v>33.340000000000003</v>
      </c>
      <c r="J515" s="263">
        <v>12</v>
      </c>
      <c r="K515" s="264">
        <v>400.03</v>
      </c>
    </row>
    <row r="516" spans="1:11" ht="14.4" customHeight="1" x14ac:dyDescent="0.3">
      <c r="A516" s="259" t="s">
        <v>341</v>
      </c>
      <c r="B516" s="260" t="s">
        <v>343</v>
      </c>
      <c r="C516" s="261" t="s">
        <v>349</v>
      </c>
      <c r="D516" s="262" t="s">
        <v>350</v>
      </c>
      <c r="E516" s="261" t="s">
        <v>488</v>
      </c>
      <c r="F516" s="262" t="s">
        <v>489</v>
      </c>
      <c r="G516" s="261" t="s">
        <v>1518</v>
      </c>
      <c r="H516" s="261" t="s">
        <v>1519</v>
      </c>
      <c r="I516" s="263">
        <v>863.88</v>
      </c>
      <c r="J516" s="263">
        <v>1</v>
      </c>
      <c r="K516" s="264">
        <v>863.88</v>
      </c>
    </row>
    <row r="517" spans="1:11" ht="14.4" customHeight="1" x14ac:dyDescent="0.3">
      <c r="A517" s="259" t="s">
        <v>341</v>
      </c>
      <c r="B517" s="260" t="s">
        <v>343</v>
      </c>
      <c r="C517" s="261" t="s">
        <v>349</v>
      </c>
      <c r="D517" s="262" t="s">
        <v>350</v>
      </c>
      <c r="E517" s="261" t="s">
        <v>490</v>
      </c>
      <c r="F517" s="262" t="s">
        <v>491</v>
      </c>
      <c r="G517" s="261" t="s">
        <v>1520</v>
      </c>
      <c r="H517" s="261" t="s">
        <v>1521</v>
      </c>
      <c r="I517" s="263">
        <v>61.55</v>
      </c>
      <c r="J517" s="263">
        <v>144</v>
      </c>
      <c r="K517" s="264">
        <v>8863.7999999999993</v>
      </c>
    </row>
    <row r="518" spans="1:11" ht="14.4" customHeight="1" x14ac:dyDescent="0.3">
      <c r="A518" s="259" t="s">
        <v>341</v>
      </c>
      <c r="B518" s="260" t="s">
        <v>343</v>
      </c>
      <c r="C518" s="261" t="s">
        <v>349</v>
      </c>
      <c r="D518" s="262" t="s">
        <v>350</v>
      </c>
      <c r="E518" s="261" t="s">
        <v>490</v>
      </c>
      <c r="F518" s="262" t="s">
        <v>491</v>
      </c>
      <c r="G518" s="261" t="s">
        <v>1522</v>
      </c>
      <c r="H518" s="261" t="s">
        <v>1523</v>
      </c>
      <c r="I518" s="263">
        <v>50.12</v>
      </c>
      <c r="J518" s="263">
        <v>36</v>
      </c>
      <c r="K518" s="264">
        <v>1804.21</v>
      </c>
    </row>
    <row r="519" spans="1:11" ht="14.4" customHeight="1" x14ac:dyDescent="0.3">
      <c r="A519" s="259" t="s">
        <v>341</v>
      </c>
      <c r="B519" s="260" t="s">
        <v>343</v>
      </c>
      <c r="C519" s="261" t="s">
        <v>349</v>
      </c>
      <c r="D519" s="262" t="s">
        <v>350</v>
      </c>
      <c r="E519" s="261" t="s">
        <v>490</v>
      </c>
      <c r="F519" s="262" t="s">
        <v>491</v>
      </c>
      <c r="G519" s="261" t="s">
        <v>1524</v>
      </c>
      <c r="H519" s="261" t="s">
        <v>1525</v>
      </c>
      <c r="I519" s="263">
        <v>45.11</v>
      </c>
      <c r="J519" s="263">
        <v>72</v>
      </c>
      <c r="K519" s="264">
        <v>3247.6</v>
      </c>
    </row>
    <row r="520" spans="1:11" ht="14.4" customHeight="1" x14ac:dyDescent="0.3">
      <c r="A520" s="259" t="s">
        <v>341</v>
      </c>
      <c r="B520" s="260" t="s">
        <v>343</v>
      </c>
      <c r="C520" s="261" t="s">
        <v>349</v>
      </c>
      <c r="D520" s="262" t="s">
        <v>350</v>
      </c>
      <c r="E520" s="261" t="s">
        <v>490</v>
      </c>
      <c r="F520" s="262" t="s">
        <v>491</v>
      </c>
      <c r="G520" s="261" t="s">
        <v>1526</v>
      </c>
      <c r="H520" s="261" t="s">
        <v>1527</v>
      </c>
      <c r="I520" s="263">
        <v>48.56</v>
      </c>
      <c r="J520" s="263">
        <v>108</v>
      </c>
      <c r="K520" s="264">
        <v>5244</v>
      </c>
    </row>
    <row r="521" spans="1:11" ht="14.4" customHeight="1" x14ac:dyDescent="0.3">
      <c r="A521" s="259" t="s">
        <v>341</v>
      </c>
      <c r="B521" s="260" t="s">
        <v>343</v>
      </c>
      <c r="C521" s="261" t="s">
        <v>349</v>
      </c>
      <c r="D521" s="262" t="s">
        <v>350</v>
      </c>
      <c r="E521" s="261" t="s">
        <v>490</v>
      </c>
      <c r="F521" s="262" t="s">
        <v>491</v>
      </c>
      <c r="G521" s="261" t="s">
        <v>1528</v>
      </c>
      <c r="H521" s="261" t="s">
        <v>1529</v>
      </c>
      <c r="I521" s="263">
        <v>47.230000000000004</v>
      </c>
      <c r="J521" s="263">
        <v>72</v>
      </c>
      <c r="K521" s="264">
        <v>3314.3</v>
      </c>
    </row>
    <row r="522" spans="1:11" ht="14.4" customHeight="1" x14ac:dyDescent="0.3">
      <c r="A522" s="259" t="s">
        <v>341</v>
      </c>
      <c r="B522" s="260" t="s">
        <v>343</v>
      </c>
      <c r="C522" s="261" t="s">
        <v>349</v>
      </c>
      <c r="D522" s="262" t="s">
        <v>350</v>
      </c>
      <c r="E522" s="261" t="s">
        <v>490</v>
      </c>
      <c r="F522" s="262" t="s">
        <v>491</v>
      </c>
      <c r="G522" s="261" t="s">
        <v>1530</v>
      </c>
      <c r="H522" s="261" t="s">
        <v>1531</v>
      </c>
      <c r="I522" s="263">
        <v>101.94</v>
      </c>
      <c r="J522" s="263">
        <v>72</v>
      </c>
      <c r="K522" s="264">
        <v>7153.16</v>
      </c>
    </row>
    <row r="523" spans="1:11" ht="14.4" customHeight="1" x14ac:dyDescent="0.3">
      <c r="A523" s="259" t="s">
        <v>341</v>
      </c>
      <c r="B523" s="260" t="s">
        <v>343</v>
      </c>
      <c r="C523" s="261" t="s">
        <v>349</v>
      </c>
      <c r="D523" s="262" t="s">
        <v>350</v>
      </c>
      <c r="E523" s="261" t="s">
        <v>490</v>
      </c>
      <c r="F523" s="262" t="s">
        <v>491</v>
      </c>
      <c r="G523" s="261" t="s">
        <v>1532</v>
      </c>
      <c r="H523" s="261" t="s">
        <v>1533</v>
      </c>
      <c r="I523" s="263">
        <v>72.040000000000006</v>
      </c>
      <c r="J523" s="263">
        <v>48</v>
      </c>
      <c r="K523" s="264">
        <v>3457.71</v>
      </c>
    </row>
    <row r="524" spans="1:11" ht="14.4" customHeight="1" x14ac:dyDescent="0.3">
      <c r="A524" s="259" t="s">
        <v>341</v>
      </c>
      <c r="B524" s="260" t="s">
        <v>343</v>
      </c>
      <c r="C524" s="261" t="s">
        <v>349</v>
      </c>
      <c r="D524" s="262" t="s">
        <v>350</v>
      </c>
      <c r="E524" s="261" t="s">
        <v>490</v>
      </c>
      <c r="F524" s="262" t="s">
        <v>491</v>
      </c>
      <c r="G524" s="261" t="s">
        <v>1534</v>
      </c>
      <c r="H524" s="261" t="s">
        <v>1535</v>
      </c>
      <c r="I524" s="263">
        <v>35.729999999999997</v>
      </c>
      <c r="J524" s="263">
        <v>108</v>
      </c>
      <c r="K524" s="264">
        <v>3858.33</v>
      </c>
    </row>
    <row r="525" spans="1:11" ht="14.4" customHeight="1" x14ac:dyDescent="0.3">
      <c r="A525" s="259" t="s">
        <v>341</v>
      </c>
      <c r="B525" s="260" t="s">
        <v>343</v>
      </c>
      <c r="C525" s="261" t="s">
        <v>349</v>
      </c>
      <c r="D525" s="262" t="s">
        <v>350</v>
      </c>
      <c r="E525" s="261" t="s">
        <v>490</v>
      </c>
      <c r="F525" s="262" t="s">
        <v>491</v>
      </c>
      <c r="G525" s="261" t="s">
        <v>1536</v>
      </c>
      <c r="H525" s="261" t="s">
        <v>1537</v>
      </c>
      <c r="I525" s="263">
        <v>79.760000000000005</v>
      </c>
      <c r="J525" s="263">
        <v>72</v>
      </c>
      <c r="K525" s="264">
        <v>5743</v>
      </c>
    </row>
    <row r="526" spans="1:11" ht="14.4" customHeight="1" x14ac:dyDescent="0.3">
      <c r="A526" s="259" t="s">
        <v>341</v>
      </c>
      <c r="B526" s="260" t="s">
        <v>343</v>
      </c>
      <c r="C526" s="261" t="s">
        <v>349</v>
      </c>
      <c r="D526" s="262" t="s">
        <v>350</v>
      </c>
      <c r="E526" s="261" t="s">
        <v>490</v>
      </c>
      <c r="F526" s="262" t="s">
        <v>491</v>
      </c>
      <c r="G526" s="261" t="s">
        <v>1538</v>
      </c>
      <c r="H526" s="261" t="s">
        <v>1539</v>
      </c>
      <c r="I526" s="263">
        <v>66.47</v>
      </c>
      <c r="J526" s="263">
        <v>36</v>
      </c>
      <c r="K526" s="264">
        <v>2392.77</v>
      </c>
    </row>
    <row r="527" spans="1:11" ht="14.4" customHeight="1" x14ac:dyDescent="0.3">
      <c r="A527" s="259" t="s">
        <v>341</v>
      </c>
      <c r="B527" s="260" t="s">
        <v>343</v>
      </c>
      <c r="C527" s="261" t="s">
        <v>349</v>
      </c>
      <c r="D527" s="262" t="s">
        <v>350</v>
      </c>
      <c r="E527" s="261" t="s">
        <v>492</v>
      </c>
      <c r="F527" s="262" t="s">
        <v>493</v>
      </c>
      <c r="G527" s="261" t="s">
        <v>1540</v>
      </c>
      <c r="H527" s="261" t="s">
        <v>1541</v>
      </c>
      <c r="I527" s="263">
        <v>0.29599999999999999</v>
      </c>
      <c r="J527" s="263">
        <v>3500</v>
      </c>
      <c r="K527" s="264">
        <v>1040</v>
      </c>
    </row>
    <row r="528" spans="1:11" ht="14.4" customHeight="1" x14ac:dyDescent="0.3">
      <c r="A528" s="259" t="s">
        <v>341</v>
      </c>
      <c r="B528" s="260" t="s">
        <v>343</v>
      </c>
      <c r="C528" s="261" t="s">
        <v>349</v>
      </c>
      <c r="D528" s="262" t="s">
        <v>350</v>
      </c>
      <c r="E528" s="261" t="s">
        <v>492</v>
      </c>
      <c r="F528" s="262" t="s">
        <v>493</v>
      </c>
      <c r="G528" s="261" t="s">
        <v>1542</v>
      </c>
      <c r="H528" s="261" t="s">
        <v>1543</v>
      </c>
      <c r="I528" s="263">
        <v>0.29500000000000004</v>
      </c>
      <c r="J528" s="263">
        <v>3200</v>
      </c>
      <c r="K528" s="264">
        <v>948</v>
      </c>
    </row>
    <row r="529" spans="1:11" ht="14.4" customHeight="1" x14ac:dyDescent="0.3">
      <c r="A529" s="259" t="s">
        <v>341</v>
      </c>
      <c r="B529" s="260" t="s">
        <v>343</v>
      </c>
      <c r="C529" s="261" t="s">
        <v>349</v>
      </c>
      <c r="D529" s="262" t="s">
        <v>350</v>
      </c>
      <c r="E529" s="261" t="s">
        <v>492</v>
      </c>
      <c r="F529" s="262" t="s">
        <v>493</v>
      </c>
      <c r="G529" s="261" t="s">
        <v>1544</v>
      </c>
      <c r="H529" s="261" t="s">
        <v>1545</v>
      </c>
      <c r="I529" s="263">
        <v>0.29499999999999998</v>
      </c>
      <c r="J529" s="263">
        <v>1500</v>
      </c>
      <c r="K529" s="264">
        <v>445</v>
      </c>
    </row>
    <row r="530" spans="1:11" ht="14.4" customHeight="1" x14ac:dyDescent="0.3">
      <c r="A530" s="259" t="s">
        <v>341</v>
      </c>
      <c r="B530" s="260" t="s">
        <v>343</v>
      </c>
      <c r="C530" s="261" t="s">
        <v>349</v>
      </c>
      <c r="D530" s="262" t="s">
        <v>350</v>
      </c>
      <c r="E530" s="261" t="s">
        <v>492</v>
      </c>
      <c r="F530" s="262" t="s">
        <v>493</v>
      </c>
      <c r="G530" s="261" t="s">
        <v>1546</v>
      </c>
      <c r="H530" s="261" t="s">
        <v>1547</v>
      </c>
      <c r="I530" s="263">
        <v>0.45</v>
      </c>
      <c r="J530" s="263">
        <v>600</v>
      </c>
      <c r="K530" s="264">
        <v>270</v>
      </c>
    </row>
    <row r="531" spans="1:11" ht="14.4" customHeight="1" x14ac:dyDescent="0.3">
      <c r="A531" s="259" t="s">
        <v>341</v>
      </c>
      <c r="B531" s="260" t="s">
        <v>343</v>
      </c>
      <c r="C531" s="261" t="s">
        <v>349</v>
      </c>
      <c r="D531" s="262" t="s">
        <v>350</v>
      </c>
      <c r="E531" s="261" t="s">
        <v>494</v>
      </c>
      <c r="F531" s="262" t="s">
        <v>495</v>
      </c>
      <c r="G531" s="261" t="s">
        <v>1548</v>
      </c>
      <c r="H531" s="261" t="s">
        <v>1549</v>
      </c>
      <c r="I531" s="263">
        <v>0.76999999999999991</v>
      </c>
      <c r="J531" s="263">
        <v>20000</v>
      </c>
      <c r="K531" s="264">
        <v>15340</v>
      </c>
    </row>
    <row r="532" spans="1:11" ht="14.4" customHeight="1" x14ac:dyDescent="0.3">
      <c r="A532" s="259" t="s">
        <v>341</v>
      </c>
      <c r="B532" s="260" t="s">
        <v>343</v>
      </c>
      <c r="C532" s="261" t="s">
        <v>349</v>
      </c>
      <c r="D532" s="262" t="s">
        <v>350</v>
      </c>
      <c r="E532" s="261" t="s">
        <v>494</v>
      </c>
      <c r="F532" s="262" t="s">
        <v>495</v>
      </c>
      <c r="G532" s="261" t="s">
        <v>1550</v>
      </c>
      <c r="H532" s="261" t="s">
        <v>1551</v>
      </c>
      <c r="I532" s="263">
        <v>0.77999999999999992</v>
      </c>
      <c r="J532" s="263">
        <v>10900</v>
      </c>
      <c r="K532" s="264">
        <v>8458.0099999999984</v>
      </c>
    </row>
    <row r="533" spans="1:11" ht="14.4" customHeight="1" x14ac:dyDescent="0.3">
      <c r="A533" s="259" t="s">
        <v>341</v>
      </c>
      <c r="B533" s="260" t="s">
        <v>343</v>
      </c>
      <c r="C533" s="261" t="s">
        <v>349</v>
      </c>
      <c r="D533" s="262" t="s">
        <v>350</v>
      </c>
      <c r="E533" s="261" t="s">
        <v>494</v>
      </c>
      <c r="F533" s="262" t="s">
        <v>495</v>
      </c>
      <c r="G533" s="261" t="s">
        <v>1552</v>
      </c>
      <c r="H533" s="261" t="s">
        <v>1553</v>
      </c>
      <c r="I533" s="263">
        <v>0.92999999999999994</v>
      </c>
      <c r="J533" s="263">
        <v>7000</v>
      </c>
      <c r="K533" s="264">
        <v>6504.03</v>
      </c>
    </row>
    <row r="534" spans="1:11" ht="14.4" customHeight="1" x14ac:dyDescent="0.3">
      <c r="A534" s="259" t="s">
        <v>341</v>
      </c>
      <c r="B534" s="260" t="s">
        <v>343</v>
      </c>
      <c r="C534" s="261" t="s">
        <v>349</v>
      </c>
      <c r="D534" s="262" t="s">
        <v>350</v>
      </c>
      <c r="E534" s="261" t="s">
        <v>494</v>
      </c>
      <c r="F534" s="262" t="s">
        <v>495</v>
      </c>
      <c r="G534" s="261" t="s">
        <v>1554</v>
      </c>
      <c r="H534" s="261" t="s">
        <v>1555</v>
      </c>
      <c r="I534" s="263">
        <v>0.78666666666666674</v>
      </c>
      <c r="J534" s="263">
        <v>6000</v>
      </c>
      <c r="K534" s="264">
        <v>4394.2</v>
      </c>
    </row>
    <row r="535" spans="1:11" ht="14.4" customHeight="1" x14ac:dyDescent="0.3">
      <c r="A535" s="259" t="s">
        <v>341</v>
      </c>
      <c r="B535" s="260" t="s">
        <v>343</v>
      </c>
      <c r="C535" s="261" t="s">
        <v>349</v>
      </c>
      <c r="D535" s="262" t="s">
        <v>350</v>
      </c>
      <c r="E535" s="261" t="s">
        <v>494</v>
      </c>
      <c r="F535" s="262" t="s">
        <v>495</v>
      </c>
      <c r="G535" s="261" t="s">
        <v>1556</v>
      </c>
      <c r="H535" s="261" t="s">
        <v>1557</v>
      </c>
      <c r="I535" s="263">
        <v>10.55</v>
      </c>
      <c r="J535" s="263">
        <v>40</v>
      </c>
      <c r="K535" s="264">
        <v>422.05</v>
      </c>
    </row>
    <row r="536" spans="1:11" ht="14.4" customHeight="1" x14ac:dyDescent="0.3">
      <c r="A536" s="259" t="s">
        <v>341</v>
      </c>
      <c r="B536" s="260" t="s">
        <v>343</v>
      </c>
      <c r="C536" s="261" t="s">
        <v>349</v>
      </c>
      <c r="D536" s="262" t="s">
        <v>350</v>
      </c>
      <c r="E536" s="261" t="s">
        <v>494</v>
      </c>
      <c r="F536" s="262" t="s">
        <v>495</v>
      </c>
      <c r="G536" s="261" t="s">
        <v>1558</v>
      </c>
      <c r="H536" s="261" t="s">
        <v>1559</v>
      </c>
      <c r="I536" s="263">
        <v>0.67749999999999999</v>
      </c>
      <c r="J536" s="263">
        <v>1300</v>
      </c>
      <c r="K536" s="264">
        <v>868</v>
      </c>
    </row>
    <row r="537" spans="1:11" ht="14.4" customHeight="1" x14ac:dyDescent="0.3">
      <c r="A537" s="259" t="s">
        <v>341</v>
      </c>
      <c r="B537" s="260" t="s">
        <v>343</v>
      </c>
      <c r="C537" s="261" t="s">
        <v>349</v>
      </c>
      <c r="D537" s="262" t="s">
        <v>350</v>
      </c>
      <c r="E537" s="261" t="s">
        <v>494</v>
      </c>
      <c r="F537" s="262" t="s">
        <v>495</v>
      </c>
      <c r="G537" s="261" t="s">
        <v>1560</v>
      </c>
      <c r="H537" s="261" t="s">
        <v>1561</v>
      </c>
      <c r="I537" s="263">
        <v>0.68714285714285717</v>
      </c>
      <c r="J537" s="263">
        <v>2900</v>
      </c>
      <c r="K537" s="264">
        <v>1970</v>
      </c>
    </row>
    <row r="538" spans="1:11" ht="14.4" customHeight="1" x14ac:dyDescent="0.3">
      <c r="A538" s="259" t="s">
        <v>341</v>
      </c>
      <c r="B538" s="260" t="s">
        <v>343</v>
      </c>
      <c r="C538" s="261" t="s">
        <v>349</v>
      </c>
      <c r="D538" s="262" t="s">
        <v>350</v>
      </c>
      <c r="E538" s="261" t="s">
        <v>494</v>
      </c>
      <c r="F538" s="262" t="s">
        <v>495</v>
      </c>
      <c r="G538" s="261" t="s">
        <v>1562</v>
      </c>
      <c r="H538" s="261" t="s">
        <v>1563</v>
      </c>
      <c r="I538" s="263">
        <v>1.0233333333333334</v>
      </c>
      <c r="J538" s="263">
        <v>3200</v>
      </c>
      <c r="K538" s="264">
        <v>3257.6800000000003</v>
      </c>
    </row>
    <row r="539" spans="1:11" ht="14.4" customHeight="1" x14ac:dyDescent="0.3">
      <c r="A539" s="259" t="s">
        <v>341</v>
      </c>
      <c r="B539" s="260" t="s">
        <v>343</v>
      </c>
      <c r="C539" s="261" t="s">
        <v>349</v>
      </c>
      <c r="D539" s="262" t="s">
        <v>350</v>
      </c>
      <c r="E539" s="261" t="s">
        <v>494</v>
      </c>
      <c r="F539" s="262" t="s">
        <v>495</v>
      </c>
      <c r="G539" s="261" t="s">
        <v>1564</v>
      </c>
      <c r="H539" s="261" t="s">
        <v>1565</v>
      </c>
      <c r="I539" s="263">
        <v>7.07</v>
      </c>
      <c r="J539" s="263">
        <v>150</v>
      </c>
      <c r="K539" s="264">
        <v>1060.5</v>
      </c>
    </row>
    <row r="540" spans="1:11" ht="14.4" customHeight="1" x14ac:dyDescent="0.3">
      <c r="A540" s="259" t="s">
        <v>341</v>
      </c>
      <c r="B540" s="260" t="s">
        <v>343</v>
      </c>
      <c r="C540" s="261" t="s">
        <v>349</v>
      </c>
      <c r="D540" s="262" t="s">
        <v>350</v>
      </c>
      <c r="E540" s="261" t="s">
        <v>494</v>
      </c>
      <c r="F540" s="262" t="s">
        <v>495</v>
      </c>
      <c r="G540" s="261" t="s">
        <v>1566</v>
      </c>
      <c r="H540" s="261" t="s">
        <v>1567</v>
      </c>
      <c r="I540" s="263">
        <v>7.08</v>
      </c>
      <c r="J540" s="263">
        <v>100</v>
      </c>
      <c r="K540" s="264">
        <v>708</v>
      </c>
    </row>
    <row r="541" spans="1:11" ht="14.4" customHeight="1" x14ac:dyDescent="0.3">
      <c r="A541" s="259" t="s">
        <v>341</v>
      </c>
      <c r="B541" s="260" t="s">
        <v>343</v>
      </c>
      <c r="C541" s="261" t="s">
        <v>349</v>
      </c>
      <c r="D541" s="262" t="s">
        <v>350</v>
      </c>
      <c r="E541" s="261" t="s">
        <v>494</v>
      </c>
      <c r="F541" s="262" t="s">
        <v>495</v>
      </c>
      <c r="G541" s="261" t="s">
        <v>1568</v>
      </c>
      <c r="H541" s="261" t="s">
        <v>1569</v>
      </c>
      <c r="I541" s="263">
        <v>7.51</v>
      </c>
      <c r="J541" s="263">
        <v>50</v>
      </c>
      <c r="K541" s="264">
        <v>375.5</v>
      </c>
    </row>
    <row r="542" spans="1:11" ht="14.4" customHeight="1" x14ac:dyDescent="0.3">
      <c r="A542" s="259" t="s">
        <v>341</v>
      </c>
      <c r="B542" s="260" t="s">
        <v>343</v>
      </c>
      <c r="C542" s="261" t="s">
        <v>349</v>
      </c>
      <c r="D542" s="262" t="s">
        <v>350</v>
      </c>
      <c r="E542" s="261" t="s">
        <v>494</v>
      </c>
      <c r="F542" s="262" t="s">
        <v>495</v>
      </c>
      <c r="G542" s="261" t="s">
        <v>1570</v>
      </c>
      <c r="H542" s="261" t="s">
        <v>1571</v>
      </c>
      <c r="I542" s="263">
        <v>7.403999999999999</v>
      </c>
      <c r="J542" s="263">
        <v>300</v>
      </c>
      <c r="K542" s="264">
        <v>2226</v>
      </c>
    </row>
    <row r="543" spans="1:11" ht="14.4" customHeight="1" x14ac:dyDescent="0.3">
      <c r="A543" s="259" t="s">
        <v>341</v>
      </c>
      <c r="B543" s="260" t="s">
        <v>343</v>
      </c>
      <c r="C543" s="261" t="s">
        <v>349</v>
      </c>
      <c r="D543" s="262" t="s">
        <v>350</v>
      </c>
      <c r="E543" s="261" t="s">
        <v>494</v>
      </c>
      <c r="F543" s="262" t="s">
        <v>495</v>
      </c>
      <c r="G543" s="261" t="s">
        <v>1572</v>
      </c>
      <c r="H543" s="261" t="s">
        <v>1573</v>
      </c>
      <c r="I543" s="263">
        <v>7.4250000000000007</v>
      </c>
      <c r="J543" s="263">
        <v>350</v>
      </c>
      <c r="K543" s="264">
        <v>2602.5</v>
      </c>
    </row>
    <row r="544" spans="1:11" ht="14.4" customHeight="1" x14ac:dyDescent="0.3">
      <c r="A544" s="259" t="s">
        <v>341</v>
      </c>
      <c r="B544" s="260" t="s">
        <v>343</v>
      </c>
      <c r="C544" s="261" t="s">
        <v>349</v>
      </c>
      <c r="D544" s="262" t="s">
        <v>350</v>
      </c>
      <c r="E544" s="261" t="s">
        <v>494</v>
      </c>
      <c r="F544" s="262" t="s">
        <v>495</v>
      </c>
      <c r="G544" s="261" t="s">
        <v>1574</v>
      </c>
      <c r="H544" s="261" t="s">
        <v>1575</v>
      </c>
      <c r="I544" s="263">
        <v>10.92</v>
      </c>
      <c r="J544" s="263">
        <v>40</v>
      </c>
      <c r="K544" s="264">
        <v>436.8</v>
      </c>
    </row>
    <row r="545" spans="1:11" ht="14.4" customHeight="1" x14ac:dyDescent="0.3">
      <c r="A545" s="259" t="s">
        <v>341</v>
      </c>
      <c r="B545" s="260" t="s">
        <v>343</v>
      </c>
      <c r="C545" s="261" t="s">
        <v>349</v>
      </c>
      <c r="D545" s="262" t="s">
        <v>350</v>
      </c>
      <c r="E545" s="261" t="s">
        <v>494</v>
      </c>
      <c r="F545" s="262" t="s">
        <v>495</v>
      </c>
      <c r="G545" s="261" t="s">
        <v>1576</v>
      </c>
      <c r="H545" s="261" t="s">
        <v>1577</v>
      </c>
      <c r="I545" s="263">
        <v>0.78428571428571436</v>
      </c>
      <c r="J545" s="263">
        <v>14000</v>
      </c>
      <c r="K545" s="264">
        <v>10890</v>
      </c>
    </row>
    <row r="546" spans="1:11" ht="14.4" customHeight="1" x14ac:dyDescent="0.3">
      <c r="A546" s="259" t="s">
        <v>341</v>
      </c>
      <c r="B546" s="260" t="s">
        <v>343</v>
      </c>
      <c r="C546" s="261" t="s">
        <v>349</v>
      </c>
      <c r="D546" s="262" t="s">
        <v>350</v>
      </c>
      <c r="E546" s="261" t="s">
        <v>494</v>
      </c>
      <c r="F546" s="262" t="s">
        <v>495</v>
      </c>
      <c r="G546" s="261" t="s">
        <v>1578</v>
      </c>
      <c r="H546" s="261" t="s">
        <v>1579</v>
      </c>
      <c r="I546" s="263">
        <v>0.77833333333333332</v>
      </c>
      <c r="J546" s="263">
        <v>28000</v>
      </c>
      <c r="K546" s="264">
        <v>21700</v>
      </c>
    </row>
    <row r="547" spans="1:11" ht="14.4" customHeight="1" thickBot="1" x14ac:dyDescent="0.35">
      <c r="A547" s="265" t="s">
        <v>341</v>
      </c>
      <c r="B547" s="266" t="s">
        <v>343</v>
      </c>
      <c r="C547" s="267" t="s">
        <v>349</v>
      </c>
      <c r="D547" s="268" t="s">
        <v>350</v>
      </c>
      <c r="E547" s="267" t="s">
        <v>494</v>
      </c>
      <c r="F547" s="268" t="s">
        <v>495</v>
      </c>
      <c r="G547" s="267" t="s">
        <v>1580</v>
      </c>
      <c r="H547" s="267" t="s">
        <v>1581</v>
      </c>
      <c r="I547" s="269">
        <v>0.86</v>
      </c>
      <c r="J547" s="269">
        <v>6000</v>
      </c>
      <c r="K547" s="270">
        <v>5160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3" customWidth="1"/>
    <col min="3" max="3" width="5.44140625" style="65" hidden="1" customWidth="1"/>
    <col min="4" max="4" width="7.77734375" style="143" customWidth="1"/>
    <col min="5" max="5" width="5.44140625" style="65" hidden="1" customWidth="1"/>
    <col min="6" max="6" width="7.77734375" style="143" customWidth="1"/>
    <col min="7" max="7" width="7.77734375" style="86" customWidth="1"/>
    <col min="8" max="8" width="7.77734375" style="143" customWidth="1"/>
    <col min="9" max="9" width="5.44140625" style="65" hidden="1" customWidth="1"/>
    <col min="10" max="10" width="7.77734375" style="143" customWidth="1"/>
    <col min="11" max="11" width="5.44140625" style="65" hidden="1" customWidth="1"/>
    <col min="12" max="12" width="7.77734375" style="143" customWidth="1"/>
    <col min="13" max="13" width="7.77734375" style="86" customWidth="1"/>
    <col min="14" max="14" width="7.77734375" style="143" customWidth="1"/>
    <col min="15" max="15" width="5" style="65" hidden="1" customWidth="1"/>
    <col min="16" max="16" width="7.77734375" style="143" customWidth="1"/>
    <col min="17" max="17" width="5" style="65" hidden="1" customWidth="1"/>
    <col min="18" max="18" width="7.77734375" style="143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01" t="s">
        <v>129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19" ht="14.4" customHeight="1" thickBot="1" x14ac:dyDescent="0.35">
      <c r="A2" s="214" t="s">
        <v>155</v>
      </c>
      <c r="B2" s="142"/>
      <c r="C2" s="94"/>
      <c r="D2" s="142"/>
      <c r="E2" s="94"/>
      <c r="F2" s="142"/>
      <c r="G2" s="144"/>
      <c r="H2" s="142"/>
      <c r="I2" s="94"/>
      <c r="J2" s="142"/>
      <c r="K2" s="94"/>
      <c r="L2" s="142"/>
      <c r="M2" s="144"/>
      <c r="N2" s="142"/>
      <c r="O2" s="94"/>
      <c r="P2" s="142"/>
      <c r="Q2" s="94"/>
      <c r="R2" s="142"/>
      <c r="S2" s="144"/>
    </row>
    <row r="3" spans="1:19" ht="14.4" customHeight="1" x14ac:dyDescent="0.3">
      <c r="A3" s="202" t="s">
        <v>108</v>
      </c>
      <c r="B3" s="203" t="s">
        <v>109</v>
      </c>
      <c r="C3" s="204"/>
      <c r="D3" s="204"/>
      <c r="E3" s="204"/>
      <c r="F3" s="204"/>
      <c r="G3" s="205"/>
      <c r="H3" s="203" t="s">
        <v>110</v>
      </c>
      <c r="I3" s="204"/>
      <c r="J3" s="204"/>
      <c r="K3" s="204"/>
      <c r="L3" s="204"/>
      <c r="M3" s="205"/>
      <c r="N3" s="203" t="s">
        <v>111</v>
      </c>
      <c r="O3" s="204"/>
      <c r="P3" s="204"/>
      <c r="Q3" s="204"/>
      <c r="R3" s="204"/>
      <c r="S3" s="205"/>
    </row>
    <row r="4" spans="1:19" ht="14.4" customHeight="1" thickBot="1" x14ac:dyDescent="0.35">
      <c r="A4" s="292"/>
      <c r="B4" s="293">
        <v>2011</v>
      </c>
      <c r="C4" s="294"/>
      <c r="D4" s="294">
        <v>2012</v>
      </c>
      <c r="E4" s="294"/>
      <c r="F4" s="294">
        <v>2013</v>
      </c>
      <c r="G4" s="295" t="s">
        <v>5</v>
      </c>
      <c r="H4" s="293">
        <v>2011</v>
      </c>
      <c r="I4" s="294"/>
      <c r="J4" s="294">
        <v>2012</v>
      </c>
      <c r="K4" s="294"/>
      <c r="L4" s="294">
        <v>2013</v>
      </c>
      <c r="M4" s="295" t="s">
        <v>5</v>
      </c>
      <c r="N4" s="293">
        <v>2011</v>
      </c>
      <c r="O4" s="294"/>
      <c r="P4" s="294">
        <v>2012</v>
      </c>
      <c r="Q4" s="294"/>
      <c r="R4" s="294">
        <v>2013</v>
      </c>
      <c r="S4" s="295" t="s">
        <v>5</v>
      </c>
    </row>
    <row r="5" spans="1:19" ht="14.4" customHeight="1" x14ac:dyDescent="0.3">
      <c r="A5" s="287" t="s">
        <v>1582</v>
      </c>
      <c r="B5" s="296">
        <v>9699372.5899999943</v>
      </c>
      <c r="C5" s="254">
        <v>1</v>
      </c>
      <c r="D5" s="296">
        <v>9118813.6999999993</v>
      </c>
      <c r="E5" s="254">
        <v>0.94014469651381904</v>
      </c>
      <c r="F5" s="296">
        <v>8856300.370000001</v>
      </c>
      <c r="G5" s="276">
        <v>0.91307971601491045</v>
      </c>
      <c r="H5" s="296">
        <v>1308572</v>
      </c>
      <c r="I5" s="254">
        <v>1</v>
      </c>
      <c r="J5" s="296">
        <v>1221124.6000000001</v>
      </c>
      <c r="K5" s="254">
        <v>0.9331734134613916</v>
      </c>
      <c r="L5" s="296">
        <v>1101955.45</v>
      </c>
      <c r="M5" s="276">
        <v>0.84210532549985784</v>
      </c>
      <c r="N5" s="296"/>
      <c r="O5" s="254"/>
      <c r="P5" s="296"/>
      <c r="Q5" s="254"/>
      <c r="R5" s="296"/>
      <c r="S5" s="297"/>
    </row>
    <row r="6" spans="1:19" ht="14.4" customHeight="1" thickBot="1" x14ac:dyDescent="0.35">
      <c r="A6" s="288" t="s">
        <v>1583</v>
      </c>
      <c r="B6" s="298">
        <v>3925854.5300000021</v>
      </c>
      <c r="C6" s="299">
        <v>1</v>
      </c>
      <c r="D6" s="298">
        <v>4104200.1199999987</v>
      </c>
      <c r="E6" s="299">
        <v>1.0454284764341475</v>
      </c>
      <c r="F6" s="298">
        <v>3644747.8399999994</v>
      </c>
      <c r="G6" s="285">
        <v>0.92839605037530448</v>
      </c>
      <c r="H6" s="298">
        <v>705561</v>
      </c>
      <c r="I6" s="299">
        <v>1</v>
      </c>
      <c r="J6" s="298">
        <v>661729</v>
      </c>
      <c r="K6" s="299">
        <v>0.9378763848908882</v>
      </c>
      <c r="L6" s="298">
        <v>612476</v>
      </c>
      <c r="M6" s="285">
        <v>0.86806952198321619</v>
      </c>
      <c r="N6" s="298"/>
      <c r="O6" s="299"/>
      <c r="P6" s="298"/>
      <c r="Q6" s="299"/>
      <c r="R6" s="298"/>
      <c r="S6" s="300"/>
    </row>
    <row r="7" spans="1:19" ht="14.4" customHeight="1" thickBot="1" x14ac:dyDescent="0.35">
      <c r="A7" s="278" t="s">
        <v>6</v>
      </c>
      <c r="B7" s="301">
        <v>13625227.119999997</v>
      </c>
      <c r="C7" s="302">
        <v>1</v>
      </c>
      <c r="D7" s="301">
        <v>13223013.819999998</v>
      </c>
      <c r="E7" s="302">
        <v>0.97048024987344217</v>
      </c>
      <c r="F7" s="301">
        <v>12501048.210000001</v>
      </c>
      <c r="G7" s="280">
        <v>0.91749283148830207</v>
      </c>
      <c r="H7" s="301">
        <v>2014133</v>
      </c>
      <c r="I7" s="302">
        <v>1</v>
      </c>
      <c r="J7" s="301">
        <v>1882853.6</v>
      </c>
      <c r="K7" s="302">
        <v>0.93482088819358011</v>
      </c>
      <c r="L7" s="301">
        <v>1714431.45</v>
      </c>
      <c r="M7" s="280">
        <v>0.85120071514641782</v>
      </c>
      <c r="N7" s="301"/>
      <c r="O7" s="302"/>
      <c r="P7" s="301"/>
      <c r="Q7" s="302"/>
      <c r="R7" s="301"/>
      <c r="S7" s="303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0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0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155" t="s">
        <v>130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 ht="14.4" customHeight="1" thickBot="1" x14ac:dyDescent="0.4">
      <c r="A2" s="214" t="s">
        <v>155</v>
      </c>
      <c r="B2" s="95"/>
      <c r="C2" s="95"/>
      <c r="D2" s="95"/>
      <c r="E2" s="145"/>
      <c r="F2" s="145"/>
      <c r="G2" s="95"/>
      <c r="H2" s="95"/>
      <c r="I2" s="145"/>
      <c r="J2" s="145"/>
      <c r="K2" s="95"/>
      <c r="L2" s="95"/>
      <c r="M2" s="145"/>
      <c r="N2" s="145"/>
      <c r="O2" s="149"/>
      <c r="P2" s="145"/>
    </row>
    <row r="3" spans="1:16" ht="14.4" customHeight="1" thickBot="1" x14ac:dyDescent="0.35">
      <c r="D3" s="109" t="s">
        <v>131</v>
      </c>
      <c r="E3" s="146">
        <f t="shared" ref="E3:N3" si="0">SUBTOTAL(9,E6:E1048576)</f>
        <v>47579</v>
      </c>
      <c r="F3" s="147">
        <f t="shared" si="0"/>
        <v>15639360.120000001</v>
      </c>
      <c r="G3" s="96"/>
      <c r="H3" s="96"/>
      <c r="I3" s="147">
        <f t="shared" si="0"/>
        <v>45783</v>
      </c>
      <c r="J3" s="147">
        <f t="shared" si="0"/>
        <v>15105867.419999994</v>
      </c>
      <c r="K3" s="96"/>
      <c r="L3" s="96"/>
      <c r="M3" s="147">
        <f t="shared" si="0"/>
        <v>44429</v>
      </c>
      <c r="N3" s="147">
        <f t="shared" si="0"/>
        <v>14215479.66</v>
      </c>
      <c r="O3" s="97">
        <f>IF(F3=0,0,N3/F3)</f>
        <v>0.90895532495737419</v>
      </c>
      <c r="P3" s="148">
        <f>IF(M3=0,0,N3/M3)</f>
        <v>319.95947826869838</v>
      </c>
    </row>
    <row r="4" spans="1:16" ht="14.4" customHeight="1" x14ac:dyDescent="0.3">
      <c r="A4" s="207" t="s">
        <v>104</v>
      </c>
      <c r="B4" s="208" t="s">
        <v>105</v>
      </c>
      <c r="C4" s="209" t="s">
        <v>106</v>
      </c>
      <c r="D4" s="210" t="s">
        <v>79</v>
      </c>
      <c r="E4" s="211">
        <v>2011</v>
      </c>
      <c r="F4" s="212"/>
      <c r="G4" s="141"/>
      <c r="H4" s="141"/>
      <c r="I4" s="211">
        <v>2012</v>
      </c>
      <c r="J4" s="212"/>
      <c r="K4" s="141"/>
      <c r="L4" s="141"/>
      <c r="M4" s="211">
        <v>2013</v>
      </c>
      <c r="N4" s="212"/>
      <c r="O4" s="213" t="s">
        <v>5</v>
      </c>
      <c r="P4" s="206" t="s">
        <v>107</v>
      </c>
    </row>
    <row r="5" spans="1:16" ht="14.4" customHeight="1" thickBot="1" x14ac:dyDescent="0.35">
      <c r="A5" s="304"/>
      <c r="B5" s="305"/>
      <c r="C5" s="306"/>
      <c r="D5" s="307"/>
      <c r="E5" s="308" t="s">
        <v>81</v>
      </c>
      <c r="F5" s="309" t="s">
        <v>17</v>
      </c>
      <c r="G5" s="310"/>
      <c r="H5" s="310"/>
      <c r="I5" s="308" t="s">
        <v>81</v>
      </c>
      <c r="J5" s="309" t="s">
        <v>17</v>
      </c>
      <c r="K5" s="310"/>
      <c r="L5" s="310"/>
      <c r="M5" s="308" t="s">
        <v>81</v>
      </c>
      <c r="N5" s="309" t="s">
        <v>17</v>
      </c>
      <c r="O5" s="311"/>
      <c r="P5" s="312"/>
    </row>
    <row r="6" spans="1:16" ht="14.4" customHeight="1" x14ac:dyDescent="0.3">
      <c r="A6" s="253" t="s">
        <v>1584</v>
      </c>
      <c r="B6" s="254" t="s">
        <v>1585</v>
      </c>
      <c r="C6" s="254" t="s">
        <v>1586</v>
      </c>
      <c r="D6" s="254" t="s">
        <v>1587</v>
      </c>
      <c r="E6" s="257"/>
      <c r="F6" s="257"/>
      <c r="G6" s="254"/>
      <c r="H6" s="254"/>
      <c r="I6" s="257">
        <v>4</v>
      </c>
      <c r="J6" s="257">
        <v>16.600000000000001</v>
      </c>
      <c r="K6" s="254"/>
      <c r="L6" s="254">
        <v>4.1500000000000004</v>
      </c>
      <c r="M6" s="257">
        <v>3</v>
      </c>
      <c r="N6" s="257">
        <v>12.45</v>
      </c>
      <c r="O6" s="276"/>
      <c r="P6" s="258">
        <v>4.1499999999999995</v>
      </c>
    </row>
    <row r="7" spans="1:16" ht="14.4" customHeight="1" x14ac:dyDescent="0.3">
      <c r="A7" s="259" t="s">
        <v>1584</v>
      </c>
      <c r="B7" s="260" t="s">
        <v>1585</v>
      </c>
      <c r="C7" s="260" t="s">
        <v>1588</v>
      </c>
      <c r="D7" s="260" t="s">
        <v>1587</v>
      </c>
      <c r="E7" s="263"/>
      <c r="F7" s="263"/>
      <c r="G7" s="260"/>
      <c r="H7" s="260"/>
      <c r="I7" s="263">
        <v>4</v>
      </c>
      <c r="J7" s="263">
        <v>1108</v>
      </c>
      <c r="K7" s="260"/>
      <c r="L7" s="260">
        <v>277</v>
      </c>
      <c r="M7" s="263"/>
      <c r="N7" s="263"/>
      <c r="O7" s="283"/>
      <c r="P7" s="264"/>
    </row>
    <row r="8" spans="1:16" ht="14.4" customHeight="1" x14ac:dyDescent="0.3">
      <c r="A8" s="259" t="s">
        <v>1584</v>
      </c>
      <c r="B8" s="260" t="s">
        <v>1585</v>
      </c>
      <c r="C8" s="260" t="s">
        <v>1589</v>
      </c>
      <c r="D8" s="260" t="s">
        <v>1587</v>
      </c>
      <c r="E8" s="263"/>
      <c r="F8" s="263"/>
      <c r="G8" s="260"/>
      <c r="H8" s="260"/>
      <c r="I8" s="263">
        <v>3</v>
      </c>
      <c r="J8" s="263">
        <v>339</v>
      </c>
      <c r="K8" s="260"/>
      <c r="L8" s="260">
        <v>113</v>
      </c>
      <c r="M8" s="263"/>
      <c r="N8" s="263"/>
      <c r="O8" s="283"/>
      <c r="P8" s="264"/>
    </row>
    <row r="9" spans="1:16" ht="14.4" customHeight="1" x14ac:dyDescent="0.3">
      <c r="A9" s="259" t="s">
        <v>1584</v>
      </c>
      <c r="B9" s="260" t="s">
        <v>1585</v>
      </c>
      <c r="C9" s="260" t="s">
        <v>1590</v>
      </c>
      <c r="D9" s="260" t="s">
        <v>1587</v>
      </c>
      <c r="E9" s="263"/>
      <c r="F9" s="263"/>
      <c r="G9" s="260"/>
      <c r="H9" s="260"/>
      <c r="I9" s="263">
        <v>1</v>
      </c>
      <c r="J9" s="263">
        <v>219</v>
      </c>
      <c r="K9" s="260"/>
      <c r="L9" s="260">
        <v>219</v>
      </c>
      <c r="M9" s="263"/>
      <c r="N9" s="263"/>
      <c r="O9" s="283"/>
      <c r="P9" s="264"/>
    </row>
    <row r="10" spans="1:16" ht="14.4" customHeight="1" x14ac:dyDescent="0.3">
      <c r="A10" s="259" t="s">
        <v>1584</v>
      </c>
      <c r="B10" s="260" t="s">
        <v>1585</v>
      </c>
      <c r="C10" s="260" t="s">
        <v>1591</v>
      </c>
      <c r="D10" s="260" t="s">
        <v>1587</v>
      </c>
      <c r="E10" s="263"/>
      <c r="F10" s="263"/>
      <c r="G10" s="260"/>
      <c r="H10" s="260"/>
      <c r="I10" s="263">
        <v>3</v>
      </c>
      <c r="J10" s="263">
        <v>2034</v>
      </c>
      <c r="K10" s="260"/>
      <c r="L10" s="260">
        <v>678</v>
      </c>
      <c r="M10" s="263"/>
      <c r="N10" s="263"/>
      <c r="O10" s="283"/>
      <c r="P10" s="264"/>
    </row>
    <row r="11" spans="1:16" ht="14.4" customHeight="1" x14ac:dyDescent="0.3">
      <c r="A11" s="259" t="s">
        <v>1584</v>
      </c>
      <c r="B11" s="260" t="s">
        <v>1585</v>
      </c>
      <c r="C11" s="260" t="s">
        <v>1592</v>
      </c>
      <c r="D11" s="260" t="s">
        <v>1587</v>
      </c>
      <c r="E11" s="263">
        <v>12</v>
      </c>
      <c r="F11" s="263">
        <v>8904</v>
      </c>
      <c r="G11" s="260">
        <v>1</v>
      </c>
      <c r="H11" s="260">
        <v>742</v>
      </c>
      <c r="I11" s="263"/>
      <c r="J11" s="263"/>
      <c r="K11" s="260"/>
      <c r="L11" s="260"/>
      <c r="M11" s="263"/>
      <c r="N11" s="263"/>
      <c r="O11" s="283"/>
      <c r="P11" s="264"/>
    </row>
    <row r="12" spans="1:16" ht="14.4" customHeight="1" x14ac:dyDescent="0.3">
      <c r="A12" s="259" t="s">
        <v>1584</v>
      </c>
      <c r="B12" s="260" t="s">
        <v>1585</v>
      </c>
      <c r="C12" s="260" t="s">
        <v>1593</v>
      </c>
      <c r="D12" s="260" t="s">
        <v>1587</v>
      </c>
      <c r="E12" s="263"/>
      <c r="F12" s="263"/>
      <c r="G12" s="260"/>
      <c r="H12" s="260"/>
      <c r="I12" s="263">
        <v>6</v>
      </c>
      <c r="J12" s="263">
        <v>4800</v>
      </c>
      <c r="K12" s="260"/>
      <c r="L12" s="260">
        <v>800</v>
      </c>
      <c r="M12" s="263">
        <v>2</v>
      </c>
      <c r="N12" s="263">
        <v>1600</v>
      </c>
      <c r="O12" s="283"/>
      <c r="P12" s="264">
        <v>800</v>
      </c>
    </row>
    <row r="13" spans="1:16" ht="14.4" customHeight="1" x14ac:dyDescent="0.3">
      <c r="A13" s="259" t="s">
        <v>1584</v>
      </c>
      <c r="B13" s="260" t="s">
        <v>1585</v>
      </c>
      <c r="C13" s="260" t="s">
        <v>1594</v>
      </c>
      <c r="D13" s="260" t="s">
        <v>1587</v>
      </c>
      <c r="E13" s="263">
        <v>4</v>
      </c>
      <c r="F13" s="263">
        <v>2980</v>
      </c>
      <c r="G13" s="260">
        <v>1</v>
      </c>
      <c r="H13" s="260">
        <v>745</v>
      </c>
      <c r="I13" s="263"/>
      <c r="J13" s="263"/>
      <c r="K13" s="260"/>
      <c r="L13" s="260"/>
      <c r="M13" s="263"/>
      <c r="N13" s="263"/>
      <c r="O13" s="283"/>
      <c r="P13" s="264"/>
    </row>
    <row r="14" spans="1:16" ht="14.4" customHeight="1" x14ac:dyDescent="0.3">
      <c r="A14" s="259" t="s">
        <v>1584</v>
      </c>
      <c r="B14" s="260" t="s">
        <v>1585</v>
      </c>
      <c r="C14" s="260" t="s">
        <v>1595</v>
      </c>
      <c r="D14" s="260" t="s">
        <v>1587</v>
      </c>
      <c r="E14" s="263">
        <v>4</v>
      </c>
      <c r="F14" s="263">
        <v>4056</v>
      </c>
      <c r="G14" s="260">
        <v>1</v>
      </c>
      <c r="H14" s="260">
        <v>1014</v>
      </c>
      <c r="I14" s="263"/>
      <c r="J14" s="263"/>
      <c r="K14" s="260"/>
      <c r="L14" s="260"/>
      <c r="M14" s="263"/>
      <c r="N14" s="263"/>
      <c r="O14" s="283"/>
      <c r="P14" s="264"/>
    </row>
    <row r="15" spans="1:16" ht="14.4" customHeight="1" x14ac:dyDescent="0.3">
      <c r="A15" s="259" t="s">
        <v>1584</v>
      </c>
      <c r="B15" s="260" t="s">
        <v>1585</v>
      </c>
      <c r="C15" s="260" t="s">
        <v>1596</v>
      </c>
      <c r="D15" s="260" t="s">
        <v>1587</v>
      </c>
      <c r="E15" s="263">
        <v>4</v>
      </c>
      <c r="F15" s="263">
        <v>1332</v>
      </c>
      <c r="G15" s="260">
        <v>1</v>
      </c>
      <c r="H15" s="260">
        <v>333</v>
      </c>
      <c r="I15" s="263">
        <v>3</v>
      </c>
      <c r="J15" s="263">
        <v>999</v>
      </c>
      <c r="K15" s="260">
        <v>0.75</v>
      </c>
      <c r="L15" s="260">
        <v>333</v>
      </c>
      <c r="M15" s="263">
        <v>4</v>
      </c>
      <c r="N15" s="263">
        <v>1332</v>
      </c>
      <c r="O15" s="283">
        <v>1</v>
      </c>
      <c r="P15" s="264">
        <v>333</v>
      </c>
    </row>
    <row r="16" spans="1:16" ht="14.4" customHeight="1" x14ac:dyDescent="0.3">
      <c r="A16" s="259" t="s">
        <v>1584</v>
      </c>
      <c r="B16" s="260" t="s">
        <v>1585</v>
      </c>
      <c r="C16" s="260" t="s">
        <v>1597</v>
      </c>
      <c r="D16" s="260" t="s">
        <v>1587</v>
      </c>
      <c r="E16" s="263">
        <v>4</v>
      </c>
      <c r="F16" s="263">
        <v>6628</v>
      </c>
      <c r="G16" s="260">
        <v>1</v>
      </c>
      <c r="H16" s="260">
        <v>1657</v>
      </c>
      <c r="I16" s="263">
        <v>7</v>
      </c>
      <c r="J16" s="263">
        <v>11599</v>
      </c>
      <c r="K16" s="260">
        <v>1.75</v>
      </c>
      <c r="L16" s="260">
        <v>1657</v>
      </c>
      <c r="M16" s="263">
        <v>5</v>
      </c>
      <c r="N16" s="263">
        <v>8285</v>
      </c>
      <c r="O16" s="283">
        <v>1.25</v>
      </c>
      <c r="P16" s="264">
        <v>1657</v>
      </c>
    </row>
    <row r="17" spans="1:16" ht="14.4" customHeight="1" x14ac:dyDescent="0.3">
      <c r="A17" s="259" t="s">
        <v>1584</v>
      </c>
      <c r="B17" s="260" t="s">
        <v>1585</v>
      </c>
      <c r="C17" s="260" t="s">
        <v>1598</v>
      </c>
      <c r="D17" s="260" t="s">
        <v>1587</v>
      </c>
      <c r="E17" s="263">
        <v>8</v>
      </c>
      <c r="F17" s="263">
        <v>9432</v>
      </c>
      <c r="G17" s="260">
        <v>1</v>
      </c>
      <c r="H17" s="260">
        <v>1179</v>
      </c>
      <c r="I17" s="263">
        <v>10</v>
      </c>
      <c r="J17" s="263">
        <v>11790</v>
      </c>
      <c r="K17" s="260">
        <v>1.25</v>
      </c>
      <c r="L17" s="260">
        <v>1179</v>
      </c>
      <c r="M17" s="263">
        <v>3</v>
      </c>
      <c r="N17" s="263">
        <v>3537</v>
      </c>
      <c r="O17" s="283">
        <v>0.375</v>
      </c>
      <c r="P17" s="264">
        <v>1179</v>
      </c>
    </row>
    <row r="18" spans="1:16" ht="14.4" customHeight="1" x14ac:dyDescent="0.3">
      <c r="A18" s="259" t="s">
        <v>1584</v>
      </c>
      <c r="B18" s="260" t="s">
        <v>1585</v>
      </c>
      <c r="C18" s="260" t="s">
        <v>1599</v>
      </c>
      <c r="D18" s="260" t="s">
        <v>1587</v>
      </c>
      <c r="E18" s="263">
        <v>1</v>
      </c>
      <c r="F18" s="263">
        <v>185</v>
      </c>
      <c r="G18" s="260">
        <v>1</v>
      </c>
      <c r="H18" s="260">
        <v>185</v>
      </c>
      <c r="I18" s="263"/>
      <c r="J18" s="263"/>
      <c r="K18" s="260"/>
      <c r="L18" s="260"/>
      <c r="M18" s="263"/>
      <c r="N18" s="263"/>
      <c r="O18" s="283"/>
      <c r="P18" s="264"/>
    </row>
    <row r="19" spans="1:16" ht="14.4" customHeight="1" x14ac:dyDescent="0.3">
      <c r="A19" s="259" t="s">
        <v>1584</v>
      </c>
      <c r="B19" s="260" t="s">
        <v>1585</v>
      </c>
      <c r="C19" s="260" t="s">
        <v>1600</v>
      </c>
      <c r="D19" s="260" t="s">
        <v>1587</v>
      </c>
      <c r="E19" s="263">
        <v>1</v>
      </c>
      <c r="F19" s="263">
        <v>587</v>
      </c>
      <c r="G19" s="260">
        <v>1</v>
      </c>
      <c r="H19" s="260">
        <v>587</v>
      </c>
      <c r="I19" s="263"/>
      <c r="J19" s="263"/>
      <c r="K19" s="260"/>
      <c r="L19" s="260"/>
      <c r="M19" s="263"/>
      <c r="N19" s="263"/>
      <c r="O19" s="283"/>
      <c r="P19" s="264"/>
    </row>
    <row r="20" spans="1:16" ht="14.4" customHeight="1" x14ac:dyDescent="0.3">
      <c r="A20" s="259" t="s">
        <v>1584</v>
      </c>
      <c r="B20" s="260" t="s">
        <v>1585</v>
      </c>
      <c r="C20" s="260" t="s">
        <v>1601</v>
      </c>
      <c r="D20" s="260" t="s">
        <v>1587</v>
      </c>
      <c r="E20" s="263">
        <v>2</v>
      </c>
      <c r="F20" s="263">
        <v>2562</v>
      </c>
      <c r="G20" s="260">
        <v>1</v>
      </c>
      <c r="H20" s="260">
        <v>1281</v>
      </c>
      <c r="I20" s="263"/>
      <c r="J20" s="263"/>
      <c r="K20" s="260"/>
      <c r="L20" s="260"/>
      <c r="M20" s="263">
        <v>1</v>
      </c>
      <c r="N20" s="263">
        <v>1281</v>
      </c>
      <c r="O20" s="283">
        <v>0.5</v>
      </c>
      <c r="P20" s="264">
        <v>1281</v>
      </c>
    </row>
    <row r="21" spans="1:16" ht="14.4" customHeight="1" x14ac:dyDescent="0.3">
      <c r="A21" s="259" t="s">
        <v>1584</v>
      </c>
      <c r="B21" s="260" t="s">
        <v>1585</v>
      </c>
      <c r="C21" s="260" t="s">
        <v>1602</v>
      </c>
      <c r="D21" s="260" t="s">
        <v>1587</v>
      </c>
      <c r="E21" s="263">
        <v>39</v>
      </c>
      <c r="F21" s="263">
        <v>4407</v>
      </c>
      <c r="G21" s="260">
        <v>1</v>
      </c>
      <c r="H21" s="260">
        <v>113</v>
      </c>
      <c r="I21" s="263">
        <v>69</v>
      </c>
      <c r="J21" s="263">
        <v>7797</v>
      </c>
      <c r="K21" s="260">
        <v>1.7692307692307692</v>
      </c>
      <c r="L21" s="260">
        <v>113</v>
      </c>
      <c r="M21" s="263">
        <v>63</v>
      </c>
      <c r="N21" s="263">
        <v>7119</v>
      </c>
      <c r="O21" s="283">
        <v>1.6153846153846154</v>
      </c>
      <c r="P21" s="264">
        <v>113</v>
      </c>
    </row>
    <row r="22" spans="1:16" ht="14.4" customHeight="1" x14ac:dyDescent="0.3">
      <c r="A22" s="259" t="s">
        <v>1584</v>
      </c>
      <c r="B22" s="260" t="s">
        <v>1585</v>
      </c>
      <c r="C22" s="260" t="s">
        <v>1603</v>
      </c>
      <c r="D22" s="260" t="s">
        <v>1587</v>
      </c>
      <c r="E22" s="263"/>
      <c r="F22" s="263"/>
      <c r="G22" s="260"/>
      <c r="H22" s="260"/>
      <c r="I22" s="263">
        <v>1</v>
      </c>
      <c r="J22" s="263">
        <v>132</v>
      </c>
      <c r="K22" s="260"/>
      <c r="L22" s="260">
        <v>132</v>
      </c>
      <c r="M22" s="263"/>
      <c r="N22" s="263"/>
      <c r="O22" s="283"/>
      <c r="P22" s="264"/>
    </row>
    <row r="23" spans="1:16" ht="14.4" customHeight="1" x14ac:dyDescent="0.3">
      <c r="A23" s="259" t="s">
        <v>1584</v>
      </c>
      <c r="B23" s="260" t="s">
        <v>1585</v>
      </c>
      <c r="C23" s="260" t="s">
        <v>1604</v>
      </c>
      <c r="D23" s="260" t="s">
        <v>1587</v>
      </c>
      <c r="E23" s="263">
        <v>1</v>
      </c>
      <c r="F23" s="263">
        <v>156</v>
      </c>
      <c r="G23" s="260">
        <v>1</v>
      </c>
      <c r="H23" s="260">
        <v>156</v>
      </c>
      <c r="I23" s="263"/>
      <c r="J23" s="263"/>
      <c r="K23" s="260"/>
      <c r="L23" s="260"/>
      <c r="M23" s="263"/>
      <c r="N23" s="263"/>
      <c r="O23" s="283"/>
      <c r="P23" s="264"/>
    </row>
    <row r="24" spans="1:16" ht="14.4" customHeight="1" x14ac:dyDescent="0.3">
      <c r="A24" s="259" t="s">
        <v>1584</v>
      </c>
      <c r="B24" s="260" t="s">
        <v>1585</v>
      </c>
      <c r="C24" s="260" t="s">
        <v>1605</v>
      </c>
      <c r="D24" s="260" t="s">
        <v>1587</v>
      </c>
      <c r="E24" s="263">
        <v>1</v>
      </c>
      <c r="F24" s="263">
        <v>219</v>
      </c>
      <c r="G24" s="260">
        <v>1</v>
      </c>
      <c r="H24" s="260">
        <v>219</v>
      </c>
      <c r="I24" s="263"/>
      <c r="J24" s="263"/>
      <c r="K24" s="260"/>
      <c r="L24" s="260"/>
      <c r="M24" s="263">
        <v>7</v>
      </c>
      <c r="N24" s="263">
        <v>1533</v>
      </c>
      <c r="O24" s="283">
        <v>7</v>
      </c>
      <c r="P24" s="264">
        <v>219</v>
      </c>
    </row>
    <row r="25" spans="1:16" ht="14.4" customHeight="1" x14ac:dyDescent="0.3">
      <c r="A25" s="259" t="s">
        <v>1584</v>
      </c>
      <c r="B25" s="260" t="s">
        <v>1585</v>
      </c>
      <c r="C25" s="260" t="s">
        <v>1606</v>
      </c>
      <c r="D25" s="260" t="s">
        <v>1587</v>
      </c>
      <c r="E25" s="263">
        <v>1</v>
      </c>
      <c r="F25" s="263">
        <v>236</v>
      </c>
      <c r="G25" s="260">
        <v>1</v>
      </c>
      <c r="H25" s="260">
        <v>236</v>
      </c>
      <c r="I25" s="263">
        <v>1</v>
      </c>
      <c r="J25" s="263">
        <v>236</v>
      </c>
      <c r="K25" s="260">
        <v>1</v>
      </c>
      <c r="L25" s="260">
        <v>236</v>
      </c>
      <c r="M25" s="263">
        <v>8</v>
      </c>
      <c r="N25" s="263">
        <v>1888</v>
      </c>
      <c r="O25" s="283">
        <v>8</v>
      </c>
      <c r="P25" s="264">
        <v>236</v>
      </c>
    </row>
    <row r="26" spans="1:16" ht="14.4" customHeight="1" x14ac:dyDescent="0.3">
      <c r="A26" s="259" t="s">
        <v>1584</v>
      </c>
      <c r="B26" s="260" t="s">
        <v>1585</v>
      </c>
      <c r="C26" s="260" t="s">
        <v>1607</v>
      </c>
      <c r="D26" s="260" t="s">
        <v>1587</v>
      </c>
      <c r="E26" s="263">
        <v>33</v>
      </c>
      <c r="F26" s="263">
        <v>5148</v>
      </c>
      <c r="G26" s="260">
        <v>1</v>
      </c>
      <c r="H26" s="260">
        <v>156</v>
      </c>
      <c r="I26" s="263">
        <v>32</v>
      </c>
      <c r="J26" s="263">
        <v>4992</v>
      </c>
      <c r="K26" s="260">
        <v>0.96969696969696972</v>
      </c>
      <c r="L26" s="260">
        <v>156</v>
      </c>
      <c r="M26" s="263">
        <v>25</v>
      </c>
      <c r="N26" s="263">
        <v>3900</v>
      </c>
      <c r="O26" s="283">
        <v>0.75757575757575757</v>
      </c>
      <c r="P26" s="264">
        <v>156</v>
      </c>
    </row>
    <row r="27" spans="1:16" ht="14.4" customHeight="1" x14ac:dyDescent="0.3">
      <c r="A27" s="259" t="s">
        <v>1584</v>
      </c>
      <c r="B27" s="260" t="s">
        <v>1585</v>
      </c>
      <c r="C27" s="260" t="s">
        <v>1608</v>
      </c>
      <c r="D27" s="260" t="s">
        <v>1587</v>
      </c>
      <c r="E27" s="263">
        <v>15</v>
      </c>
      <c r="F27" s="263">
        <v>2850</v>
      </c>
      <c r="G27" s="260">
        <v>1</v>
      </c>
      <c r="H27" s="260">
        <v>190</v>
      </c>
      <c r="I27" s="263">
        <v>10</v>
      </c>
      <c r="J27" s="263">
        <v>1900</v>
      </c>
      <c r="K27" s="260">
        <v>0.66666666666666663</v>
      </c>
      <c r="L27" s="260">
        <v>190</v>
      </c>
      <c r="M27" s="263">
        <v>22</v>
      </c>
      <c r="N27" s="263">
        <v>4180</v>
      </c>
      <c r="O27" s="283">
        <v>1.4666666666666666</v>
      </c>
      <c r="P27" s="264">
        <v>190</v>
      </c>
    </row>
    <row r="28" spans="1:16" ht="14.4" customHeight="1" x14ac:dyDescent="0.3">
      <c r="A28" s="259" t="s">
        <v>1584</v>
      </c>
      <c r="B28" s="260" t="s">
        <v>1585</v>
      </c>
      <c r="C28" s="260" t="s">
        <v>1609</v>
      </c>
      <c r="D28" s="260" t="s">
        <v>1587</v>
      </c>
      <c r="E28" s="263">
        <v>6</v>
      </c>
      <c r="F28" s="263">
        <v>504</v>
      </c>
      <c r="G28" s="260">
        <v>1</v>
      </c>
      <c r="H28" s="260">
        <v>84</v>
      </c>
      <c r="I28" s="263">
        <v>7</v>
      </c>
      <c r="J28" s="263">
        <v>588</v>
      </c>
      <c r="K28" s="260">
        <v>1.1666666666666667</v>
      </c>
      <c r="L28" s="260">
        <v>84</v>
      </c>
      <c r="M28" s="263">
        <v>4</v>
      </c>
      <c r="N28" s="263">
        <v>336</v>
      </c>
      <c r="O28" s="283">
        <v>0.66666666666666663</v>
      </c>
      <c r="P28" s="264">
        <v>84</v>
      </c>
    </row>
    <row r="29" spans="1:16" ht="14.4" customHeight="1" x14ac:dyDescent="0.3">
      <c r="A29" s="259" t="s">
        <v>1584</v>
      </c>
      <c r="B29" s="260" t="s">
        <v>1585</v>
      </c>
      <c r="C29" s="260" t="s">
        <v>1610</v>
      </c>
      <c r="D29" s="260" t="s">
        <v>1587</v>
      </c>
      <c r="E29" s="263">
        <v>14</v>
      </c>
      <c r="F29" s="263">
        <v>1470</v>
      </c>
      <c r="G29" s="260">
        <v>1</v>
      </c>
      <c r="H29" s="260">
        <v>105</v>
      </c>
      <c r="I29" s="263">
        <v>8</v>
      </c>
      <c r="J29" s="263">
        <v>840</v>
      </c>
      <c r="K29" s="260">
        <v>0.5714285714285714</v>
      </c>
      <c r="L29" s="260">
        <v>105</v>
      </c>
      <c r="M29" s="263">
        <v>8</v>
      </c>
      <c r="N29" s="263">
        <v>840</v>
      </c>
      <c r="O29" s="283">
        <v>0.5714285714285714</v>
      </c>
      <c r="P29" s="264">
        <v>105</v>
      </c>
    </row>
    <row r="30" spans="1:16" ht="14.4" customHeight="1" x14ac:dyDescent="0.3">
      <c r="A30" s="259" t="s">
        <v>1584</v>
      </c>
      <c r="B30" s="260" t="s">
        <v>1585</v>
      </c>
      <c r="C30" s="260" t="s">
        <v>1611</v>
      </c>
      <c r="D30" s="260" t="s">
        <v>1587</v>
      </c>
      <c r="E30" s="263">
        <v>5</v>
      </c>
      <c r="F30" s="263">
        <v>1750</v>
      </c>
      <c r="G30" s="260">
        <v>1</v>
      </c>
      <c r="H30" s="260">
        <v>350</v>
      </c>
      <c r="I30" s="263">
        <v>1</v>
      </c>
      <c r="J30" s="263">
        <v>350</v>
      </c>
      <c r="K30" s="260">
        <v>0.2</v>
      </c>
      <c r="L30" s="260">
        <v>350</v>
      </c>
      <c r="M30" s="263"/>
      <c r="N30" s="263"/>
      <c r="O30" s="283"/>
      <c r="P30" s="264"/>
    </row>
    <row r="31" spans="1:16" ht="14.4" customHeight="1" x14ac:dyDescent="0.3">
      <c r="A31" s="259" t="s">
        <v>1584</v>
      </c>
      <c r="B31" s="260" t="s">
        <v>1585</v>
      </c>
      <c r="C31" s="260" t="s">
        <v>1612</v>
      </c>
      <c r="D31" s="260" t="s">
        <v>1587</v>
      </c>
      <c r="E31" s="263">
        <v>106</v>
      </c>
      <c r="F31" s="263">
        <v>63176</v>
      </c>
      <c r="G31" s="260">
        <v>1</v>
      </c>
      <c r="H31" s="260">
        <v>596</v>
      </c>
      <c r="I31" s="263">
        <v>98</v>
      </c>
      <c r="J31" s="263">
        <v>58408</v>
      </c>
      <c r="K31" s="260">
        <v>0.92452830188679247</v>
      </c>
      <c r="L31" s="260">
        <v>596</v>
      </c>
      <c r="M31" s="263">
        <v>70</v>
      </c>
      <c r="N31" s="263">
        <v>41720</v>
      </c>
      <c r="O31" s="283">
        <v>0.660377358490566</v>
      </c>
      <c r="P31" s="264">
        <v>596</v>
      </c>
    </row>
    <row r="32" spans="1:16" ht="14.4" customHeight="1" x14ac:dyDescent="0.3">
      <c r="A32" s="259" t="s">
        <v>1584</v>
      </c>
      <c r="B32" s="260" t="s">
        <v>1585</v>
      </c>
      <c r="C32" s="260" t="s">
        <v>1613</v>
      </c>
      <c r="D32" s="260" t="s">
        <v>1587</v>
      </c>
      <c r="E32" s="263">
        <v>19</v>
      </c>
      <c r="F32" s="263">
        <v>12654</v>
      </c>
      <c r="G32" s="260">
        <v>1</v>
      </c>
      <c r="H32" s="260">
        <v>666</v>
      </c>
      <c r="I32" s="263">
        <v>28</v>
      </c>
      <c r="J32" s="263">
        <v>18648</v>
      </c>
      <c r="K32" s="260">
        <v>1.4736842105263157</v>
      </c>
      <c r="L32" s="260">
        <v>666</v>
      </c>
      <c r="M32" s="263">
        <v>23</v>
      </c>
      <c r="N32" s="263">
        <v>15318</v>
      </c>
      <c r="O32" s="283">
        <v>1.2105263157894737</v>
      </c>
      <c r="P32" s="264">
        <v>666</v>
      </c>
    </row>
    <row r="33" spans="1:16" ht="14.4" customHeight="1" x14ac:dyDescent="0.3">
      <c r="A33" s="259" t="s">
        <v>1584</v>
      </c>
      <c r="B33" s="260" t="s">
        <v>1585</v>
      </c>
      <c r="C33" s="260" t="s">
        <v>1614</v>
      </c>
      <c r="D33" s="260" t="s">
        <v>1587</v>
      </c>
      <c r="E33" s="263">
        <v>1</v>
      </c>
      <c r="F33" s="263">
        <v>770</v>
      </c>
      <c r="G33" s="260">
        <v>1</v>
      </c>
      <c r="H33" s="260">
        <v>770</v>
      </c>
      <c r="I33" s="263">
        <v>1</v>
      </c>
      <c r="J33" s="263">
        <v>770</v>
      </c>
      <c r="K33" s="260">
        <v>1</v>
      </c>
      <c r="L33" s="260">
        <v>770</v>
      </c>
      <c r="M33" s="263">
        <v>1</v>
      </c>
      <c r="N33" s="263">
        <v>770</v>
      </c>
      <c r="O33" s="283">
        <v>1</v>
      </c>
      <c r="P33" s="264">
        <v>770</v>
      </c>
    </row>
    <row r="34" spans="1:16" ht="14.4" customHeight="1" x14ac:dyDescent="0.3">
      <c r="A34" s="259" t="s">
        <v>1584</v>
      </c>
      <c r="B34" s="260" t="s">
        <v>1585</v>
      </c>
      <c r="C34" s="260" t="s">
        <v>1615</v>
      </c>
      <c r="D34" s="260" t="s">
        <v>1587</v>
      </c>
      <c r="E34" s="263">
        <v>1</v>
      </c>
      <c r="F34" s="263">
        <v>1008</v>
      </c>
      <c r="G34" s="260">
        <v>1</v>
      </c>
      <c r="H34" s="260">
        <v>1008</v>
      </c>
      <c r="I34" s="263">
        <v>1</v>
      </c>
      <c r="J34" s="263">
        <v>1008</v>
      </c>
      <c r="K34" s="260">
        <v>1</v>
      </c>
      <c r="L34" s="260">
        <v>1008</v>
      </c>
      <c r="M34" s="263"/>
      <c r="N34" s="263"/>
      <c r="O34" s="283"/>
      <c r="P34" s="264"/>
    </row>
    <row r="35" spans="1:16" ht="14.4" customHeight="1" x14ac:dyDescent="0.3">
      <c r="A35" s="259" t="s">
        <v>1584</v>
      </c>
      <c r="B35" s="260" t="s">
        <v>1585</v>
      </c>
      <c r="C35" s="260" t="s">
        <v>1616</v>
      </c>
      <c r="D35" s="260" t="s">
        <v>1587</v>
      </c>
      <c r="E35" s="263">
        <v>20</v>
      </c>
      <c r="F35" s="263">
        <v>23440</v>
      </c>
      <c r="G35" s="260">
        <v>1</v>
      </c>
      <c r="H35" s="260">
        <v>1172</v>
      </c>
      <c r="I35" s="263">
        <v>44</v>
      </c>
      <c r="J35" s="263">
        <v>51568</v>
      </c>
      <c r="K35" s="260">
        <v>2.2000000000000002</v>
      </c>
      <c r="L35" s="260">
        <v>1172</v>
      </c>
      <c r="M35" s="263">
        <v>38</v>
      </c>
      <c r="N35" s="263">
        <v>44164</v>
      </c>
      <c r="O35" s="283">
        <v>1.8841296928327644</v>
      </c>
      <c r="P35" s="264">
        <v>1162.2105263157894</v>
      </c>
    </row>
    <row r="36" spans="1:16" ht="14.4" customHeight="1" x14ac:dyDescent="0.3">
      <c r="A36" s="259" t="s">
        <v>1584</v>
      </c>
      <c r="B36" s="260" t="s">
        <v>1585</v>
      </c>
      <c r="C36" s="260" t="s">
        <v>1617</v>
      </c>
      <c r="D36" s="260" t="s">
        <v>1587</v>
      </c>
      <c r="E36" s="263">
        <v>62</v>
      </c>
      <c r="F36" s="263">
        <v>49600</v>
      </c>
      <c r="G36" s="260">
        <v>1</v>
      </c>
      <c r="H36" s="260">
        <v>800</v>
      </c>
      <c r="I36" s="263">
        <v>42</v>
      </c>
      <c r="J36" s="263">
        <v>33600</v>
      </c>
      <c r="K36" s="260">
        <v>0.67741935483870963</v>
      </c>
      <c r="L36" s="260">
        <v>800</v>
      </c>
      <c r="M36" s="263">
        <v>35</v>
      </c>
      <c r="N36" s="263">
        <v>28000</v>
      </c>
      <c r="O36" s="283">
        <v>0.56451612903225812</v>
      </c>
      <c r="P36" s="264">
        <v>800</v>
      </c>
    </row>
    <row r="37" spans="1:16" ht="14.4" customHeight="1" x14ac:dyDescent="0.3">
      <c r="A37" s="259" t="s">
        <v>1584</v>
      </c>
      <c r="B37" s="260" t="s">
        <v>1585</v>
      </c>
      <c r="C37" s="260" t="s">
        <v>1618</v>
      </c>
      <c r="D37" s="260" t="s">
        <v>1587</v>
      </c>
      <c r="E37" s="263"/>
      <c r="F37" s="263"/>
      <c r="G37" s="260"/>
      <c r="H37" s="260"/>
      <c r="I37" s="263">
        <v>2</v>
      </c>
      <c r="J37" s="263">
        <v>1490</v>
      </c>
      <c r="K37" s="260"/>
      <c r="L37" s="260">
        <v>745</v>
      </c>
      <c r="M37" s="263"/>
      <c r="N37" s="263"/>
      <c r="O37" s="283"/>
      <c r="P37" s="264"/>
    </row>
    <row r="38" spans="1:16" ht="14.4" customHeight="1" x14ac:dyDescent="0.3">
      <c r="A38" s="259" t="s">
        <v>1584</v>
      </c>
      <c r="B38" s="260" t="s">
        <v>1585</v>
      </c>
      <c r="C38" s="260" t="s">
        <v>1619</v>
      </c>
      <c r="D38" s="260" t="s">
        <v>1587</v>
      </c>
      <c r="E38" s="263">
        <v>34</v>
      </c>
      <c r="F38" s="263">
        <v>25330</v>
      </c>
      <c r="G38" s="260">
        <v>1</v>
      </c>
      <c r="H38" s="260">
        <v>745</v>
      </c>
      <c r="I38" s="263">
        <v>12</v>
      </c>
      <c r="J38" s="263">
        <v>8940</v>
      </c>
      <c r="K38" s="260">
        <v>0.35294117647058826</v>
      </c>
      <c r="L38" s="260">
        <v>745</v>
      </c>
      <c r="M38" s="263">
        <v>22</v>
      </c>
      <c r="N38" s="263">
        <v>16390</v>
      </c>
      <c r="O38" s="283">
        <v>0.6470588235294118</v>
      </c>
      <c r="P38" s="264">
        <v>745</v>
      </c>
    </row>
    <row r="39" spans="1:16" ht="14.4" customHeight="1" x14ac:dyDescent="0.3">
      <c r="A39" s="259" t="s">
        <v>1584</v>
      </c>
      <c r="B39" s="260" t="s">
        <v>1585</v>
      </c>
      <c r="C39" s="260" t="s">
        <v>1620</v>
      </c>
      <c r="D39" s="260" t="s">
        <v>1587</v>
      </c>
      <c r="E39" s="263"/>
      <c r="F39" s="263"/>
      <c r="G39" s="260"/>
      <c r="H39" s="260"/>
      <c r="I39" s="263"/>
      <c r="J39" s="263"/>
      <c r="K39" s="260"/>
      <c r="L39" s="260"/>
      <c r="M39" s="263">
        <v>2</v>
      </c>
      <c r="N39" s="263">
        <v>1122</v>
      </c>
      <c r="O39" s="283"/>
      <c r="P39" s="264">
        <v>561</v>
      </c>
    </row>
    <row r="40" spans="1:16" ht="14.4" customHeight="1" x14ac:dyDescent="0.3">
      <c r="A40" s="259" t="s">
        <v>1584</v>
      </c>
      <c r="B40" s="260" t="s">
        <v>1585</v>
      </c>
      <c r="C40" s="260" t="s">
        <v>1621</v>
      </c>
      <c r="D40" s="260" t="s">
        <v>1587</v>
      </c>
      <c r="E40" s="263">
        <v>21</v>
      </c>
      <c r="F40" s="263">
        <v>12432</v>
      </c>
      <c r="G40" s="260">
        <v>1</v>
      </c>
      <c r="H40" s="260">
        <v>592</v>
      </c>
      <c r="I40" s="263">
        <v>17</v>
      </c>
      <c r="J40" s="263">
        <v>10064</v>
      </c>
      <c r="K40" s="260">
        <v>0.80952380952380953</v>
      </c>
      <c r="L40" s="260">
        <v>592</v>
      </c>
      <c r="M40" s="263">
        <v>12</v>
      </c>
      <c r="N40" s="263">
        <v>7104</v>
      </c>
      <c r="O40" s="283">
        <v>0.5714285714285714</v>
      </c>
      <c r="P40" s="264">
        <v>592</v>
      </c>
    </row>
    <row r="41" spans="1:16" ht="14.4" customHeight="1" x14ac:dyDescent="0.3">
      <c r="A41" s="259" t="s">
        <v>1584</v>
      </c>
      <c r="B41" s="260" t="s">
        <v>1585</v>
      </c>
      <c r="C41" s="260" t="s">
        <v>1622</v>
      </c>
      <c r="D41" s="260" t="s">
        <v>1587</v>
      </c>
      <c r="E41" s="263">
        <v>215</v>
      </c>
      <c r="F41" s="263">
        <v>120615</v>
      </c>
      <c r="G41" s="260">
        <v>1</v>
      </c>
      <c r="H41" s="260">
        <v>561</v>
      </c>
      <c r="I41" s="263">
        <v>144</v>
      </c>
      <c r="J41" s="263">
        <v>80784</v>
      </c>
      <c r="K41" s="260">
        <v>0.66976744186046511</v>
      </c>
      <c r="L41" s="260">
        <v>561</v>
      </c>
      <c r="M41" s="263">
        <v>136</v>
      </c>
      <c r="N41" s="263">
        <v>76296</v>
      </c>
      <c r="O41" s="283">
        <v>0.63255813953488371</v>
      </c>
      <c r="P41" s="264">
        <v>561</v>
      </c>
    </row>
    <row r="42" spans="1:16" ht="14.4" customHeight="1" x14ac:dyDescent="0.3">
      <c r="A42" s="259" t="s">
        <v>1584</v>
      </c>
      <c r="B42" s="260" t="s">
        <v>1585</v>
      </c>
      <c r="C42" s="260" t="s">
        <v>1623</v>
      </c>
      <c r="D42" s="260" t="s">
        <v>1587</v>
      </c>
      <c r="E42" s="263">
        <v>28</v>
      </c>
      <c r="F42" s="263">
        <v>24276</v>
      </c>
      <c r="G42" s="260">
        <v>1</v>
      </c>
      <c r="H42" s="260">
        <v>867</v>
      </c>
      <c r="I42" s="263">
        <v>12</v>
      </c>
      <c r="J42" s="263">
        <v>10404</v>
      </c>
      <c r="K42" s="260">
        <v>0.42857142857142855</v>
      </c>
      <c r="L42" s="260">
        <v>867</v>
      </c>
      <c r="M42" s="263">
        <v>16</v>
      </c>
      <c r="N42" s="263">
        <v>13872</v>
      </c>
      <c r="O42" s="283">
        <v>0.5714285714285714</v>
      </c>
      <c r="P42" s="264">
        <v>867</v>
      </c>
    </row>
    <row r="43" spans="1:16" ht="14.4" customHeight="1" x14ac:dyDescent="0.3">
      <c r="A43" s="259" t="s">
        <v>1584</v>
      </c>
      <c r="B43" s="260" t="s">
        <v>1585</v>
      </c>
      <c r="C43" s="260" t="s">
        <v>1624</v>
      </c>
      <c r="D43" s="260" t="s">
        <v>1587</v>
      </c>
      <c r="E43" s="263">
        <v>2</v>
      </c>
      <c r="F43" s="263">
        <v>1100</v>
      </c>
      <c r="G43" s="260">
        <v>1</v>
      </c>
      <c r="H43" s="260">
        <v>550</v>
      </c>
      <c r="I43" s="263"/>
      <c r="J43" s="263"/>
      <c r="K43" s="260"/>
      <c r="L43" s="260"/>
      <c r="M43" s="263">
        <v>4</v>
      </c>
      <c r="N43" s="263">
        <v>2200</v>
      </c>
      <c r="O43" s="283">
        <v>2</v>
      </c>
      <c r="P43" s="264">
        <v>550</v>
      </c>
    </row>
    <row r="44" spans="1:16" ht="14.4" customHeight="1" x14ac:dyDescent="0.3">
      <c r="A44" s="259" t="s">
        <v>1584</v>
      </c>
      <c r="B44" s="260" t="s">
        <v>1585</v>
      </c>
      <c r="C44" s="260" t="s">
        <v>1625</v>
      </c>
      <c r="D44" s="260" t="s">
        <v>1587</v>
      </c>
      <c r="E44" s="263">
        <v>27</v>
      </c>
      <c r="F44" s="263">
        <v>14850</v>
      </c>
      <c r="G44" s="260">
        <v>1</v>
      </c>
      <c r="H44" s="260">
        <v>550</v>
      </c>
      <c r="I44" s="263">
        <v>56</v>
      </c>
      <c r="J44" s="263">
        <v>30800</v>
      </c>
      <c r="K44" s="260">
        <v>2.074074074074074</v>
      </c>
      <c r="L44" s="260">
        <v>550</v>
      </c>
      <c r="M44" s="263">
        <v>33</v>
      </c>
      <c r="N44" s="263">
        <v>18150</v>
      </c>
      <c r="O44" s="283">
        <v>1.2222222222222223</v>
      </c>
      <c r="P44" s="264">
        <v>550</v>
      </c>
    </row>
    <row r="45" spans="1:16" ht="14.4" customHeight="1" x14ac:dyDescent="0.3">
      <c r="A45" s="259" t="s">
        <v>1584</v>
      </c>
      <c r="B45" s="260" t="s">
        <v>1585</v>
      </c>
      <c r="C45" s="260" t="s">
        <v>1626</v>
      </c>
      <c r="D45" s="260" t="s">
        <v>1587</v>
      </c>
      <c r="E45" s="263">
        <v>186</v>
      </c>
      <c r="F45" s="263">
        <v>96534</v>
      </c>
      <c r="G45" s="260">
        <v>1</v>
      </c>
      <c r="H45" s="260">
        <v>519</v>
      </c>
      <c r="I45" s="263">
        <v>143</v>
      </c>
      <c r="J45" s="263">
        <v>74217</v>
      </c>
      <c r="K45" s="260">
        <v>0.76881720430107525</v>
      </c>
      <c r="L45" s="260">
        <v>519</v>
      </c>
      <c r="M45" s="263">
        <v>139</v>
      </c>
      <c r="N45" s="263">
        <v>72141</v>
      </c>
      <c r="O45" s="283">
        <v>0.74731182795698925</v>
      </c>
      <c r="P45" s="264">
        <v>519</v>
      </c>
    </row>
    <row r="46" spans="1:16" ht="14.4" customHeight="1" x14ac:dyDescent="0.3">
      <c r="A46" s="259" t="s">
        <v>1584</v>
      </c>
      <c r="B46" s="260" t="s">
        <v>1585</v>
      </c>
      <c r="C46" s="260" t="s">
        <v>1627</v>
      </c>
      <c r="D46" s="260" t="s">
        <v>1587</v>
      </c>
      <c r="E46" s="263"/>
      <c r="F46" s="263"/>
      <c r="G46" s="260"/>
      <c r="H46" s="260"/>
      <c r="I46" s="263">
        <v>7</v>
      </c>
      <c r="J46" s="263">
        <v>4179</v>
      </c>
      <c r="K46" s="260"/>
      <c r="L46" s="260">
        <v>597</v>
      </c>
      <c r="M46" s="263"/>
      <c r="N46" s="263"/>
      <c r="O46" s="283"/>
      <c r="P46" s="264"/>
    </row>
    <row r="47" spans="1:16" ht="14.4" customHeight="1" x14ac:dyDescent="0.3">
      <c r="A47" s="259" t="s">
        <v>1584</v>
      </c>
      <c r="B47" s="260" t="s">
        <v>1585</v>
      </c>
      <c r="C47" s="260" t="s">
        <v>1628</v>
      </c>
      <c r="D47" s="260" t="s">
        <v>1587</v>
      </c>
      <c r="E47" s="263">
        <v>30</v>
      </c>
      <c r="F47" s="263">
        <v>9630</v>
      </c>
      <c r="G47" s="260">
        <v>1</v>
      </c>
      <c r="H47" s="260">
        <v>321</v>
      </c>
      <c r="I47" s="263">
        <v>32</v>
      </c>
      <c r="J47" s="263">
        <v>10272</v>
      </c>
      <c r="K47" s="260">
        <v>1.0666666666666667</v>
      </c>
      <c r="L47" s="260">
        <v>321</v>
      </c>
      <c r="M47" s="263">
        <v>17</v>
      </c>
      <c r="N47" s="263">
        <v>5457</v>
      </c>
      <c r="O47" s="283">
        <v>0.56666666666666665</v>
      </c>
      <c r="P47" s="264">
        <v>321</v>
      </c>
    </row>
    <row r="48" spans="1:16" ht="14.4" customHeight="1" x14ac:dyDescent="0.3">
      <c r="A48" s="259" t="s">
        <v>1584</v>
      </c>
      <c r="B48" s="260" t="s">
        <v>1585</v>
      </c>
      <c r="C48" s="260" t="s">
        <v>1629</v>
      </c>
      <c r="D48" s="260" t="s">
        <v>1587</v>
      </c>
      <c r="E48" s="263">
        <v>2</v>
      </c>
      <c r="F48" s="263">
        <v>642</v>
      </c>
      <c r="G48" s="260">
        <v>1</v>
      </c>
      <c r="H48" s="260">
        <v>321</v>
      </c>
      <c r="I48" s="263"/>
      <c r="J48" s="263"/>
      <c r="K48" s="260"/>
      <c r="L48" s="260"/>
      <c r="M48" s="263">
        <v>4</v>
      </c>
      <c r="N48" s="263">
        <v>1284</v>
      </c>
      <c r="O48" s="283">
        <v>2</v>
      </c>
      <c r="P48" s="264">
        <v>321</v>
      </c>
    </row>
    <row r="49" spans="1:16" ht="14.4" customHeight="1" x14ac:dyDescent="0.3">
      <c r="A49" s="259" t="s">
        <v>1584</v>
      </c>
      <c r="B49" s="260" t="s">
        <v>1585</v>
      </c>
      <c r="C49" s="260" t="s">
        <v>1630</v>
      </c>
      <c r="D49" s="260" t="s">
        <v>1587</v>
      </c>
      <c r="E49" s="263">
        <v>114</v>
      </c>
      <c r="F49" s="263">
        <v>36594</v>
      </c>
      <c r="G49" s="260">
        <v>1</v>
      </c>
      <c r="H49" s="260">
        <v>321</v>
      </c>
      <c r="I49" s="263">
        <v>92</v>
      </c>
      <c r="J49" s="263">
        <v>29532</v>
      </c>
      <c r="K49" s="260">
        <v>0.80701754385964908</v>
      </c>
      <c r="L49" s="260">
        <v>321</v>
      </c>
      <c r="M49" s="263">
        <v>95</v>
      </c>
      <c r="N49" s="263">
        <v>30495</v>
      </c>
      <c r="O49" s="283">
        <v>0.83333333333333337</v>
      </c>
      <c r="P49" s="264">
        <v>321</v>
      </c>
    </row>
    <row r="50" spans="1:16" ht="14.4" customHeight="1" x14ac:dyDescent="0.3">
      <c r="A50" s="259" t="s">
        <v>1584</v>
      </c>
      <c r="B50" s="260" t="s">
        <v>1585</v>
      </c>
      <c r="C50" s="260" t="s">
        <v>1631</v>
      </c>
      <c r="D50" s="260" t="s">
        <v>1587</v>
      </c>
      <c r="E50" s="263">
        <v>5</v>
      </c>
      <c r="F50" s="263">
        <v>6150</v>
      </c>
      <c r="G50" s="260">
        <v>1</v>
      </c>
      <c r="H50" s="260">
        <v>1230</v>
      </c>
      <c r="I50" s="263">
        <v>10</v>
      </c>
      <c r="J50" s="263">
        <v>12300</v>
      </c>
      <c r="K50" s="260">
        <v>2</v>
      </c>
      <c r="L50" s="260">
        <v>1230</v>
      </c>
      <c r="M50" s="263">
        <v>2</v>
      </c>
      <c r="N50" s="263">
        <v>2460</v>
      </c>
      <c r="O50" s="283">
        <v>0.4</v>
      </c>
      <c r="P50" s="264">
        <v>1230</v>
      </c>
    </row>
    <row r="51" spans="1:16" ht="14.4" customHeight="1" x14ac:dyDescent="0.3">
      <c r="A51" s="259" t="s">
        <v>1584</v>
      </c>
      <c r="B51" s="260" t="s">
        <v>1585</v>
      </c>
      <c r="C51" s="260" t="s">
        <v>1632</v>
      </c>
      <c r="D51" s="260" t="s">
        <v>1587</v>
      </c>
      <c r="E51" s="263">
        <v>1</v>
      </c>
      <c r="F51" s="263">
        <v>1716</v>
      </c>
      <c r="G51" s="260">
        <v>1</v>
      </c>
      <c r="H51" s="260">
        <v>1716</v>
      </c>
      <c r="I51" s="263"/>
      <c r="J51" s="263"/>
      <c r="K51" s="260"/>
      <c r="L51" s="260"/>
      <c r="M51" s="263"/>
      <c r="N51" s="263"/>
      <c r="O51" s="283"/>
      <c r="P51" s="264"/>
    </row>
    <row r="52" spans="1:16" ht="14.4" customHeight="1" x14ac:dyDescent="0.3">
      <c r="A52" s="259" t="s">
        <v>1584</v>
      </c>
      <c r="B52" s="260" t="s">
        <v>1585</v>
      </c>
      <c r="C52" s="260" t="s">
        <v>1633</v>
      </c>
      <c r="D52" s="260" t="s">
        <v>1587</v>
      </c>
      <c r="E52" s="263">
        <v>149</v>
      </c>
      <c r="F52" s="263">
        <v>42018</v>
      </c>
      <c r="G52" s="260">
        <v>1</v>
      </c>
      <c r="H52" s="260">
        <v>282</v>
      </c>
      <c r="I52" s="263">
        <v>135</v>
      </c>
      <c r="J52" s="263">
        <v>38070</v>
      </c>
      <c r="K52" s="260">
        <v>0.90604026845637586</v>
      </c>
      <c r="L52" s="260">
        <v>282</v>
      </c>
      <c r="M52" s="263">
        <v>96</v>
      </c>
      <c r="N52" s="263">
        <v>27072</v>
      </c>
      <c r="O52" s="283">
        <v>0.64429530201342278</v>
      </c>
      <c r="P52" s="264">
        <v>282</v>
      </c>
    </row>
    <row r="53" spans="1:16" ht="14.4" customHeight="1" x14ac:dyDescent="0.3">
      <c r="A53" s="259" t="s">
        <v>1584</v>
      </c>
      <c r="B53" s="260" t="s">
        <v>1585</v>
      </c>
      <c r="C53" s="260" t="s">
        <v>1634</v>
      </c>
      <c r="D53" s="260" t="s">
        <v>1587</v>
      </c>
      <c r="E53" s="263">
        <v>46</v>
      </c>
      <c r="F53" s="263">
        <v>31234</v>
      </c>
      <c r="G53" s="260">
        <v>1</v>
      </c>
      <c r="H53" s="260">
        <v>679</v>
      </c>
      <c r="I53" s="263">
        <v>61</v>
      </c>
      <c r="J53" s="263">
        <v>41419</v>
      </c>
      <c r="K53" s="260">
        <v>1.326086956521739</v>
      </c>
      <c r="L53" s="260">
        <v>679</v>
      </c>
      <c r="M53" s="263">
        <v>59</v>
      </c>
      <c r="N53" s="263">
        <v>40061</v>
      </c>
      <c r="O53" s="283">
        <v>1.2826086956521738</v>
      </c>
      <c r="P53" s="264">
        <v>679</v>
      </c>
    </row>
    <row r="54" spans="1:16" ht="14.4" customHeight="1" x14ac:dyDescent="0.3">
      <c r="A54" s="259" t="s">
        <v>1584</v>
      </c>
      <c r="B54" s="260" t="s">
        <v>1585</v>
      </c>
      <c r="C54" s="260" t="s">
        <v>1635</v>
      </c>
      <c r="D54" s="260" t="s">
        <v>1587</v>
      </c>
      <c r="E54" s="263">
        <v>22</v>
      </c>
      <c r="F54" s="263">
        <v>20438</v>
      </c>
      <c r="G54" s="260">
        <v>1</v>
      </c>
      <c r="H54" s="260">
        <v>929</v>
      </c>
      <c r="I54" s="263">
        <v>18</v>
      </c>
      <c r="J54" s="263">
        <v>16722</v>
      </c>
      <c r="K54" s="260">
        <v>0.81818181818181823</v>
      </c>
      <c r="L54" s="260">
        <v>929</v>
      </c>
      <c r="M54" s="263">
        <v>25</v>
      </c>
      <c r="N54" s="263">
        <v>23225</v>
      </c>
      <c r="O54" s="283">
        <v>1.1363636363636365</v>
      </c>
      <c r="P54" s="264">
        <v>929</v>
      </c>
    </row>
    <row r="55" spans="1:16" ht="14.4" customHeight="1" x14ac:dyDescent="0.3">
      <c r="A55" s="259" t="s">
        <v>1584</v>
      </c>
      <c r="B55" s="260" t="s">
        <v>1585</v>
      </c>
      <c r="C55" s="260" t="s">
        <v>1636</v>
      </c>
      <c r="D55" s="260" t="s">
        <v>1587</v>
      </c>
      <c r="E55" s="263">
        <v>3</v>
      </c>
      <c r="F55" s="263">
        <v>624</v>
      </c>
      <c r="G55" s="260">
        <v>1</v>
      </c>
      <c r="H55" s="260">
        <v>208</v>
      </c>
      <c r="I55" s="263">
        <v>4</v>
      </c>
      <c r="J55" s="263">
        <v>832</v>
      </c>
      <c r="K55" s="260">
        <v>1.3333333333333333</v>
      </c>
      <c r="L55" s="260">
        <v>208</v>
      </c>
      <c r="M55" s="263">
        <v>2</v>
      </c>
      <c r="N55" s="263">
        <v>416</v>
      </c>
      <c r="O55" s="283">
        <v>0.66666666666666663</v>
      </c>
      <c r="P55" s="264">
        <v>208</v>
      </c>
    </row>
    <row r="56" spans="1:16" ht="14.4" customHeight="1" x14ac:dyDescent="0.3">
      <c r="A56" s="259" t="s">
        <v>1584</v>
      </c>
      <c r="B56" s="260" t="s">
        <v>1585</v>
      </c>
      <c r="C56" s="260" t="s">
        <v>1637</v>
      </c>
      <c r="D56" s="260" t="s">
        <v>1587</v>
      </c>
      <c r="E56" s="263"/>
      <c r="F56" s="263"/>
      <c r="G56" s="260"/>
      <c r="H56" s="260"/>
      <c r="I56" s="263">
        <v>1</v>
      </c>
      <c r="J56" s="263">
        <v>508</v>
      </c>
      <c r="K56" s="260"/>
      <c r="L56" s="260">
        <v>508</v>
      </c>
      <c r="M56" s="263"/>
      <c r="N56" s="263"/>
      <c r="O56" s="283"/>
      <c r="P56" s="264"/>
    </row>
    <row r="57" spans="1:16" ht="14.4" customHeight="1" x14ac:dyDescent="0.3">
      <c r="A57" s="259" t="s">
        <v>1584</v>
      </c>
      <c r="B57" s="260" t="s">
        <v>1585</v>
      </c>
      <c r="C57" s="260" t="s">
        <v>1638</v>
      </c>
      <c r="D57" s="260" t="s">
        <v>1587</v>
      </c>
      <c r="E57" s="263">
        <v>34</v>
      </c>
      <c r="F57" s="263">
        <v>59160</v>
      </c>
      <c r="G57" s="260">
        <v>1</v>
      </c>
      <c r="H57" s="260">
        <v>1740</v>
      </c>
      <c r="I57" s="263">
        <v>30</v>
      </c>
      <c r="J57" s="263">
        <v>52200</v>
      </c>
      <c r="K57" s="260">
        <v>0.88235294117647056</v>
      </c>
      <c r="L57" s="260">
        <v>1740</v>
      </c>
      <c r="M57" s="263">
        <v>28</v>
      </c>
      <c r="N57" s="263">
        <v>48720</v>
      </c>
      <c r="O57" s="283">
        <v>0.82352941176470584</v>
      </c>
      <c r="P57" s="264">
        <v>1740</v>
      </c>
    </row>
    <row r="58" spans="1:16" ht="14.4" customHeight="1" x14ac:dyDescent="0.3">
      <c r="A58" s="259" t="s">
        <v>1584</v>
      </c>
      <c r="B58" s="260" t="s">
        <v>1585</v>
      </c>
      <c r="C58" s="260" t="s">
        <v>1639</v>
      </c>
      <c r="D58" s="260" t="s">
        <v>1587</v>
      </c>
      <c r="E58" s="263">
        <v>18</v>
      </c>
      <c r="F58" s="263">
        <v>36432</v>
      </c>
      <c r="G58" s="260">
        <v>1</v>
      </c>
      <c r="H58" s="260">
        <v>2024</v>
      </c>
      <c r="I58" s="263">
        <v>20</v>
      </c>
      <c r="J58" s="263">
        <v>40480</v>
      </c>
      <c r="K58" s="260">
        <v>1.1111111111111112</v>
      </c>
      <c r="L58" s="260">
        <v>2024</v>
      </c>
      <c r="M58" s="263">
        <v>24</v>
      </c>
      <c r="N58" s="263">
        <v>48576</v>
      </c>
      <c r="O58" s="283">
        <v>1.3333333333333333</v>
      </c>
      <c r="P58" s="264">
        <v>2024</v>
      </c>
    </row>
    <row r="59" spans="1:16" ht="14.4" customHeight="1" x14ac:dyDescent="0.3">
      <c r="A59" s="259" t="s">
        <v>1584</v>
      </c>
      <c r="B59" s="260" t="s">
        <v>1585</v>
      </c>
      <c r="C59" s="260" t="s">
        <v>1640</v>
      </c>
      <c r="D59" s="260" t="s">
        <v>1587</v>
      </c>
      <c r="E59" s="263">
        <v>2</v>
      </c>
      <c r="F59" s="263">
        <v>4020</v>
      </c>
      <c r="G59" s="260">
        <v>1</v>
      </c>
      <c r="H59" s="260">
        <v>2010</v>
      </c>
      <c r="I59" s="263">
        <v>2</v>
      </c>
      <c r="J59" s="263">
        <v>4020</v>
      </c>
      <c r="K59" s="260">
        <v>1</v>
      </c>
      <c r="L59" s="260">
        <v>2010</v>
      </c>
      <c r="M59" s="263">
        <v>1</v>
      </c>
      <c r="N59" s="263">
        <v>2010</v>
      </c>
      <c r="O59" s="283">
        <v>0.5</v>
      </c>
      <c r="P59" s="264">
        <v>2010</v>
      </c>
    </row>
    <row r="60" spans="1:16" ht="14.4" customHeight="1" x14ac:dyDescent="0.3">
      <c r="A60" s="259" t="s">
        <v>1584</v>
      </c>
      <c r="B60" s="260" t="s">
        <v>1585</v>
      </c>
      <c r="C60" s="260" t="s">
        <v>1641</v>
      </c>
      <c r="D60" s="260" t="s">
        <v>1587</v>
      </c>
      <c r="E60" s="263">
        <v>4</v>
      </c>
      <c r="F60" s="263">
        <v>8584</v>
      </c>
      <c r="G60" s="260">
        <v>1</v>
      </c>
      <c r="H60" s="260">
        <v>2146</v>
      </c>
      <c r="I60" s="263">
        <v>1</v>
      </c>
      <c r="J60" s="263">
        <v>2146</v>
      </c>
      <c r="K60" s="260">
        <v>0.25</v>
      </c>
      <c r="L60" s="260">
        <v>2146</v>
      </c>
      <c r="M60" s="263">
        <v>7</v>
      </c>
      <c r="N60" s="263">
        <v>15022</v>
      </c>
      <c r="O60" s="283">
        <v>1.75</v>
      </c>
      <c r="P60" s="264">
        <v>2146</v>
      </c>
    </row>
    <row r="61" spans="1:16" ht="14.4" customHeight="1" x14ac:dyDescent="0.3">
      <c r="A61" s="259" t="s">
        <v>1584</v>
      </c>
      <c r="B61" s="260" t="s">
        <v>1585</v>
      </c>
      <c r="C61" s="260" t="s">
        <v>1642</v>
      </c>
      <c r="D61" s="260" t="s">
        <v>1587</v>
      </c>
      <c r="E61" s="263"/>
      <c r="F61" s="263"/>
      <c r="G61" s="260"/>
      <c r="H61" s="260"/>
      <c r="I61" s="263">
        <v>1</v>
      </c>
      <c r="J61" s="263">
        <v>2490</v>
      </c>
      <c r="K61" s="260"/>
      <c r="L61" s="260">
        <v>2490</v>
      </c>
      <c r="M61" s="263">
        <v>1</v>
      </c>
      <c r="N61" s="263">
        <v>2490</v>
      </c>
      <c r="O61" s="283"/>
      <c r="P61" s="264">
        <v>2490</v>
      </c>
    </row>
    <row r="62" spans="1:16" ht="14.4" customHeight="1" x14ac:dyDescent="0.3">
      <c r="A62" s="259" t="s">
        <v>1584</v>
      </c>
      <c r="B62" s="260" t="s">
        <v>1585</v>
      </c>
      <c r="C62" s="260" t="s">
        <v>1643</v>
      </c>
      <c r="D62" s="260" t="s">
        <v>1587</v>
      </c>
      <c r="E62" s="263">
        <v>2</v>
      </c>
      <c r="F62" s="263">
        <v>2790</v>
      </c>
      <c r="G62" s="260">
        <v>1</v>
      </c>
      <c r="H62" s="260">
        <v>1395</v>
      </c>
      <c r="I62" s="263">
        <v>2</v>
      </c>
      <c r="J62" s="263">
        <v>2790</v>
      </c>
      <c r="K62" s="260">
        <v>1</v>
      </c>
      <c r="L62" s="260">
        <v>1395</v>
      </c>
      <c r="M62" s="263"/>
      <c r="N62" s="263"/>
      <c r="O62" s="283"/>
      <c r="P62" s="264"/>
    </row>
    <row r="63" spans="1:16" ht="14.4" customHeight="1" x14ac:dyDescent="0.3">
      <c r="A63" s="259" t="s">
        <v>1584</v>
      </c>
      <c r="B63" s="260" t="s">
        <v>1585</v>
      </c>
      <c r="C63" s="260" t="s">
        <v>1644</v>
      </c>
      <c r="D63" s="260" t="s">
        <v>1587</v>
      </c>
      <c r="E63" s="263">
        <v>4</v>
      </c>
      <c r="F63" s="263">
        <v>4984</v>
      </c>
      <c r="G63" s="260">
        <v>1</v>
      </c>
      <c r="H63" s="260">
        <v>1246</v>
      </c>
      <c r="I63" s="263">
        <v>4</v>
      </c>
      <c r="J63" s="263">
        <v>4984</v>
      </c>
      <c r="K63" s="260">
        <v>1</v>
      </c>
      <c r="L63" s="260">
        <v>1246</v>
      </c>
      <c r="M63" s="263">
        <v>5</v>
      </c>
      <c r="N63" s="263">
        <v>6230</v>
      </c>
      <c r="O63" s="283">
        <v>1.25</v>
      </c>
      <c r="P63" s="264">
        <v>1246</v>
      </c>
    </row>
    <row r="64" spans="1:16" ht="14.4" customHeight="1" x14ac:dyDescent="0.3">
      <c r="A64" s="259" t="s">
        <v>1584</v>
      </c>
      <c r="B64" s="260" t="s">
        <v>1585</v>
      </c>
      <c r="C64" s="260" t="s">
        <v>1645</v>
      </c>
      <c r="D64" s="260" t="s">
        <v>1587</v>
      </c>
      <c r="E64" s="263">
        <v>3</v>
      </c>
      <c r="F64" s="263">
        <v>4035</v>
      </c>
      <c r="G64" s="260">
        <v>1</v>
      </c>
      <c r="H64" s="260">
        <v>1345</v>
      </c>
      <c r="I64" s="263">
        <v>1</v>
      </c>
      <c r="J64" s="263">
        <v>1345</v>
      </c>
      <c r="K64" s="260">
        <v>0.33333333333333331</v>
      </c>
      <c r="L64" s="260">
        <v>1345</v>
      </c>
      <c r="M64" s="263">
        <v>5</v>
      </c>
      <c r="N64" s="263">
        <v>6725</v>
      </c>
      <c r="O64" s="283">
        <v>1.6666666666666667</v>
      </c>
      <c r="P64" s="264">
        <v>1345</v>
      </c>
    </row>
    <row r="65" spans="1:16" ht="14.4" customHeight="1" x14ac:dyDescent="0.3">
      <c r="A65" s="259" t="s">
        <v>1584</v>
      </c>
      <c r="B65" s="260" t="s">
        <v>1585</v>
      </c>
      <c r="C65" s="260" t="s">
        <v>1646</v>
      </c>
      <c r="D65" s="260" t="s">
        <v>1587</v>
      </c>
      <c r="E65" s="263">
        <v>89</v>
      </c>
      <c r="F65" s="263">
        <v>316306</v>
      </c>
      <c r="G65" s="260">
        <v>1</v>
      </c>
      <c r="H65" s="260">
        <v>3554</v>
      </c>
      <c r="I65" s="263">
        <v>79</v>
      </c>
      <c r="J65" s="263">
        <v>280766</v>
      </c>
      <c r="K65" s="260">
        <v>0.88764044943820219</v>
      </c>
      <c r="L65" s="260">
        <v>3554</v>
      </c>
      <c r="M65" s="263">
        <v>72</v>
      </c>
      <c r="N65" s="263">
        <v>255888</v>
      </c>
      <c r="O65" s="283">
        <v>0.8089887640449438</v>
      </c>
      <c r="P65" s="264">
        <v>3554</v>
      </c>
    </row>
    <row r="66" spans="1:16" ht="14.4" customHeight="1" x14ac:dyDescent="0.3">
      <c r="A66" s="259" t="s">
        <v>1584</v>
      </c>
      <c r="B66" s="260" t="s">
        <v>1585</v>
      </c>
      <c r="C66" s="260" t="s">
        <v>1647</v>
      </c>
      <c r="D66" s="260" t="s">
        <v>1587</v>
      </c>
      <c r="E66" s="263"/>
      <c r="F66" s="263"/>
      <c r="G66" s="260"/>
      <c r="H66" s="260"/>
      <c r="I66" s="263">
        <v>2</v>
      </c>
      <c r="J66" s="263">
        <v>2652</v>
      </c>
      <c r="K66" s="260"/>
      <c r="L66" s="260">
        <v>1326</v>
      </c>
      <c r="M66" s="263"/>
      <c r="N66" s="263"/>
      <c r="O66" s="283"/>
      <c r="P66" s="264"/>
    </row>
    <row r="67" spans="1:16" ht="14.4" customHeight="1" x14ac:dyDescent="0.3">
      <c r="A67" s="259" t="s">
        <v>1584</v>
      </c>
      <c r="B67" s="260" t="s">
        <v>1585</v>
      </c>
      <c r="C67" s="260" t="s">
        <v>1648</v>
      </c>
      <c r="D67" s="260" t="s">
        <v>1587</v>
      </c>
      <c r="E67" s="263">
        <v>45</v>
      </c>
      <c r="F67" s="263">
        <v>162765</v>
      </c>
      <c r="G67" s="260">
        <v>1</v>
      </c>
      <c r="H67" s="260">
        <v>3617</v>
      </c>
      <c r="I67" s="263">
        <v>42</v>
      </c>
      <c r="J67" s="263">
        <v>151914</v>
      </c>
      <c r="K67" s="260">
        <v>0.93333333333333335</v>
      </c>
      <c r="L67" s="260">
        <v>3617</v>
      </c>
      <c r="M67" s="263">
        <v>38</v>
      </c>
      <c r="N67" s="263">
        <v>137446</v>
      </c>
      <c r="O67" s="283">
        <v>0.84444444444444444</v>
      </c>
      <c r="P67" s="264">
        <v>3617</v>
      </c>
    </row>
    <row r="68" spans="1:16" ht="14.4" customHeight="1" x14ac:dyDescent="0.3">
      <c r="A68" s="259" t="s">
        <v>1584</v>
      </c>
      <c r="B68" s="260" t="s">
        <v>1585</v>
      </c>
      <c r="C68" s="260" t="s">
        <v>1649</v>
      </c>
      <c r="D68" s="260" t="s">
        <v>1587</v>
      </c>
      <c r="E68" s="263">
        <v>3</v>
      </c>
      <c r="F68" s="263">
        <v>4053</v>
      </c>
      <c r="G68" s="260">
        <v>1</v>
      </c>
      <c r="H68" s="260">
        <v>1351</v>
      </c>
      <c r="I68" s="263">
        <v>8</v>
      </c>
      <c r="J68" s="263">
        <v>10808</v>
      </c>
      <c r="K68" s="260">
        <v>2.6666666666666665</v>
      </c>
      <c r="L68" s="260">
        <v>1351</v>
      </c>
      <c r="M68" s="263">
        <v>5</v>
      </c>
      <c r="N68" s="263">
        <v>6755</v>
      </c>
      <c r="O68" s="283">
        <v>1.6666666666666667</v>
      </c>
      <c r="P68" s="264">
        <v>1351</v>
      </c>
    </row>
    <row r="69" spans="1:16" ht="14.4" customHeight="1" x14ac:dyDescent="0.3">
      <c r="A69" s="259" t="s">
        <v>1584</v>
      </c>
      <c r="B69" s="260" t="s">
        <v>1585</v>
      </c>
      <c r="C69" s="260" t="s">
        <v>1650</v>
      </c>
      <c r="D69" s="260" t="s">
        <v>1587</v>
      </c>
      <c r="E69" s="263">
        <v>13</v>
      </c>
      <c r="F69" s="263">
        <v>2132</v>
      </c>
      <c r="G69" s="260">
        <v>1</v>
      </c>
      <c r="H69" s="260">
        <v>164</v>
      </c>
      <c r="I69" s="263">
        <v>16</v>
      </c>
      <c r="J69" s="263">
        <v>2624</v>
      </c>
      <c r="K69" s="260">
        <v>1.2307692307692308</v>
      </c>
      <c r="L69" s="260">
        <v>164</v>
      </c>
      <c r="M69" s="263">
        <v>6</v>
      </c>
      <c r="N69" s="263">
        <v>984</v>
      </c>
      <c r="O69" s="283">
        <v>0.46153846153846156</v>
      </c>
      <c r="P69" s="264">
        <v>164</v>
      </c>
    </row>
    <row r="70" spans="1:16" ht="14.4" customHeight="1" x14ac:dyDescent="0.3">
      <c r="A70" s="259" t="s">
        <v>1584</v>
      </c>
      <c r="B70" s="260" t="s">
        <v>1585</v>
      </c>
      <c r="C70" s="260" t="s">
        <v>1651</v>
      </c>
      <c r="D70" s="260" t="s">
        <v>1587</v>
      </c>
      <c r="E70" s="263">
        <v>48</v>
      </c>
      <c r="F70" s="263">
        <v>10800</v>
      </c>
      <c r="G70" s="260">
        <v>1</v>
      </c>
      <c r="H70" s="260">
        <v>225</v>
      </c>
      <c r="I70" s="263">
        <v>31</v>
      </c>
      <c r="J70" s="263">
        <v>6975</v>
      </c>
      <c r="K70" s="260">
        <v>0.64583333333333337</v>
      </c>
      <c r="L70" s="260">
        <v>225</v>
      </c>
      <c r="M70" s="263">
        <v>34</v>
      </c>
      <c r="N70" s="263">
        <v>7650</v>
      </c>
      <c r="O70" s="283">
        <v>0.70833333333333337</v>
      </c>
      <c r="P70" s="264">
        <v>225</v>
      </c>
    </row>
    <row r="71" spans="1:16" ht="14.4" customHeight="1" x14ac:dyDescent="0.3">
      <c r="A71" s="259" t="s">
        <v>1584</v>
      </c>
      <c r="B71" s="260" t="s">
        <v>1585</v>
      </c>
      <c r="C71" s="260" t="s">
        <v>1652</v>
      </c>
      <c r="D71" s="260" t="s">
        <v>1587</v>
      </c>
      <c r="E71" s="263">
        <v>24</v>
      </c>
      <c r="F71" s="263">
        <v>8712</v>
      </c>
      <c r="G71" s="260">
        <v>1</v>
      </c>
      <c r="H71" s="260">
        <v>363</v>
      </c>
      <c r="I71" s="263">
        <v>21</v>
      </c>
      <c r="J71" s="263">
        <v>7623</v>
      </c>
      <c r="K71" s="260">
        <v>0.875</v>
      </c>
      <c r="L71" s="260">
        <v>363</v>
      </c>
      <c r="M71" s="263">
        <v>14</v>
      </c>
      <c r="N71" s="263">
        <v>5082</v>
      </c>
      <c r="O71" s="283">
        <v>0.58333333333333337</v>
      </c>
      <c r="P71" s="264">
        <v>363</v>
      </c>
    </row>
    <row r="72" spans="1:16" ht="14.4" customHeight="1" x14ac:dyDescent="0.3">
      <c r="A72" s="259" t="s">
        <v>1584</v>
      </c>
      <c r="B72" s="260" t="s">
        <v>1585</v>
      </c>
      <c r="C72" s="260" t="s">
        <v>1653</v>
      </c>
      <c r="D72" s="260" t="s">
        <v>1587</v>
      </c>
      <c r="E72" s="263">
        <v>40</v>
      </c>
      <c r="F72" s="263">
        <v>23480</v>
      </c>
      <c r="G72" s="260">
        <v>1</v>
      </c>
      <c r="H72" s="260">
        <v>587</v>
      </c>
      <c r="I72" s="263">
        <v>42</v>
      </c>
      <c r="J72" s="263">
        <v>24654</v>
      </c>
      <c r="K72" s="260">
        <v>1.05</v>
      </c>
      <c r="L72" s="260">
        <v>587</v>
      </c>
      <c r="M72" s="263">
        <v>31</v>
      </c>
      <c r="N72" s="263">
        <v>18197</v>
      </c>
      <c r="O72" s="283">
        <v>0.77500000000000002</v>
      </c>
      <c r="P72" s="264">
        <v>587</v>
      </c>
    </row>
    <row r="73" spans="1:16" ht="14.4" customHeight="1" x14ac:dyDescent="0.3">
      <c r="A73" s="259" t="s">
        <v>1584</v>
      </c>
      <c r="B73" s="260" t="s">
        <v>1585</v>
      </c>
      <c r="C73" s="260" t="s">
        <v>1654</v>
      </c>
      <c r="D73" s="260" t="s">
        <v>1587</v>
      </c>
      <c r="E73" s="263">
        <v>6</v>
      </c>
      <c r="F73" s="263">
        <v>3600</v>
      </c>
      <c r="G73" s="260">
        <v>1</v>
      </c>
      <c r="H73" s="260">
        <v>600</v>
      </c>
      <c r="I73" s="263">
        <v>6</v>
      </c>
      <c r="J73" s="263">
        <v>3600</v>
      </c>
      <c r="K73" s="260">
        <v>1</v>
      </c>
      <c r="L73" s="260">
        <v>600</v>
      </c>
      <c r="M73" s="263">
        <v>2</v>
      </c>
      <c r="N73" s="263">
        <v>1200</v>
      </c>
      <c r="O73" s="283">
        <v>0.33333333333333331</v>
      </c>
      <c r="P73" s="264">
        <v>600</v>
      </c>
    </row>
    <row r="74" spans="1:16" ht="14.4" customHeight="1" x14ac:dyDescent="0.3">
      <c r="A74" s="259" t="s">
        <v>1584</v>
      </c>
      <c r="B74" s="260" t="s">
        <v>1585</v>
      </c>
      <c r="C74" s="260" t="s">
        <v>1655</v>
      </c>
      <c r="D74" s="260" t="s">
        <v>1587</v>
      </c>
      <c r="E74" s="263">
        <v>1</v>
      </c>
      <c r="F74" s="263">
        <v>353</v>
      </c>
      <c r="G74" s="260">
        <v>1</v>
      </c>
      <c r="H74" s="260">
        <v>353</v>
      </c>
      <c r="I74" s="263">
        <v>1</v>
      </c>
      <c r="J74" s="263">
        <v>353</v>
      </c>
      <c r="K74" s="260">
        <v>1</v>
      </c>
      <c r="L74" s="260">
        <v>353</v>
      </c>
      <c r="M74" s="263"/>
      <c r="N74" s="263"/>
      <c r="O74" s="283"/>
      <c r="P74" s="264"/>
    </row>
    <row r="75" spans="1:16" ht="14.4" customHeight="1" x14ac:dyDescent="0.3">
      <c r="A75" s="259" t="s">
        <v>1584</v>
      </c>
      <c r="B75" s="260" t="s">
        <v>1585</v>
      </c>
      <c r="C75" s="260" t="s">
        <v>1656</v>
      </c>
      <c r="D75" s="260" t="s">
        <v>1587</v>
      </c>
      <c r="E75" s="263">
        <v>2</v>
      </c>
      <c r="F75" s="263">
        <v>1880</v>
      </c>
      <c r="G75" s="260">
        <v>1</v>
      </c>
      <c r="H75" s="260">
        <v>940</v>
      </c>
      <c r="I75" s="263"/>
      <c r="J75" s="263"/>
      <c r="K75" s="260"/>
      <c r="L75" s="260"/>
      <c r="M75" s="263">
        <v>1</v>
      </c>
      <c r="N75" s="263">
        <v>940</v>
      </c>
      <c r="O75" s="283">
        <v>0.5</v>
      </c>
      <c r="P75" s="264">
        <v>940</v>
      </c>
    </row>
    <row r="76" spans="1:16" ht="14.4" customHeight="1" x14ac:dyDescent="0.3">
      <c r="A76" s="259" t="s">
        <v>1584</v>
      </c>
      <c r="B76" s="260" t="s">
        <v>1585</v>
      </c>
      <c r="C76" s="260" t="s">
        <v>1657</v>
      </c>
      <c r="D76" s="260" t="s">
        <v>1587</v>
      </c>
      <c r="E76" s="263">
        <v>4</v>
      </c>
      <c r="F76" s="263">
        <v>1620</v>
      </c>
      <c r="G76" s="260">
        <v>1</v>
      </c>
      <c r="H76" s="260">
        <v>405</v>
      </c>
      <c r="I76" s="263">
        <v>3</v>
      </c>
      <c r="J76" s="263">
        <v>1215</v>
      </c>
      <c r="K76" s="260">
        <v>0.75</v>
      </c>
      <c r="L76" s="260">
        <v>405</v>
      </c>
      <c r="M76" s="263">
        <v>1</v>
      </c>
      <c r="N76" s="263">
        <v>405</v>
      </c>
      <c r="O76" s="283">
        <v>0.25</v>
      </c>
      <c r="P76" s="264">
        <v>405</v>
      </c>
    </row>
    <row r="77" spans="1:16" ht="14.4" customHeight="1" x14ac:dyDescent="0.3">
      <c r="A77" s="259" t="s">
        <v>1584</v>
      </c>
      <c r="B77" s="260" t="s">
        <v>1585</v>
      </c>
      <c r="C77" s="260" t="s">
        <v>1658</v>
      </c>
      <c r="D77" s="260" t="s">
        <v>1587</v>
      </c>
      <c r="E77" s="263">
        <v>2</v>
      </c>
      <c r="F77" s="263">
        <v>2244</v>
      </c>
      <c r="G77" s="260">
        <v>1</v>
      </c>
      <c r="H77" s="260">
        <v>1122</v>
      </c>
      <c r="I77" s="263">
        <v>2</v>
      </c>
      <c r="J77" s="263">
        <v>2244</v>
      </c>
      <c r="K77" s="260">
        <v>1</v>
      </c>
      <c r="L77" s="260">
        <v>1122</v>
      </c>
      <c r="M77" s="263"/>
      <c r="N77" s="263"/>
      <c r="O77" s="283"/>
      <c r="P77" s="264"/>
    </row>
    <row r="78" spans="1:16" ht="14.4" customHeight="1" x14ac:dyDescent="0.3">
      <c r="A78" s="259" t="s">
        <v>1584</v>
      </c>
      <c r="B78" s="260" t="s">
        <v>1585</v>
      </c>
      <c r="C78" s="260" t="s">
        <v>1659</v>
      </c>
      <c r="D78" s="260" t="s">
        <v>1587</v>
      </c>
      <c r="E78" s="263"/>
      <c r="F78" s="263"/>
      <c r="G78" s="260"/>
      <c r="H78" s="260"/>
      <c r="I78" s="263">
        <v>3</v>
      </c>
      <c r="J78" s="263">
        <v>12693</v>
      </c>
      <c r="K78" s="260"/>
      <c r="L78" s="260">
        <v>4231</v>
      </c>
      <c r="M78" s="263"/>
      <c r="N78" s="263"/>
      <c r="O78" s="283"/>
      <c r="P78" s="264"/>
    </row>
    <row r="79" spans="1:16" ht="14.4" customHeight="1" x14ac:dyDescent="0.3">
      <c r="A79" s="259" t="s">
        <v>1584</v>
      </c>
      <c r="B79" s="260" t="s">
        <v>1585</v>
      </c>
      <c r="C79" s="260" t="s">
        <v>1660</v>
      </c>
      <c r="D79" s="260" t="s">
        <v>1587</v>
      </c>
      <c r="E79" s="263"/>
      <c r="F79" s="263"/>
      <c r="G79" s="260"/>
      <c r="H79" s="260"/>
      <c r="I79" s="263"/>
      <c r="J79" s="263"/>
      <c r="K79" s="260"/>
      <c r="L79" s="260"/>
      <c r="M79" s="263">
        <v>1</v>
      </c>
      <c r="N79" s="263">
        <v>5422</v>
      </c>
      <c r="O79" s="283"/>
      <c r="P79" s="264">
        <v>5422</v>
      </c>
    </row>
    <row r="80" spans="1:16" ht="14.4" customHeight="1" x14ac:dyDescent="0.3">
      <c r="A80" s="259" t="s">
        <v>1584</v>
      </c>
      <c r="B80" s="260" t="s">
        <v>1585</v>
      </c>
      <c r="C80" s="260" t="s">
        <v>1661</v>
      </c>
      <c r="D80" s="260" t="s">
        <v>1587</v>
      </c>
      <c r="E80" s="263"/>
      <c r="F80" s="263"/>
      <c r="G80" s="260"/>
      <c r="H80" s="260"/>
      <c r="I80" s="263"/>
      <c r="J80" s="263"/>
      <c r="K80" s="260"/>
      <c r="L80" s="260"/>
      <c r="M80" s="263">
        <v>1</v>
      </c>
      <c r="N80" s="263">
        <v>4359</v>
      </c>
      <c r="O80" s="283"/>
      <c r="P80" s="264">
        <v>4359</v>
      </c>
    </row>
    <row r="81" spans="1:16" ht="14.4" customHeight="1" x14ac:dyDescent="0.3">
      <c r="A81" s="259" t="s">
        <v>1584</v>
      </c>
      <c r="B81" s="260" t="s">
        <v>1585</v>
      </c>
      <c r="C81" s="260" t="s">
        <v>1662</v>
      </c>
      <c r="D81" s="260" t="s">
        <v>1587</v>
      </c>
      <c r="E81" s="263">
        <v>2</v>
      </c>
      <c r="F81" s="263">
        <v>2016</v>
      </c>
      <c r="G81" s="260">
        <v>1</v>
      </c>
      <c r="H81" s="260">
        <v>1008</v>
      </c>
      <c r="I81" s="263">
        <v>2</v>
      </c>
      <c r="J81" s="263">
        <v>2016</v>
      </c>
      <c r="K81" s="260">
        <v>1</v>
      </c>
      <c r="L81" s="260">
        <v>1008</v>
      </c>
      <c r="M81" s="263">
        <v>4</v>
      </c>
      <c r="N81" s="263">
        <v>4032</v>
      </c>
      <c r="O81" s="283">
        <v>2</v>
      </c>
      <c r="P81" s="264">
        <v>1008</v>
      </c>
    </row>
    <row r="82" spans="1:16" ht="14.4" customHeight="1" x14ac:dyDescent="0.3">
      <c r="A82" s="259" t="s">
        <v>1584</v>
      </c>
      <c r="B82" s="260" t="s">
        <v>1585</v>
      </c>
      <c r="C82" s="260" t="s">
        <v>1663</v>
      </c>
      <c r="D82" s="260" t="s">
        <v>1587</v>
      </c>
      <c r="E82" s="263"/>
      <c r="F82" s="263"/>
      <c r="G82" s="260"/>
      <c r="H82" s="260"/>
      <c r="I82" s="263">
        <v>2</v>
      </c>
      <c r="J82" s="263">
        <v>16000</v>
      </c>
      <c r="K82" s="260"/>
      <c r="L82" s="260">
        <v>8000</v>
      </c>
      <c r="M82" s="263"/>
      <c r="N82" s="263"/>
      <c r="O82" s="283"/>
      <c r="P82" s="264"/>
    </row>
    <row r="83" spans="1:16" ht="14.4" customHeight="1" x14ac:dyDescent="0.3">
      <c r="A83" s="259" t="s">
        <v>1584</v>
      </c>
      <c r="B83" s="260" t="s">
        <v>1585</v>
      </c>
      <c r="C83" s="260" t="s">
        <v>1664</v>
      </c>
      <c r="D83" s="260" t="s">
        <v>1587</v>
      </c>
      <c r="E83" s="263"/>
      <c r="F83" s="263"/>
      <c r="G83" s="260"/>
      <c r="H83" s="260"/>
      <c r="I83" s="263"/>
      <c r="J83" s="263"/>
      <c r="K83" s="260"/>
      <c r="L83" s="260"/>
      <c r="M83" s="263">
        <v>1</v>
      </c>
      <c r="N83" s="263">
        <v>1014</v>
      </c>
      <c r="O83" s="283"/>
      <c r="P83" s="264">
        <v>1014</v>
      </c>
    </row>
    <row r="84" spans="1:16" ht="14.4" customHeight="1" x14ac:dyDescent="0.3">
      <c r="A84" s="259" t="s">
        <v>1584</v>
      </c>
      <c r="B84" s="260" t="s">
        <v>1585</v>
      </c>
      <c r="C84" s="260" t="s">
        <v>1665</v>
      </c>
      <c r="D84" s="260" t="s">
        <v>1587</v>
      </c>
      <c r="E84" s="263"/>
      <c r="F84" s="263"/>
      <c r="G84" s="260"/>
      <c r="H84" s="260"/>
      <c r="I84" s="263"/>
      <c r="J84" s="263"/>
      <c r="K84" s="260"/>
      <c r="L84" s="260"/>
      <c r="M84" s="263">
        <v>3</v>
      </c>
      <c r="N84" s="263">
        <v>2235</v>
      </c>
      <c r="O84" s="283"/>
      <c r="P84" s="264">
        <v>745</v>
      </c>
    </row>
    <row r="85" spans="1:16" ht="14.4" customHeight="1" x14ac:dyDescent="0.3">
      <c r="A85" s="259" t="s">
        <v>1584</v>
      </c>
      <c r="B85" s="260" t="s">
        <v>1585</v>
      </c>
      <c r="C85" s="260" t="s">
        <v>1666</v>
      </c>
      <c r="D85" s="260" t="s">
        <v>1587</v>
      </c>
      <c r="E85" s="263"/>
      <c r="F85" s="263"/>
      <c r="G85" s="260"/>
      <c r="H85" s="260"/>
      <c r="I85" s="263"/>
      <c r="J85" s="263"/>
      <c r="K85" s="260"/>
      <c r="L85" s="260"/>
      <c r="M85" s="263">
        <v>22</v>
      </c>
      <c r="N85" s="263">
        <v>12342</v>
      </c>
      <c r="O85" s="283"/>
      <c r="P85" s="264">
        <v>561</v>
      </c>
    </row>
    <row r="86" spans="1:16" ht="14.4" customHeight="1" x14ac:dyDescent="0.3">
      <c r="A86" s="259" t="s">
        <v>1584</v>
      </c>
      <c r="B86" s="260" t="s">
        <v>1585</v>
      </c>
      <c r="C86" s="260" t="s">
        <v>1667</v>
      </c>
      <c r="D86" s="260" t="s">
        <v>1587</v>
      </c>
      <c r="E86" s="263"/>
      <c r="F86" s="263"/>
      <c r="G86" s="260"/>
      <c r="H86" s="260"/>
      <c r="I86" s="263"/>
      <c r="J86" s="263"/>
      <c r="K86" s="260"/>
      <c r="L86" s="260"/>
      <c r="M86" s="263">
        <v>9</v>
      </c>
      <c r="N86" s="263">
        <v>4671</v>
      </c>
      <c r="O86" s="283"/>
      <c r="P86" s="264">
        <v>519</v>
      </c>
    </row>
    <row r="87" spans="1:16" ht="14.4" customHeight="1" x14ac:dyDescent="0.3">
      <c r="A87" s="259" t="s">
        <v>1584</v>
      </c>
      <c r="B87" s="260" t="s">
        <v>1585</v>
      </c>
      <c r="C87" s="260" t="s">
        <v>1668</v>
      </c>
      <c r="D87" s="260" t="s">
        <v>1587</v>
      </c>
      <c r="E87" s="263">
        <v>1</v>
      </c>
      <c r="F87" s="263">
        <v>369</v>
      </c>
      <c r="G87" s="260">
        <v>1</v>
      </c>
      <c r="H87" s="260">
        <v>369</v>
      </c>
      <c r="I87" s="263"/>
      <c r="J87" s="263"/>
      <c r="K87" s="260"/>
      <c r="L87" s="260"/>
      <c r="M87" s="263"/>
      <c r="N87" s="263"/>
      <c r="O87" s="283"/>
      <c r="P87" s="264"/>
    </row>
    <row r="88" spans="1:16" ht="14.4" customHeight="1" x14ac:dyDescent="0.3">
      <c r="A88" s="259" t="s">
        <v>1584</v>
      </c>
      <c r="B88" s="260" t="s">
        <v>1585</v>
      </c>
      <c r="C88" s="260" t="s">
        <v>1669</v>
      </c>
      <c r="D88" s="260" t="s">
        <v>1587</v>
      </c>
      <c r="E88" s="263"/>
      <c r="F88" s="263"/>
      <c r="G88" s="260"/>
      <c r="H88" s="260"/>
      <c r="I88" s="263">
        <v>1</v>
      </c>
      <c r="J88" s="263">
        <v>258</v>
      </c>
      <c r="K88" s="260"/>
      <c r="L88" s="260">
        <v>258</v>
      </c>
      <c r="M88" s="263"/>
      <c r="N88" s="263"/>
      <c r="O88" s="283"/>
      <c r="P88" s="264"/>
    </row>
    <row r="89" spans="1:16" ht="14.4" customHeight="1" x14ac:dyDescent="0.3">
      <c r="A89" s="259" t="s">
        <v>1584</v>
      </c>
      <c r="B89" s="260" t="s">
        <v>1670</v>
      </c>
      <c r="C89" s="260" t="s">
        <v>1671</v>
      </c>
      <c r="D89" s="260" t="s">
        <v>1672</v>
      </c>
      <c r="E89" s="263"/>
      <c r="F89" s="263"/>
      <c r="G89" s="260"/>
      <c r="H89" s="260"/>
      <c r="I89" s="263">
        <v>103</v>
      </c>
      <c r="J89" s="263">
        <v>45548.800000000003</v>
      </c>
      <c r="K89" s="260"/>
      <c r="L89" s="260">
        <v>442.22135922330102</v>
      </c>
      <c r="M89" s="263">
        <v>90</v>
      </c>
      <c r="N89" s="263">
        <v>39799.9</v>
      </c>
      <c r="O89" s="283"/>
      <c r="P89" s="264">
        <v>442.2211111111111</v>
      </c>
    </row>
    <row r="90" spans="1:16" ht="14.4" customHeight="1" x14ac:dyDescent="0.3">
      <c r="A90" s="259" t="s">
        <v>1584</v>
      </c>
      <c r="B90" s="260" t="s">
        <v>1670</v>
      </c>
      <c r="C90" s="260" t="s">
        <v>1673</v>
      </c>
      <c r="D90" s="260" t="s">
        <v>1674</v>
      </c>
      <c r="E90" s="263">
        <v>1885</v>
      </c>
      <c r="F90" s="263">
        <v>770755.6100000001</v>
      </c>
      <c r="G90" s="260">
        <v>1</v>
      </c>
      <c r="H90" s="260">
        <v>408.88891777188337</v>
      </c>
      <c r="I90" s="263">
        <v>1210</v>
      </c>
      <c r="J90" s="263">
        <v>494755.66000000009</v>
      </c>
      <c r="K90" s="260">
        <v>0.64190990448969942</v>
      </c>
      <c r="L90" s="260">
        <v>408.88897520661163</v>
      </c>
      <c r="M90" s="263">
        <v>985</v>
      </c>
      <c r="N90" s="263">
        <v>402755.61</v>
      </c>
      <c r="O90" s="283">
        <v>0.52254645282439127</v>
      </c>
      <c r="P90" s="264">
        <v>408.88894416243653</v>
      </c>
    </row>
    <row r="91" spans="1:16" ht="14.4" customHeight="1" x14ac:dyDescent="0.3">
      <c r="A91" s="259" t="s">
        <v>1584</v>
      </c>
      <c r="B91" s="260" t="s">
        <v>1670</v>
      </c>
      <c r="C91" s="260" t="s">
        <v>1675</v>
      </c>
      <c r="D91" s="260" t="s">
        <v>1676</v>
      </c>
      <c r="E91" s="263">
        <v>14</v>
      </c>
      <c r="F91" s="263">
        <v>5024.4599999999991</v>
      </c>
      <c r="G91" s="260">
        <v>1</v>
      </c>
      <c r="H91" s="260">
        <v>358.88999999999993</v>
      </c>
      <c r="I91" s="263">
        <v>16</v>
      </c>
      <c r="J91" s="263">
        <v>5742.2300000000005</v>
      </c>
      <c r="K91" s="260">
        <v>1.1428551525935129</v>
      </c>
      <c r="L91" s="260">
        <v>358.88937500000003</v>
      </c>
      <c r="M91" s="263">
        <v>8</v>
      </c>
      <c r="N91" s="263">
        <v>2871.12</v>
      </c>
      <c r="O91" s="283">
        <v>0.57142857142857151</v>
      </c>
      <c r="P91" s="264">
        <v>358.89</v>
      </c>
    </row>
    <row r="92" spans="1:16" ht="14.4" customHeight="1" x14ac:dyDescent="0.3">
      <c r="A92" s="259" t="s">
        <v>1584</v>
      </c>
      <c r="B92" s="260" t="s">
        <v>1670</v>
      </c>
      <c r="C92" s="260" t="s">
        <v>1677</v>
      </c>
      <c r="D92" s="260" t="s">
        <v>1678</v>
      </c>
      <c r="E92" s="263">
        <v>3</v>
      </c>
      <c r="F92" s="263">
        <v>666.66</v>
      </c>
      <c r="G92" s="260">
        <v>1</v>
      </c>
      <c r="H92" s="260">
        <v>222.22</v>
      </c>
      <c r="I92" s="263">
        <v>3</v>
      </c>
      <c r="J92" s="263">
        <v>666.66</v>
      </c>
      <c r="K92" s="260">
        <v>1</v>
      </c>
      <c r="L92" s="260">
        <v>222.22</v>
      </c>
      <c r="M92" s="263">
        <v>1</v>
      </c>
      <c r="N92" s="263">
        <v>222.22</v>
      </c>
      <c r="O92" s="283">
        <v>0.33333333333333337</v>
      </c>
      <c r="P92" s="264">
        <v>222.22</v>
      </c>
    </row>
    <row r="93" spans="1:16" ht="14.4" customHeight="1" x14ac:dyDescent="0.3">
      <c r="A93" s="259" t="s">
        <v>1584</v>
      </c>
      <c r="B93" s="260" t="s">
        <v>1670</v>
      </c>
      <c r="C93" s="260" t="s">
        <v>1679</v>
      </c>
      <c r="D93" s="260" t="s">
        <v>1680</v>
      </c>
      <c r="E93" s="263">
        <v>3</v>
      </c>
      <c r="F93" s="263">
        <v>350.01</v>
      </c>
      <c r="G93" s="260">
        <v>1</v>
      </c>
      <c r="H93" s="260">
        <v>116.67</v>
      </c>
      <c r="I93" s="263">
        <v>7</v>
      </c>
      <c r="J93" s="263">
        <v>816.68</v>
      </c>
      <c r="K93" s="260">
        <v>2.333304762721065</v>
      </c>
      <c r="L93" s="260">
        <v>116.66857142857143</v>
      </c>
      <c r="M93" s="263">
        <v>3</v>
      </c>
      <c r="N93" s="263">
        <v>350.01</v>
      </c>
      <c r="O93" s="283">
        <v>1</v>
      </c>
      <c r="P93" s="264">
        <v>116.67</v>
      </c>
    </row>
    <row r="94" spans="1:16" ht="14.4" customHeight="1" x14ac:dyDescent="0.3">
      <c r="A94" s="259" t="s">
        <v>1584</v>
      </c>
      <c r="B94" s="260" t="s">
        <v>1670</v>
      </c>
      <c r="C94" s="260" t="s">
        <v>1681</v>
      </c>
      <c r="D94" s="260" t="s">
        <v>1682</v>
      </c>
      <c r="E94" s="263">
        <v>1033</v>
      </c>
      <c r="F94" s="263">
        <v>109038.94999999998</v>
      </c>
      <c r="G94" s="260">
        <v>1</v>
      </c>
      <c r="H94" s="260">
        <v>105.555614714424</v>
      </c>
      <c r="I94" s="263">
        <v>981</v>
      </c>
      <c r="J94" s="263">
        <v>103550.05</v>
      </c>
      <c r="K94" s="260">
        <v>0.94966110733824949</v>
      </c>
      <c r="L94" s="260">
        <v>105.55560652395515</v>
      </c>
      <c r="M94" s="263">
        <v>861</v>
      </c>
      <c r="N94" s="263">
        <v>90883.35</v>
      </c>
      <c r="O94" s="283">
        <v>0.83349436141855748</v>
      </c>
      <c r="P94" s="264">
        <v>105.555574912892</v>
      </c>
    </row>
    <row r="95" spans="1:16" ht="14.4" customHeight="1" x14ac:dyDescent="0.3">
      <c r="A95" s="259" t="s">
        <v>1584</v>
      </c>
      <c r="B95" s="260" t="s">
        <v>1670</v>
      </c>
      <c r="C95" s="260" t="s">
        <v>1683</v>
      </c>
      <c r="D95" s="260" t="s">
        <v>1684</v>
      </c>
      <c r="E95" s="263">
        <v>878</v>
      </c>
      <c r="F95" s="263">
        <v>66337.81</v>
      </c>
      <c r="G95" s="260">
        <v>1</v>
      </c>
      <c r="H95" s="260">
        <v>75.555592255125276</v>
      </c>
      <c r="I95" s="263">
        <v>887</v>
      </c>
      <c r="J95" s="263">
        <v>67017.779999999984</v>
      </c>
      <c r="K95" s="260">
        <v>1.0102501122662926</v>
      </c>
      <c r="L95" s="260">
        <v>75.555558060879349</v>
      </c>
      <c r="M95" s="263">
        <v>1014</v>
      </c>
      <c r="N95" s="263">
        <v>76613.350000000006</v>
      </c>
      <c r="O95" s="283">
        <v>1.1548971845769405</v>
      </c>
      <c r="P95" s="264">
        <v>75.555571992110458</v>
      </c>
    </row>
    <row r="96" spans="1:16" ht="14.4" customHeight="1" x14ac:dyDescent="0.3">
      <c r="A96" s="259" t="s">
        <v>1584</v>
      </c>
      <c r="B96" s="260" t="s">
        <v>1670</v>
      </c>
      <c r="C96" s="260" t="s">
        <v>1685</v>
      </c>
      <c r="D96" s="260" t="s">
        <v>1686</v>
      </c>
      <c r="E96" s="263">
        <v>4</v>
      </c>
      <c r="F96" s="263">
        <v>1311.12</v>
      </c>
      <c r="G96" s="260">
        <v>1</v>
      </c>
      <c r="H96" s="260">
        <v>327.78</v>
      </c>
      <c r="I96" s="263">
        <v>5</v>
      </c>
      <c r="J96" s="263">
        <v>1638.8999999999999</v>
      </c>
      <c r="K96" s="260">
        <v>1.25</v>
      </c>
      <c r="L96" s="260">
        <v>327.78</v>
      </c>
      <c r="M96" s="263">
        <v>5</v>
      </c>
      <c r="N96" s="263">
        <v>1638.8999999999999</v>
      </c>
      <c r="O96" s="283">
        <v>1.25</v>
      </c>
      <c r="P96" s="264">
        <v>327.78</v>
      </c>
    </row>
    <row r="97" spans="1:16" ht="14.4" customHeight="1" x14ac:dyDescent="0.3">
      <c r="A97" s="259" t="s">
        <v>1584</v>
      </c>
      <c r="B97" s="260" t="s">
        <v>1670</v>
      </c>
      <c r="C97" s="260" t="s">
        <v>1687</v>
      </c>
      <c r="D97" s="260" t="s">
        <v>1688</v>
      </c>
      <c r="E97" s="263">
        <v>2667</v>
      </c>
      <c r="F97" s="263">
        <v>1214966.7400000002</v>
      </c>
      <c r="G97" s="260">
        <v>1</v>
      </c>
      <c r="H97" s="260">
        <v>455.55558305211855</v>
      </c>
      <c r="I97" s="263">
        <v>2468</v>
      </c>
      <c r="J97" s="263">
        <v>1124311.1399999999</v>
      </c>
      <c r="K97" s="260">
        <v>0.92538429488201435</v>
      </c>
      <c r="L97" s="260">
        <v>455.55556726093999</v>
      </c>
      <c r="M97" s="263">
        <v>2287</v>
      </c>
      <c r="N97" s="263">
        <v>1041855.5999999999</v>
      </c>
      <c r="O97" s="283">
        <v>0.85751779509618486</v>
      </c>
      <c r="P97" s="264">
        <v>455.55557498906859</v>
      </c>
    </row>
    <row r="98" spans="1:16" ht="14.4" customHeight="1" x14ac:dyDescent="0.3">
      <c r="A98" s="259" t="s">
        <v>1584</v>
      </c>
      <c r="B98" s="260" t="s">
        <v>1670</v>
      </c>
      <c r="C98" s="260" t="s">
        <v>1689</v>
      </c>
      <c r="D98" s="260" t="s">
        <v>1690</v>
      </c>
      <c r="E98" s="263">
        <v>2927</v>
      </c>
      <c r="F98" s="263">
        <v>227655.60999999993</v>
      </c>
      <c r="G98" s="260">
        <v>1</v>
      </c>
      <c r="H98" s="260">
        <v>77.777796378544565</v>
      </c>
      <c r="I98" s="263">
        <v>3443</v>
      </c>
      <c r="J98" s="263">
        <v>267789.01</v>
      </c>
      <c r="K98" s="260">
        <v>1.1762899671130445</v>
      </c>
      <c r="L98" s="260">
        <v>77.77781295381935</v>
      </c>
      <c r="M98" s="263">
        <v>3565</v>
      </c>
      <c r="N98" s="263">
        <v>277277.81</v>
      </c>
      <c r="O98" s="283">
        <v>1.2179704686390118</v>
      </c>
      <c r="P98" s="264">
        <v>77.777786816269284</v>
      </c>
    </row>
    <row r="99" spans="1:16" ht="14.4" customHeight="1" x14ac:dyDescent="0.3">
      <c r="A99" s="259" t="s">
        <v>1584</v>
      </c>
      <c r="B99" s="260" t="s">
        <v>1670</v>
      </c>
      <c r="C99" s="260" t="s">
        <v>1691</v>
      </c>
      <c r="D99" s="260" t="s">
        <v>1692</v>
      </c>
      <c r="E99" s="263">
        <v>23</v>
      </c>
      <c r="F99" s="263">
        <v>5750</v>
      </c>
      <c r="G99" s="260">
        <v>1</v>
      </c>
      <c r="H99" s="260">
        <v>250</v>
      </c>
      <c r="I99" s="263">
        <v>66</v>
      </c>
      <c r="J99" s="263">
        <v>16500</v>
      </c>
      <c r="K99" s="260">
        <v>2.8695652173913042</v>
      </c>
      <c r="L99" s="260">
        <v>250</v>
      </c>
      <c r="M99" s="263">
        <v>20</v>
      </c>
      <c r="N99" s="263">
        <v>5000</v>
      </c>
      <c r="O99" s="283">
        <v>0.86956521739130432</v>
      </c>
      <c r="P99" s="264">
        <v>250</v>
      </c>
    </row>
    <row r="100" spans="1:16" ht="14.4" customHeight="1" x14ac:dyDescent="0.3">
      <c r="A100" s="259" t="s">
        <v>1584</v>
      </c>
      <c r="B100" s="260" t="s">
        <v>1670</v>
      </c>
      <c r="C100" s="260" t="s">
        <v>1693</v>
      </c>
      <c r="D100" s="260" t="s">
        <v>1694</v>
      </c>
      <c r="E100" s="263">
        <v>1</v>
      </c>
      <c r="F100" s="263">
        <v>645.55999999999995</v>
      </c>
      <c r="G100" s="260">
        <v>1</v>
      </c>
      <c r="H100" s="260">
        <v>645.55999999999995</v>
      </c>
      <c r="I100" s="263"/>
      <c r="J100" s="263"/>
      <c r="K100" s="260"/>
      <c r="L100" s="260"/>
      <c r="M100" s="263">
        <v>2</v>
      </c>
      <c r="N100" s="263">
        <v>1291.1099999999999</v>
      </c>
      <c r="O100" s="283">
        <v>1.9999845095730839</v>
      </c>
      <c r="P100" s="264">
        <v>645.55499999999995</v>
      </c>
    </row>
    <row r="101" spans="1:16" ht="14.4" customHeight="1" x14ac:dyDescent="0.3">
      <c r="A101" s="259" t="s">
        <v>1584</v>
      </c>
      <c r="B101" s="260" t="s">
        <v>1670</v>
      </c>
      <c r="C101" s="260" t="s">
        <v>1695</v>
      </c>
      <c r="D101" s="260" t="s">
        <v>1696</v>
      </c>
      <c r="E101" s="263">
        <v>1785</v>
      </c>
      <c r="F101" s="263">
        <v>545416.68000000005</v>
      </c>
      <c r="G101" s="260">
        <v>1</v>
      </c>
      <c r="H101" s="260">
        <v>305.55556302521012</v>
      </c>
      <c r="I101" s="263">
        <v>1758</v>
      </c>
      <c r="J101" s="263">
        <v>537166.75999999989</v>
      </c>
      <c r="K101" s="260">
        <v>0.9848740966264542</v>
      </c>
      <c r="L101" s="260">
        <v>305.55560864618877</v>
      </c>
      <c r="M101" s="263">
        <v>1802</v>
      </c>
      <c r="N101" s="263">
        <v>550611.18999999994</v>
      </c>
      <c r="O101" s="283">
        <v>1.009523929484518</v>
      </c>
      <c r="P101" s="264">
        <v>305.55559933407324</v>
      </c>
    </row>
    <row r="102" spans="1:16" ht="14.4" customHeight="1" x14ac:dyDescent="0.3">
      <c r="A102" s="259" t="s">
        <v>1584</v>
      </c>
      <c r="B102" s="260" t="s">
        <v>1670</v>
      </c>
      <c r="C102" s="260" t="s">
        <v>1697</v>
      </c>
      <c r="D102" s="260" t="s">
        <v>1698</v>
      </c>
      <c r="E102" s="263">
        <v>2053</v>
      </c>
      <c r="F102" s="263">
        <v>159677.89999999997</v>
      </c>
      <c r="G102" s="260">
        <v>1</v>
      </c>
      <c r="H102" s="260">
        <v>77.777837311251815</v>
      </c>
      <c r="I102" s="263">
        <v>1957</v>
      </c>
      <c r="J102" s="263">
        <v>152211.14000000001</v>
      </c>
      <c r="K102" s="260">
        <v>0.95323861348376981</v>
      </c>
      <c r="L102" s="260">
        <v>77.777792539601435</v>
      </c>
      <c r="M102" s="263">
        <v>1923</v>
      </c>
      <c r="N102" s="263">
        <v>149566.74000000002</v>
      </c>
      <c r="O102" s="283">
        <v>0.93667777444467926</v>
      </c>
      <c r="P102" s="264">
        <v>77.777815912636513</v>
      </c>
    </row>
    <row r="103" spans="1:16" ht="14.4" customHeight="1" x14ac:dyDescent="0.3">
      <c r="A103" s="259" t="s">
        <v>1584</v>
      </c>
      <c r="B103" s="260" t="s">
        <v>1670</v>
      </c>
      <c r="C103" s="260" t="s">
        <v>1699</v>
      </c>
      <c r="D103" s="260" t="s">
        <v>1700</v>
      </c>
      <c r="E103" s="263">
        <v>2</v>
      </c>
      <c r="F103" s="263">
        <v>600</v>
      </c>
      <c r="G103" s="260">
        <v>1</v>
      </c>
      <c r="H103" s="260">
        <v>300</v>
      </c>
      <c r="I103" s="263"/>
      <c r="J103" s="263"/>
      <c r="K103" s="260"/>
      <c r="L103" s="260"/>
      <c r="M103" s="263"/>
      <c r="N103" s="263"/>
      <c r="O103" s="283"/>
      <c r="P103" s="264"/>
    </row>
    <row r="104" spans="1:16" ht="14.4" customHeight="1" x14ac:dyDescent="0.3">
      <c r="A104" s="259" t="s">
        <v>1584</v>
      </c>
      <c r="B104" s="260" t="s">
        <v>1670</v>
      </c>
      <c r="C104" s="260" t="s">
        <v>1701</v>
      </c>
      <c r="D104" s="260" t="s">
        <v>1702</v>
      </c>
      <c r="E104" s="263">
        <v>909</v>
      </c>
      <c r="F104" s="263">
        <v>100999.87000000001</v>
      </c>
      <c r="G104" s="260">
        <v>1</v>
      </c>
      <c r="H104" s="260">
        <v>111.11096809680969</v>
      </c>
      <c r="I104" s="263">
        <v>1305</v>
      </c>
      <c r="J104" s="263">
        <v>144999.93</v>
      </c>
      <c r="K104" s="260">
        <v>1.4356447191466679</v>
      </c>
      <c r="L104" s="260">
        <v>111.11105747126436</v>
      </c>
      <c r="M104" s="263">
        <v>1658</v>
      </c>
      <c r="N104" s="263">
        <v>184222.16999999998</v>
      </c>
      <c r="O104" s="283">
        <v>1.8239842288905912</v>
      </c>
      <c r="P104" s="264">
        <v>111.11107961399276</v>
      </c>
    </row>
    <row r="105" spans="1:16" ht="14.4" customHeight="1" x14ac:dyDescent="0.3">
      <c r="A105" s="259" t="s">
        <v>1584</v>
      </c>
      <c r="B105" s="260" t="s">
        <v>1670</v>
      </c>
      <c r="C105" s="260" t="s">
        <v>1703</v>
      </c>
      <c r="D105" s="260" t="s">
        <v>1704</v>
      </c>
      <c r="E105" s="263">
        <v>2376</v>
      </c>
      <c r="F105" s="263">
        <v>211200.09999999998</v>
      </c>
      <c r="G105" s="260">
        <v>1</v>
      </c>
      <c r="H105" s="260">
        <v>88.88893097643097</v>
      </c>
      <c r="I105" s="263">
        <v>2470</v>
      </c>
      <c r="J105" s="263">
        <v>219555.57</v>
      </c>
      <c r="K105" s="260">
        <v>1.0395618657377532</v>
      </c>
      <c r="L105" s="260">
        <v>88.888894736842104</v>
      </c>
      <c r="M105" s="263">
        <v>2571</v>
      </c>
      <c r="N105" s="263">
        <v>228533.39999999997</v>
      </c>
      <c r="O105" s="283">
        <v>1.0820705103832811</v>
      </c>
      <c r="P105" s="264">
        <v>88.888914819136502</v>
      </c>
    </row>
    <row r="106" spans="1:16" ht="14.4" customHeight="1" x14ac:dyDescent="0.3">
      <c r="A106" s="259" t="s">
        <v>1584</v>
      </c>
      <c r="B106" s="260" t="s">
        <v>1670</v>
      </c>
      <c r="C106" s="260" t="s">
        <v>1705</v>
      </c>
      <c r="D106" s="260" t="s">
        <v>1706</v>
      </c>
      <c r="E106" s="263">
        <v>200</v>
      </c>
      <c r="F106" s="263">
        <v>70000</v>
      </c>
      <c r="G106" s="260">
        <v>1</v>
      </c>
      <c r="H106" s="260">
        <v>350</v>
      </c>
      <c r="I106" s="263">
        <v>128</v>
      </c>
      <c r="J106" s="263">
        <v>44800</v>
      </c>
      <c r="K106" s="260">
        <v>0.64</v>
      </c>
      <c r="L106" s="260">
        <v>350</v>
      </c>
      <c r="M106" s="263">
        <v>138</v>
      </c>
      <c r="N106" s="263">
        <v>48300</v>
      </c>
      <c r="O106" s="283">
        <v>0.69</v>
      </c>
      <c r="P106" s="264">
        <v>350</v>
      </c>
    </row>
    <row r="107" spans="1:16" ht="14.4" customHeight="1" x14ac:dyDescent="0.3">
      <c r="A107" s="259" t="s">
        <v>1584</v>
      </c>
      <c r="B107" s="260" t="s">
        <v>1670</v>
      </c>
      <c r="C107" s="260" t="s">
        <v>1707</v>
      </c>
      <c r="D107" s="260" t="s">
        <v>1708</v>
      </c>
      <c r="E107" s="263">
        <v>4067</v>
      </c>
      <c r="F107" s="263">
        <v>994155.49999999965</v>
      </c>
      <c r="G107" s="260">
        <v>1</v>
      </c>
      <c r="H107" s="260">
        <v>244.44443078436186</v>
      </c>
      <c r="I107" s="263">
        <v>3335</v>
      </c>
      <c r="J107" s="263">
        <v>815222.14000000013</v>
      </c>
      <c r="K107" s="260">
        <v>0.82001471600770748</v>
      </c>
      <c r="L107" s="260">
        <v>244.44441979010497</v>
      </c>
      <c r="M107" s="263">
        <v>3109</v>
      </c>
      <c r="N107" s="263">
        <v>759977.75</v>
      </c>
      <c r="O107" s="283">
        <v>0.7644455520288328</v>
      </c>
      <c r="P107" s="264">
        <v>244.44443550981023</v>
      </c>
    </row>
    <row r="108" spans="1:16" ht="14.4" customHeight="1" x14ac:dyDescent="0.3">
      <c r="A108" s="259" t="s">
        <v>1584</v>
      </c>
      <c r="B108" s="260" t="s">
        <v>1670</v>
      </c>
      <c r="C108" s="260" t="s">
        <v>1709</v>
      </c>
      <c r="D108" s="260" t="s">
        <v>1710</v>
      </c>
      <c r="E108" s="263">
        <v>1353</v>
      </c>
      <c r="F108" s="263">
        <v>189420</v>
      </c>
      <c r="G108" s="260">
        <v>1</v>
      </c>
      <c r="H108" s="260">
        <v>140</v>
      </c>
      <c r="I108" s="263">
        <v>1115</v>
      </c>
      <c r="J108" s="263">
        <v>156100</v>
      </c>
      <c r="K108" s="260">
        <v>0.82409460458240946</v>
      </c>
      <c r="L108" s="260">
        <v>140</v>
      </c>
      <c r="M108" s="263">
        <v>1072</v>
      </c>
      <c r="N108" s="263">
        <v>150080</v>
      </c>
      <c r="O108" s="283">
        <v>0.79231337767923138</v>
      </c>
      <c r="P108" s="264">
        <v>140</v>
      </c>
    </row>
    <row r="109" spans="1:16" ht="14.4" customHeight="1" x14ac:dyDescent="0.3">
      <c r="A109" s="259" t="s">
        <v>1584</v>
      </c>
      <c r="B109" s="260" t="s">
        <v>1670</v>
      </c>
      <c r="C109" s="260" t="s">
        <v>1711</v>
      </c>
      <c r="D109" s="260" t="s">
        <v>1712</v>
      </c>
      <c r="E109" s="263">
        <v>1</v>
      </c>
      <c r="F109" s="263">
        <v>201.11</v>
      </c>
      <c r="G109" s="260">
        <v>1</v>
      </c>
      <c r="H109" s="260">
        <v>201.11</v>
      </c>
      <c r="I109" s="263"/>
      <c r="J109" s="263"/>
      <c r="K109" s="260"/>
      <c r="L109" s="260"/>
      <c r="M109" s="263">
        <v>7</v>
      </c>
      <c r="N109" s="263">
        <v>1407.77</v>
      </c>
      <c r="O109" s="283">
        <v>6.9999999999999991</v>
      </c>
      <c r="P109" s="264">
        <v>201.10999999999999</v>
      </c>
    </row>
    <row r="110" spans="1:16" ht="14.4" customHeight="1" x14ac:dyDescent="0.3">
      <c r="A110" s="259" t="s">
        <v>1584</v>
      </c>
      <c r="B110" s="260" t="s">
        <v>1670</v>
      </c>
      <c r="C110" s="260" t="s">
        <v>1713</v>
      </c>
      <c r="D110" s="260" t="s">
        <v>1714</v>
      </c>
      <c r="E110" s="263">
        <v>4</v>
      </c>
      <c r="F110" s="263">
        <v>782.23</v>
      </c>
      <c r="G110" s="260">
        <v>1</v>
      </c>
      <c r="H110" s="260">
        <v>195.5575</v>
      </c>
      <c r="I110" s="263">
        <v>1</v>
      </c>
      <c r="J110" s="263">
        <v>195.56</v>
      </c>
      <c r="K110" s="260">
        <v>0.25000319599094895</v>
      </c>
      <c r="L110" s="260">
        <v>195.56</v>
      </c>
      <c r="M110" s="263"/>
      <c r="N110" s="263"/>
      <c r="O110" s="283"/>
      <c r="P110" s="264"/>
    </row>
    <row r="111" spans="1:16" ht="14.4" customHeight="1" x14ac:dyDescent="0.3">
      <c r="A111" s="259" t="s">
        <v>1584</v>
      </c>
      <c r="B111" s="260" t="s">
        <v>1670</v>
      </c>
      <c r="C111" s="260" t="s">
        <v>1715</v>
      </c>
      <c r="D111" s="260" t="s">
        <v>1716</v>
      </c>
      <c r="E111" s="263">
        <v>923</v>
      </c>
      <c r="F111" s="263">
        <v>271772.10999999993</v>
      </c>
      <c r="G111" s="260">
        <v>1</v>
      </c>
      <c r="H111" s="260">
        <v>294.44432286023829</v>
      </c>
      <c r="I111" s="263">
        <v>769</v>
      </c>
      <c r="J111" s="263">
        <v>226427.68000000008</v>
      </c>
      <c r="K111" s="260">
        <v>0.8331527469834934</v>
      </c>
      <c r="L111" s="260">
        <v>294.44431729518868</v>
      </c>
      <c r="M111" s="263">
        <v>635</v>
      </c>
      <c r="N111" s="263">
        <v>186972.18</v>
      </c>
      <c r="O111" s="283">
        <v>0.68797412655772527</v>
      </c>
      <c r="P111" s="264">
        <v>294.44437795275587</v>
      </c>
    </row>
    <row r="112" spans="1:16" ht="14.4" customHeight="1" x14ac:dyDescent="0.3">
      <c r="A112" s="259" t="s">
        <v>1584</v>
      </c>
      <c r="B112" s="260" t="s">
        <v>1670</v>
      </c>
      <c r="C112" s="260" t="s">
        <v>1717</v>
      </c>
      <c r="D112" s="260" t="s">
        <v>1718</v>
      </c>
      <c r="E112" s="263">
        <v>2964</v>
      </c>
      <c r="F112" s="263">
        <v>2338266.62</v>
      </c>
      <c r="G112" s="260">
        <v>1</v>
      </c>
      <c r="H112" s="260">
        <v>788.88887314439955</v>
      </c>
      <c r="I112" s="263">
        <v>2961</v>
      </c>
      <c r="J112" s="263">
        <v>2303000</v>
      </c>
      <c r="K112" s="260">
        <v>0.98491762243948033</v>
      </c>
      <c r="L112" s="260">
        <v>777.77777777777783</v>
      </c>
      <c r="M112" s="263">
        <v>2922</v>
      </c>
      <c r="N112" s="263">
        <v>2272666.67</v>
      </c>
      <c r="O112" s="283">
        <v>0.9719450513303739</v>
      </c>
      <c r="P112" s="264">
        <v>777.77777891854896</v>
      </c>
    </row>
    <row r="113" spans="1:16" ht="14.4" customHeight="1" x14ac:dyDescent="0.3">
      <c r="A113" s="259" t="s">
        <v>1584</v>
      </c>
      <c r="B113" s="260" t="s">
        <v>1670</v>
      </c>
      <c r="C113" s="260" t="s">
        <v>1719</v>
      </c>
      <c r="D113" s="260" t="s">
        <v>1720</v>
      </c>
      <c r="E113" s="263">
        <v>789</v>
      </c>
      <c r="F113" s="263">
        <v>213030</v>
      </c>
      <c r="G113" s="260">
        <v>1</v>
      </c>
      <c r="H113" s="260">
        <v>270</v>
      </c>
      <c r="I113" s="263">
        <v>636</v>
      </c>
      <c r="J113" s="263">
        <v>171720</v>
      </c>
      <c r="K113" s="260">
        <v>0.80608365019011408</v>
      </c>
      <c r="L113" s="260">
        <v>270</v>
      </c>
      <c r="M113" s="263">
        <v>655</v>
      </c>
      <c r="N113" s="263">
        <v>176850</v>
      </c>
      <c r="O113" s="283">
        <v>0.83016476552598228</v>
      </c>
      <c r="P113" s="264">
        <v>270</v>
      </c>
    </row>
    <row r="114" spans="1:16" ht="14.4" customHeight="1" x14ac:dyDescent="0.3">
      <c r="A114" s="259" t="s">
        <v>1584</v>
      </c>
      <c r="B114" s="260" t="s">
        <v>1670</v>
      </c>
      <c r="C114" s="260" t="s">
        <v>1721</v>
      </c>
      <c r="D114" s="260" t="s">
        <v>1722</v>
      </c>
      <c r="E114" s="263">
        <v>18</v>
      </c>
      <c r="F114" s="263">
        <v>8400</v>
      </c>
      <c r="G114" s="260">
        <v>1</v>
      </c>
      <c r="H114" s="260">
        <v>466.66666666666669</v>
      </c>
      <c r="I114" s="263">
        <v>15</v>
      </c>
      <c r="J114" s="263">
        <v>7000.02</v>
      </c>
      <c r="K114" s="260">
        <v>0.83333571428571429</v>
      </c>
      <c r="L114" s="260">
        <v>466.66800000000001</v>
      </c>
      <c r="M114" s="263">
        <v>16</v>
      </c>
      <c r="N114" s="263">
        <v>7466.68</v>
      </c>
      <c r="O114" s="283">
        <v>0.88889047619047623</v>
      </c>
      <c r="P114" s="264">
        <v>466.66750000000002</v>
      </c>
    </row>
    <row r="115" spans="1:16" ht="14.4" customHeight="1" x14ac:dyDescent="0.3">
      <c r="A115" s="259" t="s">
        <v>1584</v>
      </c>
      <c r="B115" s="260" t="s">
        <v>1670</v>
      </c>
      <c r="C115" s="260" t="s">
        <v>1723</v>
      </c>
      <c r="D115" s="260" t="s">
        <v>1724</v>
      </c>
      <c r="E115" s="263">
        <v>262</v>
      </c>
      <c r="F115" s="263">
        <v>291111.09999999998</v>
      </c>
      <c r="G115" s="260">
        <v>1</v>
      </c>
      <c r="H115" s="260">
        <v>1111.1110687022899</v>
      </c>
      <c r="I115" s="263">
        <v>183</v>
      </c>
      <c r="J115" s="263">
        <v>203333.28999999998</v>
      </c>
      <c r="K115" s="260">
        <v>0.69847316024706718</v>
      </c>
      <c r="L115" s="260">
        <v>1111.1108743169398</v>
      </c>
      <c r="M115" s="263">
        <v>161</v>
      </c>
      <c r="N115" s="263">
        <v>178888.87</v>
      </c>
      <c r="O115" s="283">
        <v>0.61450377536273959</v>
      </c>
      <c r="P115" s="264">
        <v>1111.1109937888198</v>
      </c>
    </row>
    <row r="116" spans="1:16" ht="14.4" customHeight="1" x14ac:dyDescent="0.3">
      <c r="A116" s="259" t="s">
        <v>1584</v>
      </c>
      <c r="B116" s="260" t="s">
        <v>1670</v>
      </c>
      <c r="C116" s="260" t="s">
        <v>1725</v>
      </c>
      <c r="D116" s="260" t="s">
        <v>1726</v>
      </c>
      <c r="E116" s="263">
        <v>1673</v>
      </c>
      <c r="F116" s="263">
        <v>156146.67000000001</v>
      </c>
      <c r="G116" s="260">
        <v>1</v>
      </c>
      <c r="H116" s="260">
        <v>93.333335325762107</v>
      </c>
      <c r="I116" s="263">
        <v>889</v>
      </c>
      <c r="J116" s="263">
        <v>82973.310000000012</v>
      </c>
      <c r="K116" s="260">
        <v>0.53138059236229629</v>
      </c>
      <c r="L116" s="260">
        <v>93.333307086614184</v>
      </c>
      <c r="M116" s="263">
        <v>1945</v>
      </c>
      <c r="N116" s="263">
        <v>181533.34000000003</v>
      </c>
      <c r="O116" s="283">
        <v>1.1625822055635258</v>
      </c>
      <c r="P116" s="264">
        <v>93.333336760925462</v>
      </c>
    </row>
    <row r="117" spans="1:16" ht="14.4" customHeight="1" x14ac:dyDescent="0.3">
      <c r="A117" s="259" t="s">
        <v>1584</v>
      </c>
      <c r="B117" s="260" t="s">
        <v>1670</v>
      </c>
      <c r="C117" s="260" t="s">
        <v>1727</v>
      </c>
      <c r="D117" s="260" t="s">
        <v>1728</v>
      </c>
      <c r="E117" s="263">
        <v>91</v>
      </c>
      <c r="F117" s="263">
        <v>60666.710000000006</v>
      </c>
      <c r="G117" s="260">
        <v>1</v>
      </c>
      <c r="H117" s="260">
        <v>666.66714285714295</v>
      </c>
      <c r="I117" s="263">
        <v>89</v>
      </c>
      <c r="J117" s="263">
        <v>59333.380000000005</v>
      </c>
      <c r="K117" s="260">
        <v>0.97802204866556963</v>
      </c>
      <c r="L117" s="260">
        <v>666.66719101123601</v>
      </c>
      <c r="M117" s="263">
        <v>43</v>
      </c>
      <c r="N117" s="263">
        <v>28666.690000000002</v>
      </c>
      <c r="O117" s="283">
        <v>0.47252751962320028</v>
      </c>
      <c r="P117" s="264">
        <v>666.66720930232566</v>
      </c>
    </row>
    <row r="118" spans="1:16" ht="14.4" customHeight="1" x14ac:dyDescent="0.3">
      <c r="A118" s="259" t="s">
        <v>1584</v>
      </c>
      <c r="B118" s="260" t="s">
        <v>1670</v>
      </c>
      <c r="C118" s="260" t="s">
        <v>1729</v>
      </c>
      <c r="D118" s="260" t="s">
        <v>1730</v>
      </c>
      <c r="E118" s="263">
        <v>1</v>
      </c>
      <c r="F118" s="263">
        <v>481.11</v>
      </c>
      <c r="G118" s="260">
        <v>1</v>
      </c>
      <c r="H118" s="260">
        <v>481.11</v>
      </c>
      <c r="I118" s="263"/>
      <c r="J118" s="263"/>
      <c r="K118" s="260"/>
      <c r="L118" s="260"/>
      <c r="M118" s="263"/>
      <c r="N118" s="263"/>
      <c r="O118" s="283"/>
      <c r="P118" s="264"/>
    </row>
    <row r="119" spans="1:16" ht="14.4" customHeight="1" x14ac:dyDescent="0.3">
      <c r="A119" s="259" t="s">
        <v>1584</v>
      </c>
      <c r="B119" s="260" t="s">
        <v>1670</v>
      </c>
      <c r="C119" s="260" t="s">
        <v>1731</v>
      </c>
      <c r="D119" s="260" t="s">
        <v>1732</v>
      </c>
      <c r="E119" s="263">
        <v>162</v>
      </c>
      <c r="F119" s="263">
        <v>7920.0199999999995</v>
      </c>
      <c r="G119" s="260">
        <v>1</v>
      </c>
      <c r="H119" s="260">
        <v>48.889012345679006</v>
      </c>
      <c r="I119" s="263">
        <v>101</v>
      </c>
      <c r="J119" s="263">
        <v>4937.78</v>
      </c>
      <c r="K119" s="260">
        <v>0.62345549632450425</v>
      </c>
      <c r="L119" s="260">
        <v>48.888910891089104</v>
      </c>
      <c r="M119" s="263">
        <v>111</v>
      </c>
      <c r="N119" s="263">
        <v>5426.69</v>
      </c>
      <c r="O119" s="283">
        <v>0.68518640104444184</v>
      </c>
      <c r="P119" s="264">
        <v>48.889099099099099</v>
      </c>
    </row>
    <row r="120" spans="1:16" ht="14.4" customHeight="1" x14ac:dyDescent="0.3">
      <c r="A120" s="259" t="s">
        <v>1584</v>
      </c>
      <c r="B120" s="260" t="s">
        <v>1670</v>
      </c>
      <c r="C120" s="260" t="s">
        <v>1733</v>
      </c>
      <c r="D120" s="260" t="s">
        <v>1734</v>
      </c>
      <c r="E120" s="263">
        <v>216</v>
      </c>
      <c r="F120" s="263">
        <v>168000.00999999998</v>
      </c>
      <c r="G120" s="260">
        <v>1</v>
      </c>
      <c r="H120" s="260">
        <v>777.77782407407403</v>
      </c>
      <c r="I120" s="263">
        <v>197</v>
      </c>
      <c r="J120" s="263">
        <v>153222.28999999998</v>
      </c>
      <c r="K120" s="260">
        <v>0.91203738618825081</v>
      </c>
      <c r="L120" s="260">
        <v>777.77812182741104</v>
      </c>
      <c r="M120" s="263">
        <v>208</v>
      </c>
      <c r="N120" s="263">
        <v>161777.82</v>
      </c>
      <c r="O120" s="283">
        <v>0.96296315696647894</v>
      </c>
      <c r="P120" s="264">
        <v>777.77798076923079</v>
      </c>
    </row>
    <row r="121" spans="1:16" ht="14.4" customHeight="1" x14ac:dyDescent="0.3">
      <c r="A121" s="259" t="s">
        <v>1584</v>
      </c>
      <c r="B121" s="260" t="s">
        <v>1670</v>
      </c>
      <c r="C121" s="260" t="s">
        <v>1735</v>
      </c>
      <c r="D121" s="260" t="s">
        <v>1736</v>
      </c>
      <c r="E121" s="263">
        <v>121</v>
      </c>
      <c r="F121" s="263">
        <v>40333.349999999991</v>
      </c>
      <c r="G121" s="260">
        <v>1</v>
      </c>
      <c r="H121" s="260">
        <v>333.3334710743801</v>
      </c>
      <c r="I121" s="263">
        <v>110</v>
      </c>
      <c r="J121" s="263">
        <v>36666.630000000005</v>
      </c>
      <c r="K121" s="260">
        <v>0.90908962434313079</v>
      </c>
      <c r="L121" s="260">
        <v>333.33300000000003</v>
      </c>
      <c r="M121" s="263">
        <v>173</v>
      </c>
      <c r="N121" s="263">
        <v>57666.65</v>
      </c>
      <c r="O121" s="283">
        <v>1.4297510620863383</v>
      </c>
      <c r="P121" s="264">
        <v>333.33323699421965</v>
      </c>
    </row>
    <row r="122" spans="1:16" ht="14.4" customHeight="1" x14ac:dyDescent="0.3">
      <c r="A122" s="259" t="s">
        <v>1584</v>
      </c>
      <c r="B122" s="260" t="s">
        <v>1670</v>
      </c>
      <c r="C122" s="260" t="s">
        <v>1737</v>
      </c>
      <c r="D122" s="260" t="s">
        <v>1738</v>
      </c>
      <c r="E122" s="263">
        <v>15</v>
      </c>
      <c r="F122" s="263">
        <v>1466.6999999999998</v>
      </c>
      <c r="G122" s="260">
        <v>1</v>
      </c>
      <c r="H122" s="260">
        <v>97.779999999999987</v>
      </c>
      <c r="I122" s="263">
        <v>20</v>
      </c>
      <c r="J122" s="263">
        <v>1955.5900000000001</v>
      </c>
      <c r="K122" s="260">
        <v>1.3333265153064706</v>
      </c>
      <c r="L122" s="260">
        <v>97.779500000000013</v>
      </c>
      <c r="M122" s="263">
        <v>26</v>
      </c>
      <c r="N122" s="263">
        <v>2542.2599999999998</v>
      </c>
      <c r="O122" s="283">
        <v>1.7333196972796074</v>
      </c>
      <c r="P122" s="264">
        <v>97.779230769230765</v>
      </c>
    </row>
    <row r="123" spans="1:16" ht="14.4" customHeight="1" x14ac:dyDescent="0.3">
      <c r="A123" s="259" t="s">
        <v>1584</v>
      </c>
      <c r="B123" s="260" t="s">
        <v>1670</v>
      </c>
      <c r="C123" s="260" t="s">
        <v>1739</v>
      </c>
      <c r="D123" s="260" t="s">
        <v>1740</v>
      </c>
      <c r="E123" s="263"/>
      <c r="F123" s="263"/>
      <c r="G123" s="260"/>
      <c r="H123" s="260"/>
      <c r="I123" s="263">
        <v>1</v>
      </c>
      <c r="J123" s="263">
        <v>11.11</v>
      </c>
      <c r="K123" s="260"/>
      <c r="L123" s="260">
        <v>11.11</v>
      </c>
      <c r="M123" s="263"/>
      <c r="N123" s="263"/>
      <c r="O123" s="283"/>
      <c r="P123" s="264"/>
    </row>
    <row r="124" spans="1:16" ht="14.4" customHeight="1" x14ac:dyDescent="0.3">
      <c r="A124" s="259" t="s">
        <v>1584</v>
      </c>
      <c r="B124" s="260" t="s">
        <v>1670</v>
      </c>
      <c r="C124" s="260" t="s">
        <v>1741</v>
      </c>
      <c r="D124" s="260" t="s">
        <v>1674</v>
      </c>
      <c r="E124" s="263">
        <v>1652</v>
      </c>
      <c r="F124" s="263">
        <v>616746.65999999992</v>
      </c>
      <c r="G124" s="260">
        <v>1</v>
      </c>
      <c r="H124" s="260">
        <v>373.3333292978208</v>
      </c>
      <c r="I124" s="263">
        <v>2337</v>
      </c>
      <c r="J124" s="263">
        <v>872480.01</v>
      </c>
      <c r="K124" s="260">
        <v>1.4146489419172537</v>
      </c>
      <c r="L124" s="260">
        <v>373.33333761232348</v>
      </c>
      <c r="M124" s="263">
        <v>2468</v>
      </c>
      <c r="N124" s="263">
        <v>921386.62999999989</v>
      </c>
      <c r="O124" s="283">
        <v>1.4939466879318002</v>
      </c>
      <c r="P124" s="264">
        <v>373.33331847649913</v>
      </c>
    </row>
    <row r="125" spans="1:16" ht="14.4" customHeight="1" x14ac:dyDescent="0.3">
      <c r="A125" s="259" t="s">
        <v>1584</v>
      </c>
      <c r="B125" s="260" t="s">
        <v>1670</v>
      </c>
      <c r="C125" s="260" t="s">
        <v>1742</v>
      </c>
      <c r="D125" s="260" t="s">
        <v>1743</v>
      </c>
      <c r="E125" s="263">
        <v>9</v>
      </c>
      <c r="F125" s="263">
        <v>2629.9800000000005</v>
      </c>
      <c r="G125" s="260">
        <v>1</v>
      </c>
      <c r="H125" s="260">
        <v>292.22000000000003</v>
      </c>
      <c r="I125" s="263">
        <v>22</v>
      </c>
      <c r="J125" s="263">
        <v>6428.8600000000015</v>
      </c>
      <c r="K125" s="260">
        <v>2.4444520490650121</v>
      </c>
      <c r="L125" s="260">
        <v>292.22090909090917</v>
      </c>
      <c r="M125" s="263">
        <v>13</v>
      </c>
      <c r="N125" s="263">
        <v>3798.8900000000003</v>
      </c>
      <c r="O125" s="283">
        <v>1.4444558513752954</v>
      </c>
      <c r="P125" s="264">
        <v>292.22230769230771</v>
      </c>
    </row>
    <row r="126" spans="1:16" ht="14.4" customHeight="1" x14ac:dyDescent="0.3">
      <c r="A126" s="259" t="s">
        <v>1584</v>
      </c>
      <c r="B126" s="260" t="s">
        <v>1670</v>
      </c>
      <c r="C126" s="260" t="s">
        <v>1744</v>
      </c>
      <c r="D126" s="260" t="s">
        <v>1745</v>
      </c>
      <c r="E126" s="263">
        <v>579</v>
      </c>
      <c r="F126" s="263">
        <v>55970</v>
      </c>
      <c r="G126" s="260">
        <v>1</v>
      </c>
      <c r="H126" s="260">
        <v>96.666666666666671</v>
      </c>
      <c r="I126" s="263">
        <v>619</v>
      </c>
      <c r="J126" s="263">
        <v>59836.7</v>
      </c>
      <c r="K126" s="260">
        <v>1.0690852242272646</v>
      </c>
      <c r="L126" s="260">
        <v>96.66672051696284</v>
      </c>
      <c r="M126" s="263">
        <v>625</v>
      </c>
      <c r="N126" s="263">
        <v>60416.709999999992</v>
      </c>
      <c r="O126" s="283">
        <v>1.0794480971949256</v>
      </c>
      <c r="P126" s="264">
        <v>96.666735999999986</v>
      </c>
    </row>
    <row r="127" spans="1:16" ht="14.4" customHeight="1" x14ac:dyDescent="0.3">
      <c r="A127" s="259" t="s">
        <v>1584</v>
      </c>
      <c r="B127" s="260" t="s">
        <v>1670</v>
      </c>
      <c r="C127" s="260" t="s">
        <v>1746</v>
      </c>
      <c r="D127" s="260" t="s">
        <v>1747</v>
      </c>
      <c r="E127" s="263">
        <v>679</v>
      </c>
      <c r="F127" s="263">
        <v>126746.69999999997</v>
      </c>
      <c r="G127" s="260">
        <v>1</v>
      </c>
      <c r="H127" s="260">
        <v>186.66671575846829</v>
      </c>
      <c r="I127" s="263">
        <v>640</v>
      </c>
      <c r="J127" s="263">
        <v>119466.73999999999</v>
      </c>
      <c r="K127" s="260">
        <v>0.94256292274276188</v>
      </c>
      <c r="L127" s="260">
        <v>186.66678124999999</v>
      </c>
      <c r="M127" s="263">
        <v>524</v>
      </c>
      <c r="N127" s="263">
        <v>97813.39</v>
      </c>
      <c r="O127" s="283">
        <v>0.77172336636772421</v>
      </c>
      <c r="P127" s="264">
        <v>186.6667748091603</v>
      </c>
    </row>
    <row r="128" spans="1:16" ht="14.4" customHeight="1" x14ac:dyDescent="0.3">
      <c r="A128" s="259" t="s">
        <v>1584</v>
      </c>
      <c r="B128" s="260" t="s">
        <v>1670</v>
      </c>
      <c r="C128" s="260" t="s">
        <v>1748</v>
      </c>
      <c r="D128" s="260" t="s">
        <v>1749</v>
      </c>
      <c r="E128" s="263">
        <v>345</v>
      </c>
      <c r="F128" s="263">
        <v>201249.94000000003</v>
      </c>
      <c r="G128" s="260">
        <v>1</v>
      </c>
      <c r="H128" s="260">
        <v>583.33315942028992</v>
      </c>
      <c r="I128" s="263">
        <v>250</v>
      </c>
      <c r="J128" s="263">
        <v>145833.30000000002</v>
      </c>
      <c r="K128" s="260">
        <v>0.72463773156901312</v>
      </c>
      <c r="L128" s="260">
        <v>583.33320000000003</v>
      </c>
      <c r="M128" s="263">
        <v>203</v>
      </c>
      <c r="N128" s="263">
        <v>118416.59000000001</v>
      </c>
      <c r="O128" s="283">
        <v>0.58840559157433781</v>
      </c>
      <c r="P128" s="264">
        <v>583.33295566502466</v>
      </c>
    </row>
    <row r="129" spans="1:16" ht="14.4" customHeight="1" x14ac:dyDescent="0.3">
      <c r="A129" s="259" t="s">
        <v>1584</v>
      </c>
      <c r="B129" s="260" t="s">
        <v>1670</v>
      </c>
      <c r="C129" s="260" t="s">
        <v>1750</v>
      </c>
      <c r="D129" s="260" t="s">
        <v>1751</v>
      </c>
      <c r="E129" s="263">
        <v>79</v>
      </c>
      <c r="F129" s="263">
        <v>101383.27000000002</v>
      </c>
      <c r="G129" s="260">
        <v>1</v>
      </c>
      <c r="H129" s="260">
        <v>1283.3325316455698</v>
      </c>
      <c r="I129" s="263">
        <v>101</v>
      </c>
      <c r="J129" s="263">
        <v>129616.60000000002</v>
      </c>
      <c r="K129" s="260">
        <v>1.278481153744597</v>
      </c>
      <c r="L129" s="260">
        <v>1283.332673267327</v>
      </c>
      <c r="M129" s="263">
        <v>64</v>
      </c>
      <c r="N129" s="263">
        <v>82133.289999999979</v>
      </c>
      <c r="O129" s="283">
        <v>0.81012666093725294</v>
      </c>
      <c r="P129" s="264">
        <v>1283.3326562499997</v>
      </c>
    </row>
    <row r="130" spans="1:16" ht="14.4" customHeight="1" x14ac:dyDescent="0.3">
      <c r="A130" s="259" t="s">
        <v>1584</v>
      </c>
      <c r="B130" s="260" t="s">
        <v>1670</v>
      </c>
      <c r="C130" s="260" t="s">
        <v>1752</v>
      </c>
      <c r="D130" s="260" t="s">
        <v>1753</v>
      </c>
      <c r="E130" s="263">
        <v>44</v>
      </c>
      <c r="F130" s="263">
        <v>30800</v>
      </c>
      <c r="G130" s="260">
        <v>1</v>
      </c>
      <c r="H130" s="260">
        <v>700</v>
      </c>
      <c r="I130" s="263">
        <v>49</v>
      </c>
      <c r="J130" s="263">
        <v>34300</v>
      </c>
      <c r="K130" s="260">
        <v>1.1136363636363635</v>
      </c>
      <c r="L130" s="260">
        <v>700</v>
      </c>
      <c r="M130" s="263">
        <v>55</v>
      </c>
      <c r="N130" s="263">
        <v>38500</v>
      </c>
      <c r="O130" s="283">
        <v>1.25</v>
      </c>
      <c r="P130" s="264">
        <v>700</v>
      </c>
    </row>
    <row r="131" spans="1:16" ht="14.4" customHeight="1" x14ac:dyDescent="0.3">
      <c r="A131" s="259" t="s">
        <v>1584</v>
      </c>
      <c r="B131" s="260" t="s">
        <v>1670</v>
      </c>
      <c r="C131" s="260" t="s">
        <v>1754</v>
      </c>
      <c r="D131" s="260" t="s">
        <v>1755</v>
      </c>
      <c r="E131" s="263">
        <v>6</v>
      </c>
      <c r="F131" s="263">
        <v>2800.01</v>
      </c>
      <c r="G131" s="260">
        <v>1</v>
      </c>
      <c r="H131" s="260">
        <v>466.66833333333335</v>
      </c>
      <c r="I131" s="263">
        <v>6</v>
      </c>
      <c r="J131" s="263">
        <v>2800.02</v>
      </c>
      <c r="K131" s="260">
        <v>1.0000035714158162</v>
      </c>
      <c r="L131" s="260">
        <v>466.67</v>
      </c>
      <c r="M131" s="263">
        <v>8</v>
      </c>
      <c r="N131" s="263">
        <v>3733.34</v>
      </c>
      <c r="O131" s="283">
        <v>1.3333309523894556</v>
      </c>
      <c r="P131" s="264">
        <v>466.66750000000002</v>
      </c>
    </row>
    <row r="132" spans="1:16" ht="14.4" customHeight="1" x14ac:dyDescent="0.3">
      <c r="A132" s="259" t="s">
        <v>1584</v>
      </c>
      <c r="B132" s="260" t="s">
        <v>1670</v>
      </c>
      <c r="C132" s="260" t="s">
        <v>1756</v>
      </c>
      <c r="D132" s="260" t="s">
        <v>1757</v>
      </c>
      <c r="E132" s="263">
        <v>121</v>
      </c>
      <c r="F132" s="263">
        <v>56466.729999999996</v>
      </c>
      <c r="G132" s="260">
        <v>1</v>
      </c>
      <c r="H132" s="260">
        <v>466.66719008264459</v>
      </c>
      <c r="I132" s="263">
        <v>175</v>
      </c>
      <c r="J132" s="263">
        <v>81666.759999999995</v>
      </c>
      <c r="K132" s="260">
        <v>1.4462810224711082</v>
      </c>
      <c r="L132" s="260">
        <v>466.66719999999998</v>
      </c>
      <c r="M132" s="263">
        <v>229</v>
      </c>
      <c r="N132" s="263">
        <v>106866.76999999999</v>
      </c>
      <c r="O132" s="283">
        <v>1.8925616907513503</v>
      </c>
      <c r="P132" s="264">
        <v>466.66711790393009</v>
      </c>
    </row>
    <row r="133" spans="1:16" ht="14.4" customHeight="1" x14ac:dyDescent="0.3">
      <c r="A133" s="259" t="s">
        <v>1584</v>
      </c>
      <c r="B133" s="260" t="s">
        <v>1670</v>
      </c>
      <c r="C133" s="260" t="s">
        <v>1758</v>
      </c>
      <c r="D133" s="260" t="s">
        <v>1757</v>
      </c>
      <c r="E133" s="263">
        <v>138</v>
      </c>
      <c r="F133" s="263">
        <v>138000</v>
      </c>
      <c r="G133" s="260">
        <v>1</v>
      </c>
      <c r="H133" s="260">
        <v>1000</v>
      </c>
      <c r="I133" s="263">
        <v>116</v>
      </c>
      <c r="J133" s="263">
        <v>116000</v>
      </c>
      <c r="K133" s="260">
        <v>0.84057971014492749</v>
      </c>
      <c r="L133" s="260">
        <v>1000</v>
      </c>
      <c r="M133" s="263">
        <v>60</v>
      </c>
      <c r="N133" s="263">
        <v>60000</v>
      </c>
      <c r="O133" s="283">
        <v>0.43478260869565216</v>
      </c>
      <c r="P133" s="264">
        <v>1000</v>
      </c>
    </row>
    <row r="134" spans="1:16" ht="14.4" customHeight="1" x14ac:dyDescent="0.3">
      <c r="A134" s="259" t="s">
        <v>1584</v>
      </c>
      <c r="B134" s="260" t="s">
        <v>1670</v>
      </c>
      <c r="C134" s="260" t="s">
        <v>1759</v>
      </c>
      <c r="D134" s="260" t="s">
        <v>1760</v>
      </c>
      <c r="E134" s="263">
        <v>27</v>
      </c>
      <c r="F134" s="263">
        <v>3150.0700000000006</v>
      </c>
      <c r="G134" s="260">
        <v>1</v>
      </c>
      <c r="H134" s="260">
        <v>116.66925925925928</v>
      </c>
      <c r="I134" s="263">
        <v>32</v>
      </c>
      <c r="J134" s="263">
        <v>3733.4</v>
      </c>
      <c r="K134" s="260">
        <v>1.1851800118727518</v>
      </c>
      <c r="L134" s="260">
        <v>116.66875</v>
      </c>
      <c r="M134" s="263">
        <v>20</v>
      </c>
      <c r="N134" s="263">
        <v>2333.3600000000006</v>
      </c>
      <c r="O134" s="283">
        <v>0.74073274562152591</v>
      </c>
      <c r="P134" s="264">
        <v>116.66800000000003</v>
      </c>
    </row>
    <row r="135" spans="1:16" ht="14.4" customHeight="1" x14ac:dyDescent="0.3">
      <c r="A135" s="259" t="s">
        <v>1584</v>
      </c>
      <c r="B135" s="260" t="s">
        <v>1670</v>
      </c>
      <c r="C135" s="260" t="s">
        <v>1761</v>
      </c>
      <c r="D135" s="260" t="s">
        <v>1762</v>
      </c>
      <c r="E135" s="263"/>
      <c r="F135" s="263"/>
      <c r="G135" s="260"/>
      <c r="H135" s="260"/>
      <c r="I135" s="263"/>
      <c r="J135" s="263"/>
      <c r="K135" s="260"/>
      <c r="L135" s="260"/>
      <c r="M135" s="263">
        <v>1</v>
      </c>
      <c r="N135" s="263">
        <v>666.67</v>
      </c>
      <c r="O135" s="283"/>
      <c r="P135" s="264">
        <v>666.67</v>
      </c>
    </row>
    <row r="136" spans="1:16" ht="14.4" customHeight="1" x14ac:dyDescent="0.3">
      <c r="A136" s="259" t="s">
        <v>1584</v>
      </c>
      <c r="B136" s="260" t="s">
        <v>1670</v>
      </c>
      <c r="C136" s="260" t="s">
        <v>1763</v>
      </c>
      <c r="D136" s="260" t="s">
        <v>1764</v>
      </c>
      <c r="E136" s="263">
        <v>1115</v>
      </c>
      <c r="F136" s="263">
        <v>55750</v>
      </c>
      <c r="G136" s="260">
        <v>1</v>
      </c>
      <c r="H136" s="260">
        <v>50</v>
      </c>
      <c r="I136" s="263">
        <v>984</v>
      </c>
      <c r="J136" s="263">
        <v>49200</v>
      </c>
      <c r="K136" s="260">
        <v>0.88251121076233185</v>
      </c>
      <c r="L136" s="260">
        <v>50</v>
      </c>
      <c r="M136" s="263">
        <v>749</v>
      </c>
      <c r="N136" s="263">
        <v>37450</v>
      </c>
      <c r="O136" s="283">
        <v>0.67174887892376678</v>
      </c>
      <c r="P136" s="264">
        <v>50</v>
      </c>
    </row>
    <row r="137" spans="1:16" ht="14.4" customHeight="1" x14ac:dyDescent="0.3">
      <c r="A137" s="259" t="s">
        <v>1584</v>
      </c>
      <c r="B137" s="260" t="s">
        <v>1670</v>
      </c>
      <c r="C137" s="260" t="s">
        <v>1765</v>
      </c>
      <c r="D137" s="260" t="s">
        <v>1766</v>
      </c>
      <c r="E137" s="263">
        <v>104</v>
      </c>
      <c r="F137" s="263">
        <v>6124.51</v>
      </c>
      <c r="G137" s="260">
        <v>1</v>
      </c>
      <c r="H137" s="260">
        <v>58.889519230769231</v>
      </c>
      <c r="I137" s="263">
        <v>108</v>
      </c>
      <c r="J137" s="263">
        <v>6360.0300000000007</v>
      </c>
      <c r="K137" s="260">
        <v>1.0384553213236651</v>
      </c>
      <c r="L137" s="260">
        <v>58.889166666666675</v>
      </c>
      <c r="M137" s="263">
        <v>105</v>
      </c>
      <c r="N137" s="263">
        <v>6183.36</v>
      </c>
      <c r="O137" s="283">
        <v>1.0096089319798645</v>
      </c>
      <c r="P137" s="264">
        <v>58.889142857142851</v>
      </c>
    </row>
    <row r="138" spans="1:16" ht="14.4" customHeight="1" x14ac:dyDescent="0.3">
      <c r="A138" s="259" t="s">
        <v>1584</v>
      </c>
      <c r="B138" s="260" t="s">
        <v>1670</v>
      </c>
      <c r="C138" s="260" t="s">
        <v>1767</v>
      </c>
      <c r="D138" s="260" t="s">
        <v>1768</v>
      </c>
      <c r="E138" s="263">
        <v>277</v>
      </c>
      <c r="F138" s="263">
        <v>28258.880000000001</v>
      </c>
      <c r="G138" s="260">
        <v>1</v>
      </c>
      <c r="H138" s="260">
        <v>102.01761732851986</v>
      </c>
      <c r="I138" s="263">
        <v>257</v>
      </c>
      <c r="J138" s="263">
        <v>25985.540000000005</v>
      </c>
      <c r="K138" s="260">
        <v>0.91955307499801842</v>
      </c>
      <c r="L138" s="260">
        <v>101.1110505836576</v>
      </c>
      <c r="M138" s="263">
        <v>275</v>
      </c>
      <c r="N138" s="263">
        <v>27805.51</v>
      </c>
      <c r="O138" s="283">
        <v>0.98395654746401828</v>
      </c>
      <c r="P138" s="264">
        <v>101.11094545454544</v>
      </c>
    </row>
    <row r="139" spans="1:16" ht="14.4" customHeight="1" x14ac:dyDescent="0.3">
      <c r="A139" s="259" t="s">
        <v>1584</v>
      </c>
      <c r="B139" s="260" t="s">
        <v>1670</v>
      </c>
      <c r="C139" s="260" t="s">
        <v>1769</v>
      </c>
      <c r="D139" s="260" t="s">
        <v>1770</v>
      </c>
      <c r="E139" s="263">
        <v>22</v>
      </c>
      <c r="F139" s="263">
        <v>1686.67</v>
      </c>
      <c r="G139" s="260">
        <v>1</v>
      </c>
      <c r="H139" s="260">
        <v>76.666818181818186</v>
      </c>
      <c r="I139" s="263">
        <v>66</v>
      </c>
      <c r="J139" s="263">
        <v>5060</v>
      </c>
      <c r="K139" s="260">
        <v>2.9999940711579618</v>
      </c>
      <c r="L139" s="260">
        <v>76.666666666666671</v>
      </c>
      <c r="M139" s="263">
        <v>78</v>
      </c>
      <c r="N139" s="263">
        <v>5980.03</v>
      </c>
      <c r="O139" s="283">
        <v>3.5454653251673411</v>
      </c>
      <c r="P139" s="264">
        <v>76.667051282051276</v>
      </c>
    </row>
    <row r="140" spans="1:16" ht="14.4" customHeight="1" x14ac:dyDescent="0.3">
      <c r="A140" s="259" t="s">
        <v>1584</v>
      </c>
      <c r="B140" s="260" t="s">
        <v>1670</v>
      </c>
      <c r="C140" s="260" t="s">
        <v>1771</v>
      </c>
      <c r="D140" s="260" t="s">
        <v>1772</v>
      </c>
      <c r="E140" s="263">
        <v>242</v>
      </c>
      <c r="F140" s="263">
        <v>19360</v>
      </c>
      <c r="G140" s="260">
        <v>1</v>
      </c>
      <c r="H140" s="260">
        <v>80</v>
      </c>
      <c r="I140" s="263"/>
      <c r="J140" s="263"/>
      <c r="K140" s="260"/>
      <c r="L140" s="260"/>
      <c r="M140" s="263"/>
      <c r="N140" s="263"/>
      <c r="O140" s="283"/>
      <c r="P140" s="264"/>
    </row>
    <row r="141" spans="1:16" ht="14.4" customHeight="1" x14ac:dyDescent="0.3">
      <c r="A141" s="259" t="s">
        <v>1584</v>
      </c>
      <c r="B141" s="260" t="s">
        <v>1670</v>
      </c>
      <c r="C141" s="260" t="s">
        <v>1773</v>
      </c>
      <c r="D141" s="260" t="s">
        <v>1774</v>
      </c>
      <c r="E141" s="263">
        <v>190</v>
      </c>
      <c r="F141" s="263">
        <v>8233.32</v>
      </c>
      <c r="G141" s="260">
        <v>1</v>
      </c>
      <c r="H141" s="260">
        <v>43.333263157894734</v>
      </c>
      <c r="I141" s="263">
        <v>251</v>
      </c>
      <c r="J141" s="263">
        <v>10876.65</v>
      </c>
      <c r="K141" s="260">
        <v>1.3210527466441242</v>
      </c>
      <c r="L141" s="260">
        <v>43.333266932270917</v>
      </c>
      <c r="M141" s="263">
        <v>210</v>
      </c>
      <c r="N141" s="263">
        <v>9099.98</v>
      </c>
      <c r="O141" s="283">
        <v>1.1052625186437548</v>
      </c>
      <c r="P141" s="264">
        <v>43.333238095238094</v>
      </c>
    </row>
    <row r="142" spans="1:16" ht="14.4" customHeight="1" x14ac:dyDescent="0.3">
      <c r="A142" s="259" t="s">
        <v>1584</v>
      </c>
      <c r="B142" s="260" t="s">
        <v>1670</v>
      </c>
      <c r="C142" s="260" t="s">
        <v>1775</v>
      </c>
      <c r="D142" s="260" t="s">
        <v>1776</v>
      </c>
      <c r="E142" s="263">
        <v>17</v>
      </c>
      <c r="F142" s="263">
        <v>11465.530000000002</v>
      </c>
      <c r="G142" s="260">
        <v>1</v>
      </c>
      <c r="H142" s="260">
        <v>674.44294117647075</v>
      </c>
      <c r="I142" s="263"/>
      <c r="J142" s="263"/>
      <c r="K142" s="260"/>
      <c r="L142" s="260"/>
      <c r="M142" s="263"/>
      <c r="N142" s="263"/>
      <c r="O142" s="283"/>
      <c r="P142" s="264"/>
    </row>
    <row r="143" spans="1:16" ht="14.4" customHeight="1" x14ac:dyDescent="0.3">
      <c r="A143" s="259" t="s">
        <v>1777</v>
      </c>
      <c r="B143" s="260" t="s">
        <v>1585</v>
      </c>
      <c r="C143" s="260" t="s">
        <v>1589</v>
      </c>
      <c r="D143" s="260" t="s">
        <v>1587</v>
      </c>
      <c r="E143" s="263">
        <v>3</v>
      </c>
      <c r="F143" s="263">
        <v>339</v>
      </c>
      <c r="G143" s="260">
        <v>1</v>
      </c>
      <c r="H143" s="260">
        <v>113</v>
      </c>
      <c r="I143" s="263">
        <v>2</v>
      </c>
      <c r="J143" s="263">
        <v>226</v>
      </c>
      <c r="K143" s="260">
        <v>0.66666666666666663</v>
      </c>
      <c r="L143" s="260">
        <v>113</v>
      </c>
      <c r="M143" s="263">
        <v>2</v>
      </c>
      <c r="N143" s="263">
        <v>226</v>
      </c>
      <c r="O143" s="283">
        <v>0.66666666666666663</v>
      </c>
      <c r="P143" s="264">
        <v>113</v>
      </c>
    </row>
    <row r="144" spans="1:16" ht="14.4" customHeight="1" x14ac:dyDescent="0.3">
      <c r="A144" s="259" t="s">
        <v>1777</v>
      </c>
      <c r="B144" s="260" t="s">
        <v>1585</v>
      </c>
      <c r="C144" s="260" t="s">
        <v>1597</v>
      </c>
      <c r="D144" s="260" t="s">
        <v>1587</v>
      </c>
      <c r="E144" s="263">
        <v>1</v>
      </c>
      <c r="F144" s="263">
        <v>1657</v>
      </c>
      <c r="G144" s="260">
        <v>1</v>
      </c>
      <c r="H144" s="260">
        <v>1657</v>
      </c>
      <c r="I144" s="263">
        <v>1</v>
      </c>
      <c r="J144" s="263">
        <v>1657</v>
      </c>
      <c r="K144" s="260">
        <v>1</v>
      </c>
      <c r="L144" s="260">
        <v>1657</v>
      </c>
      <c r="M144" s="263">
        <v>2</v>
      </c>
      <c r="N144" s="263">
        <v>3314</v>
      </c>
      <c r="O144" s="283">
        <v>2</v>
      </c>
      <c r="P144" s="264">
        <v>1657</v>
      </c>
    </row>
    <row r="145" spans="1:16" ht="14.4" customHeight="1" x14ac:dyDescent="0.3">
      <c r="A145" s="259" t="s">
        <v>1777</v>
      </c>
      <c r="B145" s="260" t="s">
        <v>1585</v>
      </c>
      <c r="C145" s="260" t="s">
        <v>1778</v>
      </c>
      <c r="D145" s="260" t="s">
        <v>1587</v>
      </c>
      <c r="E145" s="263">
        <v>15</v>
      </c>
      <c r="F145" s="263">
        <v>15120</v>
      </c>
      <c r="G145" s="260">
        <v>1</v>
      </c>
      <c r="H145" s="260">
        <v>1008</v>
      </c>
      <c r="I145" s="263">
        <v>8</v>
      </c>
      <c r="J145" s="263">
        <v>8064</v>
      </c>
      <c r="K145" s="260">
        <v>0.53333333333333333</v>
      </c>
      <c r="L145" s="260">
        <v>1008</v>
      </c>
      <c r="M145" s="263">
        <v>3</v>
      </c>
      <c r="N145" s="263">
        <v>3024</v>
      </c>
      <c r="O145" s="283">
        <v>0.2</v>
      </c>
      <c r="P145" s="264">
        <v>1008</v>
      </c>
    </row>
    <row r="146" spans="1:16" ht="14.4" customHeight="1" x14ac:dyDescent="0.3">
      <c r="A146" s="259" t="s">
        <v>1777</v>
      </c>
      <c r="B146" s="260" t="s">
        <v>1585</v>
      </c>
      <c r="C146" s="260" t="s">
        <v>1779</v>
      </c>
      <c r="D146" s="260" t="s">
        <v>1587</v>
      </c>
      <c r="E146" s="263">
        <v>368</v>
      </c>
      <c r="F146" s="263">
        <v>79856</v>
      </c>
      <c r="G146" s="260">
        <v>1</v>
      </c>
      <c r="H146" s="260">
        <v>217</v>
      </c>
      <c r="I146" s="263">
        <v>387</v>
      </c>
      <c r="J146" s="263">
        <v>83979</v>
      </c>
      <c r="K146" s="260">
        <v>1.0516304347826086</v>
      </c>
      <c r="L146" s="260">
        <v>217</v>
      </c>
      <c r="M146" s="263">
        <v>271</v>
      </c>
      <c r="N146" s="263">
        <v>58807</v>
      </c>
      <c r="O146" s="283">
        <v>0.73641304347826086</v>
      </c>
      <c r="P146" s="264">
        <v>217</v>
      </c>
    </row>
    <row r="147" spans="1:16" ht="14.4" customHeight="1" x14ac:dyDescent="0.3">
      <c r="A147" s="259" t="s">
        <v>1777</v>
      </c>
      <c r="B147" s="260" t="s">
        <v>1585</v>
      </c>
      <c r="C147" s="260" t="s">
        <v>1780</v>
      </c>
      <c r="D147" s="260" t="s">
        <v>1587</v>
      </c>
      <c r="E147" s="263">
        <v>1</v>
      </c>
      <c r="F147" s="263">
        <v>1289</v>
      </c>
      <c r="G147" s="260">
        <v>1</v>
      </c>
      <c r="H147" s="260">
        <v>1289</v>
      </c>
      <c r="I147" s="263">
        <v>4</v>
      </c>
      <c r="J147" s="263">
        <v>5156</v>
      </c>
      <c r="K147" s="260">
        <v>4</v>
      </c>
      <c r="L147" s="260">
        <v>1289</v>
      </c>
      <c r="M147" s="263">
        <v>2</v>
      </c>
      <c r="N147" s="263">
        <v>2578</v>
      </c>
      <c r="O147" s="283">
        <v>2</v>
      </c>
      <c r="P147" s="264">
        <v>1289</v>
      </c>
    </row>
    <row r="148" spans="1:16" ht="14.4" customHeight="1" x14ac:dyDescent="0.3">
      <c r="A148" s="259" t="s">
        <v>1777</v>
      </c>
      <c r="B148" s="260" t="s">
        <v>1585</v>
      </c>
      <c r="C148" s="260" t="s">
        <v>1781</v>
      </c>
      <c r="D148" s="260" t="s">
        <v>1587</v>
      </c>
      <c r="E148" s="263"/>
      <c r="F148" s="263"/>
      <c r="G148" s="260"/>
      <c r="H148" s="260"/>
      <c r="I148" s="263"/>
      <c r="J148" s="263"/>
      <c r="K148" s="260"/>
      <c r="L148" s="260"/>
      <c r="M148" s="263">
        <v>1</v>
      </c>
      <c r="N148" s="263">
        <v>806</v>
      </c>
      <c r="O148" s="283"/>
      <c r="P148" s="264">
        <v>806</v>
      </c>
    </row>
    <row r="149" spans="1:16" ht="14.4" customHeight="1" x14ac:dyDescent="0.3">
      <c r="A149" s="259" t="s">
        <v>1777</v>
      </c>
      <c r="B149" s="260" t="s">
        <v>1585</v>
      </c>
      <c r="C149" s="260" t="s">
        <v>1782</v>
      </c>
      <c r="D149" s="260" t="s">
        <v>1587</v>
      </c>
      <c r="E149" s="263">
        <v>3</v>
      </c>
      <c r="F149" s="263">
        <v>5310</v>
      </c>
      <c r="G149" s="260">
        <v>1</v>
      </c>
      <c r="H149" s="260">
        <v>1770</v>
      </c>
      <c r="I149" s="263">
        <v>2</v>
      </c>
      <c r="J149" s="263">
        <v>3540</v>
      </c>
      <c r="K149" s="260">
        <v>0.66666666666666663</v>
      </c>
      <c r="L149" s="260">
        <v>1770</v>
      </c>
      <c r="M149" s="263">
        <v>2</v>
      </c>
      <c r="N149" s="263">
        <v>3540</v>
      </c>
      <c r="O149" s="283">
        <v>0.66666666666666663</v>
      </c>
      <c r="P149" s="264">
        <v>1770</v>
      </c>
    </row>
    <row r="150" spans="1:16" ht="14.4" customHeight="1" x14ac:dyDescent="0.3">
      <c r="A150" s="259" t="s">
        <v>1777</v>
      </c>
      <c r="B150" s="260" t="s">
        <v>1585</v>
      </c>
      <c r="C150" s="260" t="s">
        <v>1783</v>
      </c>
      <c r="D150" s="260" t="s">
        <v>1587</v>
      </c>
      <c r="E150" s="263">
        <v>3</v>
      </c>
      <c r="F150" s="263">
        <v>7350</v>
      </c>
      <c r="G150" s="260">
        <v>1</v>
      </c>
      <c r="H150" s="260">
        <v>2450</v>
      </c>
      <c r="I150" s="263">
        <v>1</v>
      </c>
      <c r="J150" s="263">
        <v>2450</v>
      </c>
      <c r="K150" s="260">
        <v>0.33333333333333331</v>
      </c>
      <c r="L150" s="260">
        <v>2450</v>
      </c>
      <c r="M150" s="263">
        <v>1</v>
      </c>
      <c r="N150" s="263">
        <v>2450</v>
      </c>
      <c r="O150" s="283">
        <v>0.33333333333333331</v>
      </c>
      <c r="P150" s="264">
        <v>2450</v>
      </c>
    </row>
    <row r="151" spans="1:16" ht="14.4" customHeight="1" x14ac:dyDescent="0.3">
      <c r="A151" s="259" t="s">
        <v>1777</v>
      </c>
      <c r="B151" s="260" t="s">
        <v>1585</v>
      </c>
      <c r="C151" s="260" t="s">
        <v>1784</v>
      </c>
      <c r="D151" s="260" t="s">
        <v>1587</v>
      </c>
      <c r="E151" s="263">
        <v>3</v>
      </c>
      <c r="F151" s="263">
        <v>3909</v>
      </c>
      <c r="G151" s="260">
        <v>1</v>
      </c>
      <c r="H151" s="260">
        <v>1303</v>
      </c>
      <c r="I151" s="263">
        <v>2</v>
      </c>
      <c r="J151" s="263">
        <v>2606</v>
      </c>
      <c r="K151" s="260">
        <v>0.66666666666666663</v>
      </c>
      <c r="L151" s="260">
        <v>1303</v>
      </c>
      <c r="M151" s="263"/>
      <c r="N151" s="263"/>
      <c r="O151" s="283"/>
      <c r="P151" s="264"/>
    </row>
    <row r="152" spans="1:16" ht="14.4" customHeight="1" x14ac:dyDescent="0.3">
      <c r="A152" s="259" t="s">
        <v>1777</v>
      </c>
      <c r="B152" s="260" t="s">
        <v>1585</v>
      </c>
      <c r="C152" s="260" t="s">
        <v>1785</v>
      </c>
      <c r="D152" s="260" t="s">
        <v>1587</v>
      </c>
      <c r="E152" s="263">
        <v>197</v>
      </c>
      <c r="F152" s="263">
        <v>205471</v>
      </c>
      <c r="G152" s="260">
        <v>1</v>
      </c>
      <c r="H152" s="260">
        <v>1043</v>
      </c>
      <c r="I152" s="263">
        <v>154</v>
      </c>
      <c r="J152" s="263">
        <v>160622</v>
      </c>
      <c r="K152" s="260">
        <v>0.78172588832487311</v>
      </c>
      <c r="L152" s="260">
        <v>1043</v>
      </c>
      <c r="M152" s="263">
        <v>165</v>
      </c>
      <c r="N152" s="263">
        <v>172095</v>
      </c>
      <c r="O152" s="283">
        <v>0.8375634517766497</v>
      </c>
      <c r="P152" s="264">
        <v>1043</v>
      </c>
    </row>
    <row r="153" spans="1:16" ht="14.4" customHeight="1" x14ac:dyDescent="0.3">
      <c r="A153" s="259" t="s">
        <v>1777</v>
      </c>
      <c r="B153" s="260" t="s">
        <v>1585</v>
      </c>
      <c r="C153" s="260" t="s">
        <v>1786</v>
      </c>
      <c r="D153" s="260" t="s">
        <v>1587</v>
      </c>
      <c r="E153" s="263"/>
      <c r="F153" s="263"/>
      <c r="G153" s="260"/>
      <c r="H153" s="260"/>
      <c r="I153" s="263"/>
      <c r="J153" s="263"/>
      <c r="K153" s="260"/>
      <c r="L153" s="260"/>
      <c r="M153" s="263">
        <v>2</v>
      </c>
      <c r="N153" s="263">
        <v>3308</v>
      </c>
      <c r="O153" s="283"/>
      <c r="P153" s="264">
        <v>1654</v>
      </c>
    </row>
    <row r="154" spans="1:16" ht="14.4" customHeight="1" x14ac:dyDescent="0.3">
      <c r="A154" s="259" t="s">
        <v>1777</v>
      </c>
      <c r="B154" s="260" t="s">
        <v>1585</v>
      </c>
      <c r="C154" s="260" t="s">
        <v>1787</v>
      </c>
      <c r="D154" s="260" t="s">
        <v>1587</v>
      </c>
      <c r="E154" s="263">
        <v>29</v>
      </c>
      <c r="F154" s="263">
        <v>38367</v>
      </c>
      <c r="G154" s="260">
        <v>1</v>
      </c>
      <c r="H154" s="260">
        <v>1323</v>
      </c>
      <c r="I154" s="263">
        <v>24</v>
      </c>
      <c r="J154" s="263">
        <v>31752</v>
      </c>
      <c r="K154" s="260">
        <v>0.82758620689655171</v>
      </c>
      <c r="L154" s="260">
        <v>1323</v>
      </c>
      <c r="M154" s="263">
        <v>17</v>
      </c>
      <c r="N154" s="263">
        <v>22491</v>
      </c>
      <c r="O154" s="283">
        <v>0.58620689655172409</v>
      </c>
      <c r="P154" s="264">
        <v>1323</v>
      </c>
    </row>
    <row r="155" spans="1:16" ht="14.4" customHeight="1" x14ac:dyDescent="0.3">
      <c r="A155" s="259" t="s">
        <v>1777</v>
      </c>
      <c r="B155" s="260" t="s">
        <v>1585</v>
      </c>
      <c r="C155" s="260" t="s">
        <v>1788</v>
      </c>
      <c r="D155" s="260" t="s">
        <v>1587</v>
      </c>
      <c r="E155" s="263">
        <v>1</v>
      </c>
      <c r="F155" s="263">
        <v>1207</v>
      </c>
      <c r="G155" s="260">
        <v>1</v>
      </c>
      <c r="H155" s="260">
        <v>1207</v>
      </c>
      <c r="I155" s="263"/>
      <c r="J155" s="263"/>
      <c r="K155" s="260"/>
      <c r="L155" s="260"/>
      <c r="M155" s="263"/>
      <c r="N155" s="263"/>
      <c r="O155" s="283"/>
      <c r="P155" s="264"/>
    </row>
    <row r="156" spans="1:16" ht="14.4" customHeight="1" x14ac:dyDescent="0.3">
      <c r="A156" s="259" t="s">
        <v>1777</v>
      </c>
      <c r="B156" s="260" t="s">
        <v>1585</v>
      </c>
      <c r="C156" s="260" t="s">
        <v>1789</v>
      </c>
      <c r="D156" s="260" t="s">
        <v>1587</v>
      </c>
      <c r="E156" s="263">
        <v>2</v>
      </c>
      <c r="F156" s="263">
        <v>1930</v>
      </c>
      <c r="G156" s="260">
        <v>1</v>
      </c>
      <c r="H156" s="260">
        <v>965</v>
      </c>
      <c r="I156" s="263"/>
      <c r="J156" s="263"/>
      <c r="K156" s="260"/>
      <c r="L156" s="260"/>
      <c r="M156" s="263"/>
      <c r="N156" s="263"/>
      <c r="O156" s="283"/>
      <c r="P156" s="264"/>
    </row>
    <row r="157" spans="1:16" ht="14.4" customHeight="1" x14ac:dyDescent="0.3">
      <c r="A157" s="259" t="s">
        <v>1777</v>
      </c>
      <c r="B157" s="260" t="s">
        <v>1585</v>
      </c>
      <c r="C157" s="260" t="s">
        <v>1790</v>
      </c>
      <c r="D157" s="260" t="s">
        <v>1587</v>
      </c>
      <c r="E157" s="263"/>
      <c r="F157" s="263"/>
      <c r="G157" s="260"/>
      <c r="H157" s="260"/>
      <c r="I157" s="263">
        <v>1</v>
      </c>
      <c r="J157" s="263">
        <v>2416</v>
      </c>
      <c r="K157" s="260"/>
      <c r="L157" s="260">
        <v>2416</v>
      </c>
      <c r="M157" s="263"/>
      <c r="N157" s="263"/>
      <c r="O157" s="283"/>
      <c r="P157" s="264"/>
    </row>
    <row r="158" spans="1:16" ht="14.4" customHeight="1" x14ac:dyDescent="0.3">
      <c r="A158" s="259" t="s">
        <v>1777</v>
      </c>
      <c r="B158" s="260" t="s">
        <v>1585</v>
      </c>
      <c r="C158" s="260" t="s">
        <v>1791</v>
      </c>
      <c r="D158" s="260" t="s">
        <v>1587</v>
      </c>
      <c r="E158" s="263">
        <v>4</v>
      </c>
      <c r="F158" s="263">
        <v>7732</v>
      </c>
      <c r="G158" s="260">
        <v>1</v>
      </c>
      <c r="H158" s="260">
        <v>1933</v>
      </c>
      <c r="I158" s="263">
        <v>5</v>
      </c>
      <c r="J158" s="263">
        <v>9665</v>
      </c>
      <c r="K158" s="260">
        <v>1.25</v>
      </c>
      <c r="L158" s="260">
        <v>1933</v>
      </c>
      <c r="M158" s="263">
        <v>3</v>
      </c>
      <c r="N158" s="263">
        <v>5799</v>
      </c>
      <c r="O158" s="283">
        <v>0.75</v>
      </c>
      <c r="P158" s="264">
        <v>1933</v>
      </c>
    </row>
    <row r="159" spans="1:16" ht="14.4" customHeight="1" x14ac:dyDescent="0.3">
      <c r="A159" s="259" t="s">
        <v>1777</v>
      </c>
      <c r="B159" s="260" t="s">
        <v>1585</v>
      </c>
      <c r="C159" s="260" t="s">
        <v>1792</v>
      </c>
      <c r="D159" s="260" t="s">
        <v>1587</v>
      </c>
      <c r="E159" s="263"/>
      <c r="F159" s="263"/>
      <c r="G159" s="260"/>
      <c r="H159" s="260"/>
      <c r="I159" s="263"/>
      <c r="J159" s="263"/>
      <c r="K159" s="260"/>
      <c r="L159" s="260"/>
      <c r="M159" s="263">
        <v>2</v>
      </c>
      <c r="N159" s="263">
        <v>1356</v>
      </c>
      <c r="O159" s="283"/>
      <c r="P159" s="264">
        <v>678</v>
      </c>
    </row>
    <row r="160" spans="1:16" ht="14.4" customHeight="1" x14ac:dyDescent="0.3">
      <c r="A160" s="259" t="s">
        <v>1777</v>
      </c>
      <c r="B160" s="260" t="s">
        <v>1585</v>
      </c>
      <c r="C160" s="260" t="s">
        <v>1793</v>
      </c>
      <c r="D160" s="260" t="s">
        <v>1587</v>
      </c>
      <c r="E160" s="263">
        <v>73</v>
      </c>
      <c r="F160" s="263">
        <v>39566</v>
      </c>
      <c r="G160" s="260">
        <v>1</v>
      </c>
      <c r="H160" s="260">
        <v>542</v>
      </c>
      <c r="I160" s="263">
        <v>107</v>
      </c>
      <c r="J160" s="263">
        <v>57994</v>
      </c>
      <c r="K160" s="260">
        <v>1.4657534246575343</v>
      </c>
      <c r="L160" s="260">
        <v>542</v>
      </c>
      <c r="M160" s="263">
        <v>73</v>
      </c>
      <c r="N160" s="263">
        <v>39566</v>
      </c>
      <c r="O160" s="283">
        <v>1</v>
      </c>
      <c r="P160" s="264">
        <v>542</v>
      </c>
    </row>
    <row r="161" spans="1:16" ht="14.4" customHeight="1" x14ac:dyDescent="0.3">
      <c r="A161" s="259" t="s">
        <v>1777</v>
      </c>
      <c r="B161" s="260" t="s">
        <v>1585</v>
      </c>
      <c r="C161" s="260" t="s">
        <v>1794</v>
      </c>
      <c r="D161" s="260" t="s">
        <v>1587</v>
      </c>
      <c r="E161" s="263">
        <v>2</v>
      </c>
      <c r="F161" s="263">
        <v>596</v>
      </c>
      <c r="G161" s="260">
        <v>1</v>
      </c>
      <c r="H161" s="260">
        <v>298</v>
      </c>
      <c r="I161" s="263"/>
      <c r="J161" s="263"/>
      <c r="K161" s="260"/>
      <c r="L161" s="260"/>
      <c r="M161" s="263"/>
      <c r="N161" s="263"/>
      <c r="O161" s="283"/>
      <c r="P161" s="264"/>
    </row>
    <row r="162" spans="1:16" ht="14.4" customHeight="1" x14ac:dyDescent="0.3">
      <c r="A162" s="259" t="s">
        <v>1777</v>
      </c>
      <c r="B162" s="260" t="s">
        <v>1585</v>
      </c>
      <c r="C162" s="260" t="s">
        <v>1795</v>
      </c>
      <c r="D162" s="260" t="s">
        <v>1587</v>
      </c>
      <c r="E162" s="263">
        <v>48</v>
      </c>
      <c r="F162" s="263">
        <v>27792</v>
      </c>
      <c r="G162" s="260">
        <v>1</v>
      </c>
      <c r="H162" s="260">
        <v>579</v>
      </c>
      <c r="I162" s="263">
        <v>62</v>
      </c>
      <c r="J162" s="263">
        <v>35898</v>
      </c>
      <c r="K162" s="260">
        <v>1.2916666666666667</v>
      </c>
      <c r="L162" s="260">
        <v>579</v>
      </c>
      <c r="M162" s="263">
        <v>43</v>
      </c>
      <c r="N162" s="263">
        <v>24897</v>
      </c>
      <c r="O162" s="283">
        <v>0.89583333333333337</v>
      </c>
      <c r="P162" s="264">
        <v>579</v>
      </c>
    </row>
    <row r="163" spans="1:16" ht="14.4" customHeight="1" x14ac:dyDescent="0.3">
      <c r="A163" s="259" t="s">
        <v>1777</v>
      </c>
      <c r="B163" s="260" t="s">
        <v>1585</v>
      </c>
      <c r="C163" s="260" t="s">
        <v>1602</v>
      </c>
      <c r="D163" s="260" t="s">
        <v>1587</v>
      </c>
      <c r="E163" s="263">
        <v>5</v>
      </c>
      <c r="F163" s="263">
        <v>565</v>
      </c>
      <c r="G163" s="260">
        <v>1</v>
      </c>
      <c r="H163" s="260">
        <v>113</v>
      </c>
      <c r="I163" s="263">
        <v>11</v>
      </c>
      <c r="J163" s="263">
        <v>1243</v>
      </c>
      <c r="K163" s="260">
        <v>2.2000000000000002</v>
      </c>
      <c r="L163" s="260">
        <v>113</v>
      </c>
      <c r="M163" s="263">
        <v>16</v>
      </c>
      <c r="N163" s="263">
        <v>1808</v>
      </c>
      <c r="O163" s="283">
        <v>3.2</v>
      </c>
      <c r="P163" s="264">
        <v>113</v>
      </c>
    </row>
    <row r="164" spans="1:16" ht="14.4" customHeight="1" x14ac:dyDescent="0.3">
      <c r="A164" s="259" t="s">
        <v>1777</v>
      </c>
      <c r="B164" s="260" t="s">
        <v>1585</v>
      </c>
      <c r="C164" s="260" t="s">
        <v>1603</v>
      </c>
      <c r="D164" s="260" t="s">
        <v>1587</v>
      </c>
      <c r="E164" s="263">
        <v>2</v>
      </c>
      <c r="F164" s="263">
        <v>264</v>
      </c>
      <c r="G164" s="260">
        <v>1</v>
      </c>
      <c r="H164" s="260">
        <v>132</v>
      </c>
      <c r="I164" s="263">
        <v>3</v>
      </c>
      <c r="J164" s="263">
        <v>396</v>
      </c>
      <c r="K164" s="260">
        <v>1.5</v>
      </c>
      <c r="L164" s="260">
        <v>132</v>
      </c>
      <c r="M164" s="263"/>
      <c r="N164" s="263"/>
      <c r="O164" s="283"/>
      <c r="P164" s="264"/>
    </row>
    <row r="165" spans="1:16" ht="14.4" customHeight="1" x14ac:dyDescent="0.3">
      <c r="A165" s="259" t="s">
        <v>1777</v>
      </c>
      <c r="B165" s="260" t="s">
        <v>1585</v>
      </c>
      <c r="C165" s="260" t="s">
        <v>1604</v>
      </c>
      <c r="D165" s="260" t="s">
        <v>1587</v>
      </c>
      <c r="E165" s="263"/>
      <c r="F165" s="263"/>
      <c r="G165" s="260"/>
      <c r="H165" s="260"/>
      <c r="I165" s="263">
        <v>2</v>
      </c>
      <c r="J165" s="263">
        <v>312</v>
      </c>
      <c r="K165" s="260"/>
      <c r="L165" s="260">
        <v>156</v>
      </c>
      <c r="M165" s="263"/>
      <c r="N165" s="263"/>
      <c r="O165" s="283"/>
      <c r="P165" s="264"/>
    </row>
    <row r="166" spans="1:16" ht="14.4" customHeight="1" x14ac:dyDescent="0.3">
      <c r="A166" s="259" t="s">
        <v>1777</v>
      </c>
      <c r="B166" s="260" t="s">
        <v>1585</v>
      </c>
      <c r="C166" s="260" t="s">
        <v>1638</v>
      </c>
      <c r="D166" s="260" t="s">
        <v>1587</v>
      </c>
      <c r="E166" s="263">
        <v>4</v>
      </c>
      <c r="F166" s="263">
        <v>6960</v>
      </c>
      <c r="G166" s="260">
        <v>1</v>
      </c>
      <c r="H166" s="260">
        <v>1740</v>
      </c>
      <c r="I166" s="263">
        <v>2</v>
      </c>
      <c r="J166" s="263">
        <v>3480</v>
      </c>
      <c r="K166" s="260">
        <v>0.5</v>
      </c>
      <c r="L166" s="260">
        <v>1740</v>
      </c>
      <c r="M166" s="263">
        <v>5</v>
      </c>
      <c r="N166" s="263">
        <v>8700</v>
      </c>
      <c r="O166" s="283">
        <v>1.25</v>
      </c>
      <c r="P166" s="264">
        <v>1740</v>
      </c>
    </row>
    <row r="167" spans="1:16" ht="14.4" customHeight="1" x14ac:dyDescent="0.3">
      <c r="A167" s="259" t="s">
        <v>1777</v>
      </c>
      <c r="B167" s="260" t="s">
        <v>1585</v>
      </c>
      <c r="C167" s="260" t="s">
        <v>1662</v>
      </c>
      <c r="D167" s="260" t="s">
        <v>1587</v>
      </c>
      <c r="E167" s="263">
        <v>10</v>
      </c>
      <c r="F167" s="263">
        <v>10080</v>
      </c>
      <c r="G167" s="260">
        <v>1</v>
      </c>
      <c r="H167" s="260">
        <v>1008</v>
      </c>
      <c r="I167" s="263">
        <v>8</v>
      </c>
      <c r="J167" s="263">
        <v>8064</v>
      </c>
      <c r="K167" s="260">
        <v>0.8</v>
      </c>
      <c r="L167" s="260">
        <v>1008</v>
      </c>
      <c r="M167" s="263">
        <v>5</v>
      </c>
      <c r="N167" s="263">
        <v>5040</v>
      </c>
      <c r="O167" s="283">
        <v>0.5</v>
      </c>
      <c r="P167" s="264">
        <v>1008</v>
      </c>
    </row>
    <row r="168" spans="1:16" ht="14.4" customHeight="1" x14ac:dyDescent="0.3">
      <c r="A168" s="259" t="s">
        <v>1777</v>
      </c>
      <c r="B168" s="260" t="s">
        <v>1585</v>
      </c>
      <c r="C168" s="260" t="s">
        <v>1796</v>
      </c>
      <c r="D168" s="260" t="s">
        <v>1587</v>
      </c>
      <c r="E168" s="263">
        <v>218</v>
      </c>
      <c r="F168" s="263">
        <v>47306</v>
      </c>
      <c r="G168" s="260">
        <v>1</v>
      </c>
      <c r="H168" s="260">
        <v>217</v>
      </c>
      <c r="I168" s="263">
        <v>186</v>
      </c>
      <c r="J168" s="263">
        <v>40362</v>
      </c>
      <c r="K168" s="260">
        <v>0.85321100917431192</v>
      </c>
      <c r="L168" s="260">
        <v>217</v>
      </c>
      <c r="M168" s="263">
        <v>177</v>
      </c>
      <c r="N168" s="263">
        <v>38409</v>
      </c>
      <c r="O168" s="283">
        <v>0.81192660550458717</v>
      </c>
      <c r="P168" s="264">
        <v>217</v>
      </c>
    </row>
    <row r="169" spans="1:16" ht="14.4" customHeight="1" x14ac:dyDescent="0.3">
      <c r="A169" s="259" t="s">
        <v>1777</v>
      </c>
      <c r="B169" s="260" t="s">
        <v>1585</v>
      </c>
      <c r="C169" s="260" t="s">
        <v>1797</v>
      </c>
      <c r="D169" s="260" t="s">
        <v>1587</v>
      </c>
      <c r="E169" s="263"/>
      <c r="F169" s="263"/>
      <c r="G169" s="260"/>
      <c r="H169" s="260"/>
      <c r="I169" s="263"/>
      <c r="J169" s="263"/>
      <c r="K169" s="260"/>
      <c r="L169" s="260"/>
      <c r="M169" s="263">
        <v>1</v>
      </c>
      <c r="N169" s="263">
        <v>3258</v>
      </c>
      <c r="O169" s="283"/>
      <c r="P169" s="264">
        <v>3258</v>
      </c>
    </row>
    <row r="170" spans="1:16" ht="14.4" customHeight="1" x14ac:dyDescent="0.3">
      <c r="A170" s="259" t="s">
        <v>1777</v>
      </c>
      <c r="B170" s="260" t="s">
        <v>1585</v>
      </c>
      <c r="C170" s="260" t="s">
        <v>1798</v>
      </c>
      <c r="D170" s="260" t="s">
        <v>1587</v>
      </c>
      <c r="E170" s="263">
        <v>148</v>
      </c>
      <c r="F170" s="263">
        <v>154364</v>
      </c>
      <c r="G170" s="260">
        <v>1</v>
      </c>
      <c r="H170" s="260">
        <v>1043</v>
      </c>
      <c r="I170" s="263">
        <v>135</v>
      </c>
      <c r="J170" s="263">
        <v>140805</v>
      </c>
      <c r="K170" s="260">
        <v>0.91216216216216217</v>
      </c>
      <c r="L170" s="260">
        <v>1043</v>
      </c>
      <c r="M170" s="263">
        <v>148</v>
      </c>
      <c r="N170" s="263">
        <v>154364</v>
      </c>
      <c r="O170" s="283">
        <v>1</v>
      </c>
      <c r="P170" s="264">
        <v>1043</v>
      </c>
    </row>
    <row r="171" spans="1:16" ht="14.4" customHeight="1" x14ac:dyDescent="0.3">
      <c r="A171" s="259" t="s">
        <v>1777</v>
      </c>
      <c r="B171" s="260" t="s">
        <v>1585</v>
      </c>
      <c r="C171" s="260" t="s">
        <v>1799</v>
      </c>
      <c r="D171" s="260" t="s">
        <v>1587</v>
      </c>
      <c r="E171" s="263">
        <v>1</v>
      </c>
      <c r="F171" s="263">
        <v>1654</v>
      </c>
      <c r="G171" s="260">
        <v>1</v>
      </c>
      <c r="H171" s="260">
        <v>1654</v>
      </c>
      <c r="I171" s="263"/>
      <c r="J171" s="263"/>
      <c r="K171" s="260"/>
      <c r="L171" s="260"/>
      <c r="M171" s="263"/>
      <c r="N171" s="263"/>
      <c r="O171" s="283"/>
      <c r="P171" s="264"/>
    </row>
    <row r="172" spans="1:16" ht="14.4" customHeight="1" x14ac:dyDescent="0.3">
      <c r="A172" s="259" t="s">
        <v>1777</v>
      </c>
      <c r="B172" s="260" t="s">
        <v>1585</v>
      </c>
      <c r="C172" s="260" t="s">
        <v>1800</v>
      </c>
      <c r="D172" s="260" t="s">
        <v>1587</v>
      </c>
      <c r="E172" s="263">
        <v>1</v>
      </c>
      <c r="F172" s="263">
        <v>1323</v>
      </c>
      <c r="G172" s="260">
        <v>1</v>
      </c>
      <c r="H172" s="260">
        <v>1323</v>
      </c>
      <c r="I172" s="263">
        <v>3</v>
      </c>
      <c r="J172" s="263">
        <v>3969</v>
      </c>
      <c r="K172" s="260">
        <v>3</v>
      </c>
      <c r="L172" s="260">
        <v>1323</v>
      </c>
      <c r="M172" s="263">
        <v>6</v>
      </c>
      <c r="N172" s="263">
        <v>7938</v>
      </c>
      <c r="O172" s="283">
        <v>6</v>
      </c>
      <c r="P172" s="264">
        <v>1323</v>
      </c>
    </row>
    <row r="173" spans="1:16" ht="14.4" customHeight="1" x14ac:dyDescent="0.3">
      <c r="A173" s="259" t="s">
        <v>1777</v>
      </c>
      <c r="B173" s="260" t="s">
        <v>1585</v>
      </c>
      <c r="C173" s="260" t="s">
        <v>1801</v>
      </c>
      <c r="D173" s="260" t="s">
        <v>1587</v>
      </c>
      <c r="E173" s="263"/>
      <c r="F173" s="263"/>
      <c r="G173" s="260"/>
      <c r="H173" s="260"/>
      <c r="I173" s="263"/>
      <c r="J173" s="263"/>
      <c r="K173" s="260"/>
      <c r="L173" s="260"/>
      <c r="M173" s="263">
        <v>1</v>
      </c>
      <c r="N173" s="263">
        <v>965</v>
      </c>
      <c r="O173" s="283"/>
      <c r="P173" s="264">
        <v>965</v>
      </c>
    </row>
    <row r="174" spans="1:16" ht="14.4" customHeight="1" x14ac:dyDescent="0.3">
      <c r="A174" s="259" t="s">
        <v>1777</v>
      </c>
      <c r="B174" s="260" t="s">
        <v>1585</v>
      </c>
      <c r="C174" s="260" t="s">
        <v>1802</v>
      </c>
      <c r="D174" s="260" t="s">
        <v>1587</v>
      </c>
      <c r="E174" s="263">
        <v>1</v>
      </c>
      <c r="F174" s="263">
        <v>1933</v>
      </c>
      <c r="G174" s="260">
        <v>1</v>
      </c>
      <c r="H174" s="260">
        <v>1933</v>
      </c>
      <c r="I174" s="263"/>
      <c r="J174" s="263"/>
      <c r="K174" s="260"/>
      <c r="L174" s="260"/>
      <c r="M174" s="263">
        <v>1</v>
      </c>
      <c r="N174" s="263">
        <v>1933</v>
      </c>
      <c r="O174" s="283">
        <v>1</v>
      </c>
      <c r="P174" s="264">
        <v>1933</v>
      </c>
    </row>
    <row r="175" spans="1:16" ht="14.4" customHeight="1" x14ac:dyDescent="0.3">
      <c r="A175" s="259" t="s">
        <v>1777</v>
      </c>
      <c r="B175" s="260" t="s">
        <v>1585</v>
      </c>
      <c r="C175" s="260" t="s">
        <v>1803</v>
      </c>
      <c r="D175" s="260" t="s">
        <v>1587</v>
      </c>
      <c r="E175" s="263">
        <v>26</v>
      </c>
      <c r="F175" s="263">
        <v>14092</v>
      </c>
      <c r="G175" s="260">
        <v>1</v>
      </c>
      <c r="H175" s="260">
        <v>542</v>
      </c>
      <c r="I175" s="263">
        <v>38</v>
      </c>
      <c r="J175" s="263">
        <v>20596</v>
      </c>
      <c r="K175" s="260">
        <v>1.4615384615384615</v>
      </c>
      <c r="L175" s="260">
        <v>542</v>
      </c>
      <c r="M175" s="263">
        <v>22</v>
      </c>
      <c r="N175" s="263">
        <v>11924</v>
      </c>
      <c r="O175" s="283">
        <v>0.84615384615384615</v>
      </c>
      <c r="P175" s="264">
        <v>542</v>
      </c>
    </row>
    <row r="176" spans="1:16" ht="14.4" customHeight="1" x14ac:dyDescent="0.3">
      <c r="A176" s="259" t="s">
        <v>1777</v>
      </c>
      <c r="B176" s="260" t="s">
        <v>1585</v>
      </c>
      <c r="C176" s="260" t="s">
        <v>1804</v>
      </c>
      <c r="D176" s="260" t="s">
        <v>1587</v>
      </c>
      <c r="E176" s="263"/>
      <c r="F176" s="263"/>
      <c r="G176" s="260"/>
      <c r="H176" s="260"/>
      <c r="I176" s="263"/>
      <c r="J176" s="263"/>
      <c r="K176" s="260"/>
      <c r="L176" s="260"/>
      <c r="M176" s="263">
        <v>1</v>
      </c>
      <c r="N176" s="263">
        <v>298</v>
      </c>
      <c r="O176" s="283"/>
      <c r="P176" s="264">
        <v>298</v>
      </c>
    </row>
    <row r="177" spans="1:16" ht="14.4" customHeight="1" x14ac:dyDescent="0.3">
      <c r="A177" s="259" t="s">
        <v>1777</v>
      </c>
      <c r="B177" s="260" t="s">
        <v>1585</v>
      </c>
      <c r="C177" s="260" t="s">
        <v>1805</v>
      </c>
      <c r="D177" s="260" t="s">
        <v>1587</v>
      </c>
      <c r="E177" s="263">
        <v>51</v>
      </c>
      <c r="F177" s="263">
        <v>29529</v>
      </c>
      <c r="G177" s="260">
        <v>1</v>
      </c>
      <c r="H177" s="260">
        <v>579</v>
      </c>
      <c r="I177" s="263">
        <v>63</v>
      </c>
      <c r="J177" s="263">
        <v>36477</v>
      </c>
      <c r="K177" s="260">
        <v>1.2352941176470589</v>
      </c>
      <c r="L177" s="260">
        <v>579</v>
      </c>
      <c r="M177" s="263">
        <v>58</v>
      </c>
      <c r="N177" s="263">
        <v>33582</v>
      </c>
      <c r="O177" s="283">
        <v>1.1372549019607843</v>
      </c>
      <c r="P177" s="264">
        <v>579</v>
      </c>
    </row>
    <row r="178" spans="1:16" ht="14.4" customHeight="1" x14ac:dyDescent="0.3">
      <c r="A178" s="259" t="s">
        <v>1777</v>
      </c>
      <c r="B178" s="260" t="s">
        <v>1670</v>
      </c>
      <c r="C178" s="260" t="s">
        <v>1687</v>
      </c>
      <c r="D178" s="260" t="s">
        <v>1688</v>
      </c>
      <c r="E178" s="263">
        <v>627</v>
      </c>
      <c r="F178" s="263">
        <v>285633.34000000003</v>
      </c>
      <c r="G178" s="260">
        <v>1</v>
      </c>
      <c r="H178" s="260">
        <v>455.55556618819782</v>
      </c>
      <c r="I178" s="263">
        <v>626</v>
      </c>
      <c r="J178" s="263">
        <v>285177.8</v>
      </c>
      <c r="K178" s="260">
        <v>0.99840515816535969</v>
      </c>
      <c r="L178" s="260">
        <v>455.55559105431308</v>
      </c>
      <c r="M178" s="263">
        <v>495</v>
      </c>
      <c r="N178" s="263">
        <v>225499.97999999998</v>
      </c>
      <c r="O178" s="283">
        <v>0.78947359576441589</v>
      </c>
      <c r="P178" s="264">
        <v>455.55551515151512</v>
      </c>
    </row>
    <row r="179" spans="1:16" ht="14.4" customHeight="1" x14ac:dyDescent="0.3">
      <c r="A179" s="259" t="s">
        <v>1777</v>
      </c>
      <c r="B179" s="260" t="s">
        <v>1670</v>
      </c>
      <c r="C179" s="260" t="s">
        <v>1689</v>
      </c>
      <c r="D179" s="260" t="s">
        <v>1690</v>
      </c>
      <c r="E179" s="263">
        <v>16</v>
      </c>
      <c r="F179" s="263">
        <v>1244.46</v>
      </c>
      <c r="G179" s="260">
        <v>1</v>
      </c>
      <c r="H179" s="260">
        <v>77.778750000000002</v>
      </c>
      <c r="I179" s="263">
        <v>12</v>
      </c>
      <c r="J179" s="263">
        <v>933.35000000000014</v>
      </c>
      <c r="K179" s="260">
        <v>0.75000401780692039</v>
      </c>
      <c r="L179" s="260">
        <v>77.779166666666683</v>
      </c>
      <c r="M179" s="263">
        <v>9</v>
      </c>
      <c r="N179" s="263">
        <v>700.02</v>
      </c>
      <c r="O179" s="283">
        <v>0.56250904006557056</v>
      </c>
      <c r="P179" s="264">
        <v>77.78</v>
      </c>
    </row>
    <row r="180" spans="1:16" ht="14.4" customHeight="1" x14ac:dyDescent="0.3">
      <c r="A180" s="259" t="s">
        <v>1777</v>
      </c>
      <c r="B180" s="260" t="s">
        <v>1670</v>
      </c>
      <c r="C180" s="260" t="s">
        <v>1691</v>
      </c>
      <c r="D180" s="260" t="s">
        <v>1692</v>
      </c>
      <c r="E180" s="263">
        <v>74</v>
      </c>
      <c r="F180" s="263">
        <v>18500</v>
      </c>
      <c r="G180" s="260">
        <v>1</v>
      </c>
      <c r="H180" s="260">
        <v>250</v>
      </c>
      <c r="I180" s="263">
        <v>91</v>
      </c>
      <c r="J180" s="263">
        <v>22750</v>
      </c>
      <c r="K180" s="260">
        <v>1.2297297297297298</v>
      </c>
      <c r="L180" s="260">
        <v>250</v>
      </c>
      <c r="M180" s="263">
        <v>48</v>
      </c>
      <c r="N180" s="263">
        <v>12000</v>
      </c>
      <c r="O180" s="283">
        <v>0.64864864864864868</v>
      </c>
      <c r="P180" s="264">
        <v>250</v>
      </c>
    </row>
    <row r="181" spans="1:16" ht="14.4" customHeight="1" x14ac:dyDescent="0.3">
      <c r="A181" s="259" t="s">
        <v>1777</v>
      </c>
      <c r="B181" s="260" t="s">
        <v>1670</v>
      </c>
      <c r="C181" s="260" t="s">
        <v>1695</v>
      </c>
      <c r="D181" s="260" t="s">
        <v>1696</v>
      </c>
      <c r="E181" s="263">
        <v>699</v>
      </c>
      <c r="F181" s="263">
        <v>213583.34999999998</v>
      </c>
      <c r="G181" s="260">
        <v>1</v>
      </c>
      <c r="H181" s="260">
        <v>305.55557939914161</v>
      </c>
      <c r="I181" s="263">
        <v>708</v>
      </c>
      <c r="J181" s="263">
        <v>216333.34000000003</v>
      </c>
      <c r="K181" s="260">
        <v>1.0128754886558342</v>
      </c>
      <c r="L181" s="260">
        <v>305.55556497175144</v>
      </c>
      <c r="M181" s="263">
        <v>522</v>
      </c>
      <c r="N181" s="263">
        <v>159500.00999999998</v>
      </c>
      <c r="O181" s="283">
        <v>0.746781104425977</v>
      </c>
      <c r="P181" s="264">
        <v>305.55557471264365</v>
      </c>
    </row>
    <row r="182" spans="1:16" ht="14.4" customHeight="1" x14ac:dyDescent="0.3">
      <c r="A182" s="259" t="s">
        <v>1777</v>
      </c>
      <c r="B182" s="260" t="s">
        <v>1670</v>
      </c>
      <c r="C182" s="260" t="s">
        <v>1697</v>
      </c>
      <c r="D182" s="260" t="s">
        <v>1698</v>
      </c>
      <c r="E182" s="263">
        <v>724</v>
      </c>
      <c r="F182" s="263">
        <v>56311.12999999999</v>
      </c>
      <c r="G182" s="260">
        <v>1</v>
      </c>
      <c r="H182" s="260">
        <v>77.777803867403307</v>
      </c>
      <c r="I182" s="263">
        <v>729</v>
      </c>
      <c r="J182" s="263">
        <v>56700</v>
      </c>
      <c r="K182" s="260">
        <v>1.0069057395935761</v>
      </c>
      <c r="L182" s="260">
        <v>77.777777777777771</v>
      </c>
      <c r="M182" s="263">
        <v>546</v>
      </c>
      <c r="N182" s="263">
        <v>42466.710000000006</v>
      </c>
      <c r="O182" s="283">
        <v>0.75414416297453124</v>
      </c>
      <c r="P182" s="264">
        <v>77.777857142857158</v>
      </c>
    </row>
    <row r="183" spans="1:16" ht="14.4" customHeight="1" x14ac:dyDescent="0.3">
      <c r="A183" s="259" t="s">
        <v>1777</v>
      </c>
      <c r="B183" s="260" t="s">
        <v>1670</v>
      </c>
      <c r="C183" s="260" t="s">
        <v>1699</v>
      </c>
      <c r="D183" s="260" t="s">
        <v>1700</v>
      </c>
      <c r="E183" s="263">
        <v>554</v>
      </c>
      <c r="F183" s="263">
        <v>166200</v>
      </c>
      <c r="G183" s="260">
        <v>1</v>
      </c>
      <c r="H183" s="260">
        <v>300</v>
      </c>
      <c r="I183" s="263">
        <v>538</v>
      </c>
      <c r="J183" s="263">
        <v>161400</v>
      </c>
      <c r="K183" s="260">
        <v>0.97111913357400725</v>
      </c>
      <c r="L183" s="260">
        <v>300</v>
      </c>
      <c r="M183" s="263">
        <v>416</v>
      </c>
      <c r="N183" s="263">
        <v>124800</v>
      </c>
      <c r="O183" s="283">
        <v>0.75090252707581229</v>
      </c>
      <c r="P183" s="264">
        <v>300</v>
      </c>
    </row>
    <row r="184" spans="1:16" ht="14.4" customHeight="1" x14ac:dyDescent="0.3">
      <c r="A184" s="259" t="s">
        <v>1777</v>
      </c>
      <c r="B184" s="260" t="s">
        <v>1670</v>
      </c>
      <c r="C184" s="260" t="s">
        <v>1701</v>
      </c>
      <c r="D184" s="260" t="s">
        <v>1702</v>
      </c>
      <c r="E184" s="263"/>
      <c r="F184" s="263"/>
      <c r="G184" s="260"/>
      <c r="H184" s="260"/>
      <c r="I184" s="263">
        <v>2</v>
      </c>
      <c r="J184" s="263">
        <v>222.22</v>
      </c>
      <c r="K184" s="260"/>
      <c r="L184" s="260">
        <v>111.11</v>
      </c>
      <c r="M184" s="263"/>
      <c r="N184" s="263"/>
      <c r="O184" s="283"/>
      <c r="P184" s="264"/>
    </row>
    <row r="185" spans="1:16" ht="14.4" customHeight="1" x14ac:dyDescent="0.3">
      <c r="A185" s="259" t="s">
        <v>1777</v>
      </c>
      <c r="B185" s="260" t="s">
        <v>1670</v>
      </c>
      <c r="C185" s="260" t="s">
        <v>1703</v>
      </c>
      <c r="D185" s="260" t="s">
        <v>1704</v>
      </c>
      <c r="E185" s="263">
        <v>3</v>
      </c>
      <c r="F185" s="263">
        <v>266.67</v>
      </c>
      <c r="G185" s="260">
        <v>1</v>
      </c>
      <c r="H185" s="260">
        <v>88.89</v>
      </c>
      <c r="I185" s="263">
        <v>5</v>
      </c>
      <c r="J185" s="263">
        <v>444.45000000000005</v>
      </c>
      <c r="K185" s="260">
        <v>1.6666666666666667</v>
      </c>
      <c r="L185" s="260">
        <v>88.890000000000015</v>
      </c>
      <c r="M185" s="263">
        <v>1</v>
      </c>
      <c r="N185" s="263">
        <v>88.89</v>
      </c>
      <c r="O185" s="283">
        <v>0.33333333333333331</v>
      </c>
      <c r="P185" s="264">
        <v>88.89</v>
      </c>
    </row>
    <row r="186" spans="1:16" ht="14.4" customHeight="1" x14ac:dyDescent="0.3">
      <c r="A186" s="259" t="s">
        <v>1777</v>
      </c>
      <c r="B186" s="260" t="s">
        <v>1670</v>
      </c>
      <c r="C186" s="260" t="s">
        <v>1707</v>
      </c>
      <c r="D186" s="260" t="s">
        <v>1708</v>
      </c>
      <c r="E186" s="263"/>
      <c r="F186" s="263"/>
      <c r="G186" s="260"/>
      <c r="H186" s="260"/>
      <c r="I186" s="263">
        <v>1</v>
      </c>
      <c r="J186" s="263">
        <v>244.44</v>
      </c>
      <c r="K186" s="260"/>
      <c r="L186" s="260">
        <v>244.44</v>
      </c>
      <c r="M186" s="263"/>
      <c r="N186" s="263"/>
      <c r="O186" s="283"/>
      <c r="P186" s="264"/>
    </row>
    <row r="187" spans="1:16" ht="14.4" customHeight="1" x14ac:dyDescent="0.3">
      <c r="A187" s="259" t="s">
        <v>1777</v>
      </c>
      <c r="B187" s="260" t="s">
        <v>1670</v>
      </c>
      <c r="C187" s="260" t="s">
        <v>1731</v>
      </c>
      <c r="D187" s="260" t="s">
        <v>1732</v>
      </c>
      <c r="E187" s="263">
        <v>1563</v>
      </c>
      <c r="F187" s="263">
        <v>76413.320000000007</v>
      </c>
      <c r="G187" s="260">
        <v>1</v>
      </c>
      <c r="H187" s="260">
        <v>48.888880358285355</v>
      </c>
      <c r="I187" s="263">
        <v>1556</v>
      </c>
      <c r="J187" s="263">
        <v>76071.12</v>
      </c>
      <c r="K187" s="260">
        <v>0.99552172317601162</v>
      </c>
      <c r="L187" s="260">
        <v>48.888894601542411</v>
      </c>
      <c r="M187" s="263">
        <v>1495</v>
      </c>
      <c r="N187" s="263">
        <v>73088.88</v>
      </c>
      <c r="O187" s="283">
        <v>0.95649397251683344</v>
      </c>
      <c r="P187" s="264">
        <v>48.888882943143813</v>
      </c>
    </row>
    <row r="188" spans="1:16" ht="14.4" customHeight="1" x14ac:dyDescent="0.3">
      <c r="A188" s="259" t="s">
        <v>1777</v>
      </c>
      <c r="B188" s="260" t="s">
        <v>1670</v>
      </c>
      <c r="C188" s="260" t="s">
        <v>1744</v>
      </c>
      <c r="D188" s="260" t="s">
        <v>1745</v>
      </c>
      <c r="E188" s="263">
        <v>11</v>
      </c>
      <c r="F188" s="263">
        <v>1063.3499999999999</v>
      </c>
      <c r="G188" s="260">
        <v>1</v>
      </c>
      <c r="H188" s="260">
        <v>96.668181818181807</v>
      </c>
      <c r="I188" s="263">
        <v>15</v>
      </c>
      <c r="J188" s="263">
        <v>1450.0100000000002</v>
      </c>
      <c r="K188" s="260">
        <v>1.3636243946019657</v>
      </c>
      <c r="L188" s="260">
        <v>96.667333333333346</v>
      </c>
      <c r="M188" s="263">
        <v>5</v>
      </c>
      <c r="N188" s="263">
        <v>483.34000000000003</v>
      </c>
      <c r="O188" s="283">
        <v>0.45454459961442617</v>
      </c>
      <c r="P188" s="264">
        <v>96.668000000000006</v>
      </c>
    </row>
    <row r="189" spans="1:16" ht="14.4" customHeight="1" x14ac:dyDescent="0.3">
      <c r="A189" s="259" t="s">
        <v>1777</v>
      </c>
      <c r="B189" s="260" t="s">
        <v>1670</v>
      </c>
      <c r="C189" s="260" t="s">
        <v>1806</v>
      </c>
      <c r="D189" s="260" t="s">
        <v>1807</v>
      </c>
      <c r="E189" s="263">
        <v>316</v>
      </c>
      <c r="F189" s="263">
        <v>210666.66</v>
      </c>
      <c r="G189" s="260">
        <v>1</v>
      </c>
      <c r="H189" s="260">
        <v>666.6666455696203</v>
      </c>
      <c r="I189" s="263">
        <v>322</v>
      </c>
      <c r="J189" s="263">
        <v>214666.67</v>
      </c>
      <c r="K189" s="260">
        <v>1.018987389841373</v>
      </c>
      <c r="L189" s="260">
        <v>666.66667701863355</v>
      </c>
      <c r="M189" s="263">
        <v>207</v>
      </c>
      <c r="N189" s="263">
        <v>138000.01</v>
      </c>
      <c r="O189" s="283">
        <v>0.65506335933744808</v>
      </c>
      <c r="P189" s="264">
        <v>666.66671497584548</v>
      </c>
    </row>
    <row r="190" spans="1:16" ht="14.4" customHeight="1" x14ac:dyDescent="0.3">
      <c r="A190" s="259" t="s">
        <v>1777</v>
      </c>
      <c r="B190" s="260" t="s">
        <v>1670</v>
      </c>
      <c r="C190" s="260" t="s">
        <v>1808</v>
      </c>
      <c r="D190" s="260" t="s">
        <v>1809</v>
      </c>
      <c r="E190" s="263">
        <v>333</v>
      </c>
      <c r="F190" s="263">
        <v>480999.96000000008</v>
      </c>
      <c r="G190" s="260">
        <v>1</v>
      </c>
      <c r="H190" s="260">
        <v>1444.4443243243245</v>
      </c>
      <c r="I190" s="263">
        <v>371</v>
      </c>
      <c r="J190" s="263">
        <v>535888.86</v>
      </c>
      <c r="K190" s="260">
        <v>1.1141141467038789</v>
      </c>
      <c r="L190" s="260">
        <v>1444.4443665768194</v>
      </c>
      <c r="M190" s="263">
        <v>334</v>
      </c>
      <c r="N190" s="263">
        <v>482444.43</v>
      </c>
      <c r="O190" s="283">
        <v>1.0030030563827903</v>
      </c>
      <c r="P190" s="264">
        <v>1444.4444011976047</v>
      </c>
    </row>
    <row r="191" spans="1:16" ht="14.4" customHeight="1" x14ac:dyDescent="0.3">
      <c r="A191" s="259" t="s">
        <v>1777</v>
      </c>
      <c r="B191" s="260" t="s">
        <v>1670</v>
      </c>
      <c r="C191" s="260" t="s">
        <v>1810</v>
      </c>
      <c r="D191" s="260" t="s">
        <v>1811</v>
      </c>
      <c r="E191" s="263">
        <v>1683</v>
      </c>
      <c r="F191" s="263">
        <v>1496000.0099999998</v>
      </c>
      <c r="G191" s="260">
        <v>1</v>
      </c>
      <c r="H191" s="260">
        <v>888.88889483065941</v>
      </c>
      <c r="I191" s="263">
        <v>1860</v>
      </c>
      <c r="J191" s="263">
        <v>1653333.35</v>
      </c>
      <c r="K191" s="260">
        <v>1.1051693442167827</v>
      </c>
      <c r="L191" s="260">
        <v>888.88889784946241</v>
      </c>
      <c r="M191" s="263">
        <v>1830</v>
      </c>
      <c r="N191" s="263">
        <v>1626666.6400000001</v>
      </c>
      <c r="O191" s="283">
        <v>1.0873440034268451</v>
      </c>
      <c r="P191" s="264">
        <v>888.88887431694002</v>
      </c>
    </row>
    <row r="192" spans="1:16" ht="14.4" customHeight="1" x14ac:dyDescent="0.3">
      <c r="A192" s="259" t="s">
        <v>1777</v>
      </c>
      <c r="B192" s="260" t="s">
        <v>1670</v>
      </c>
      <c r="C192" s="260" t="s">
        <v>1812</v>
      </c>
      <c r="D192" s="260" t="s">
        <v>1813</v>
      </c>
      <c r="E192" s="263">
        <v>470</v>
      </c>
      <c r="F192" s="263">
        <v>109666.69</v>
      </c>
      <c r="G192" s="260">
        <v>1</v>
      </c>
      <c r="H192" s="260">
        <v>233.33338297872342</v>
      </c>
      <c r="I192" s="263">
        <v>444</v>
      </c>
      <c r="J192" s="263">
        <v>103600</v>
      </c>
      <c r="K192" s="260">
        <v>0.94468065006794677</v>
      </c>
      <c r="L192" s="260">
        <v>233.33333333333334</v>
      </c>
      <c r="M192" s="263">
        <v>359</v>
      </c>
      <c r="N192" s="263">
        <v>83766.66</v>
      </c>
      <c r="O192" s="283">
        <v>0.76382956392684054</v>
      </c>
      <c r="P192" s="264">
        <v>233.33331476323121</v>
      </c>
    </row>
    <row r="193" spans="1:16" ht="14.4" customHeight="1" x14ac:dyDescent="0.3">
      <c r="A193" s="259" t="s">
        <v>1777</v>
      </c>
      <c r="B193" s="260" t="s">
        <v>1670</v>
      </c>
      <c r="C193" s="260" t="s">
        <v>1814</v>
      </c>
      <c r="D193" s="260" t="s">
        <v>1815</v>
      </c>
      <c r="E193" s="263">
        <v>361</v>
      </c>
      <c r="F193" s="263">
        <v>280777.75999999995</v>
      </c>
      <c r="G193" s="260">
        <v>1</v>
      </c>
      <c r="H193" s="260">
        <v>777.77772853185581</v>
      </c>
      <c r="I193" s="263">
        <v>303</v>
      </c>
      <c r="J193" s="263">
        <v>235666.68000000002</v>
      </c>
      <c r="K193" s="260">
        <v>0.8393352806860489</v>
      </c>
      <c r="L193" s="260">
        <v>777.77782178217831</v>
      </c>
      <c r="M193" s="263">
        <v>328</v>
      </c>
      <c r="N193" s="263">
        <v>255111.14</v>
      </c>
      <c r="O193" s="283">
        <v>0.90858741803481891</v>
      </c>
      <c r="P193" s="264">
        <v>777.77786585365857</v>
      </c>
    </row>
    <row r="194" spans="1:16" ht="14.4" customHeight="1" x14ac:dyDescent="0.3">
      <c r="A194" s="259" t="s">
        <v>1777</v>
      </c>
      <c r="B194" s="260" t="s">
        <v>1670</v>
      </c>
      <c r="C194" s="260" t="s">
        <v>1816</v>
      </c>
      <c r="D194" s="260" t="s">
        <v>1817</v>
      </c>
      <c r="E194" s="263">
        <v>1186</v>
      </c>
      <c r="F194" s="263">
        <v>289911.09000000003</v>
      </c>
      <c r="G194" s="260">
        <v>1</v>
      </c>
      <c r="H194" s="260">
        <v>244.44442664418216</v>
      </c>
      <c r="I194" s="263">
        <v>1186</v>
      </c>
      <c r="J194" s="263">
        <v>289911.08999999997</v>
      </c>
      <c r="K194" s="260">
        <v>0.99999999999999978</v>
      </c>
      <c r="L194" s="260">
        <v>244.4444266441821</v>
      </c>
      <c r="M194" s="263">
        <v>1007</v>
      </c>
      <c r="N194" s="263">
        <v>246155.52000000002</v>
      </c>
      <c r="O194" s="283">
        <v>0.84907245183342239</v>
      </c>
      <c r="P194" s="264">
        <v>244.44440913604768</v>
      </c>
    </row>
    <row r="195" spans="1:16" ht="14.4" customHeight="1" x14ac:dyDescent="0.3">
      <c r="A195" s="259" t="s">
        <v>1777</v>
      </c>
      <c r="B195" s="260" t="s">
        <v>1670</v>
      </c>
      <c r="C195" s="260" t="s">
        <v>1818</v>
      </c>
      <c r="D195" s="260" t="s">
        <v>1819</v>
      </c>
      <c r="E195" s="263">
        <v>74</v>
      </c>
      <c r="F195" s="263">
        <v>4357.82</v>
      </c>
      <c r="G195" s="260">
        <v>1</v>
      </c>
      <c r="H195" s="260">
        <v>58.889459459459452</v>
      </c>
      <c r="I195" s="263">
        <v>91</v>
      </c>
      <c r="J195" s="263">
        <v>5358.94</v>
      </c>
      <c r="K195" s="260">
        <v>1.2297295436709179</v>
      </c>
      <c r="L195" s="260">
        <v>58.889450549450544</v>
      </c>
      <c r="M195" s="263">
        <v>47</v>
      </c>
      <c r="N195" s="263">
        <v>2767.81</v>
      </c>
      <c r="O195" s="283">
        <v>0.63513637552721314</v>
      </c>
      <c r="P195" s="264">
        <v>58.889574468085108</v>
      </c>
    </row>
    <row r="196" spans="1:16" ht="14.4" customHeight="1" x14ac:dyDescent="0.3">
      <c r="A196" s="259" t="s">
        <v>1777</v>
      </c>
      <c r="B196" s="260" t="s">
        <v>1670</v>
      </c>
      <c r="C196" s="260" t="s">
        <v>1820</v>
      </c>
      <c r="D196" s="260" t="s">
        <v>1821</v>
      </c>
      <c r="E196" s="263">
        <v>547</v>
      </c>
      <c r="F196" s="263">
        <v>70502.239999999991</v>
      </c>
      <c r="G196" s="260">
        <v>1</v>
      </c>
      <c r="H196" s="260">
        <v>128.8889213893967</v>
      </c>
      <c r="I196" s="263">
        <v>538</v>
      </c>
      <c r="J196" s="263">
        <v>69342.25999999998</v>
      </c>
      <c r="K196" s="260">
        <v>0.98354690574370385</v>
      </c>
      <c r="L196" s="260">
        <v>128.88895910780664</v>
      </c>
      <c r="M196" s="263">
        <v>417</v>
      </c>
      <c r="N196" s="263">
        <v>53746.689999999995</v>
      </c>
      <c r="O196" s="283">
        <v>0.76234017529088438</v>
      </c>
      <c r="P196" s="264">
        <v>128.88894484412469</v>
      </c>
    </row>
    <row r="197" spans="1:16" ht="14.4" customHeight="1" x14ac:dyDescent="0.3">
      <c r="A197" s="259" t="s">
        <v>1777</v>
      </c>
      <c r="B197" s="260" t="s">
        <v>1670</v>
      </c>
      <c r="C197" s="260" t="s">
        <v>1822</v>
      </c>
      <c r="D197" s="260" t="s">
        <v>1823</v>
      </c>
      <c r="E197" s="263">
        <v>387</v>
      </c>
      <c r="F197" s="263">
        <v>135450</v>
      </c>
      <c r="G197" s="260">
        <v>1</v>
      </c>
      <c r="H197" s="260">
        <v>350</v>
      </c>
      <c r="I197" s="263">
        <v>394</v>
      </c>
      <c r="J197" s="263">
        <v>137900</v>
      </c>
      <c r="K197" s="260">
        <v>1.0180878552971577</v>
      </c>
      <c r="L197" s="260">
        <v>350</v>
      </c>
      <c r="M197" s="263">
        <v>270</v>
      </c>
      <c r="N197" s="263">
        <v>94500</v>
      </c>
      <c r="O197" s="283">
        <v>0.69767441860465118</v>
      </c>
      <c r="P197" s="264">
        <v>350</v>
      </c>
    </row>
    <row r="198" spans="1:16" ht="14.4" customHeight="1" x14ac:dyDescent="0.3">
      <c r="A198" s="259" t="s">
        <v>1777</v>
      </c>
      <c r="B198" s="260" t="s">
        <v>1670</v>
      </c>
      <c r="C198" s="260" t="s">
        <v>1824</v>
      </c>
      <c r="D198" s="260" t="s">
        <v>1825</v>
      </c>
      <c r="E198" s="263">
        <v>12</v>
      </c>
      <c r="F198" s="263">
        <v>6306.69</v>
      </c>
      <c r="G198" s="260">
        <v>1</v>
      </c>
      <c r="H198" s="260">
        <v>525.5575</v>
      </c>
      <c r="I198" s="263">
        <v>25</v>
      </c>
      <c r="J198" s="263">
        <v>13138.89</v>
      </c>
      <c r="K198" s="260">
        <v>2.0833258016487255</v>
      </c>
      <c r="L198" s="260">
        <v>525.55560000000003</v>
      </c>
      <c r="M198" s="263">
        <v>5</v>
      </c>
      <c r="N198" s="263">
        <v>2627.79</v>
      </c>
      <c r="O198" s="283">
        <v>0.41666706307111973</v>
      </c>
      <c r="P198" s="264">
        <v>525.55799999999999</v>
      </c>
    </row>
    <row r="199" spans="1:16" ht="14.4" customHeight="1" x14ac:dyDescent="0.3">
      <c r="A199" s="259" t="s">
        <v>1777</v>
      </c>
      <c r="B199" s="260" t="s">
        <v>1670</v>
      </c>
      <c r="C199" s="260" t="s">
        <v>1826</v>
      </c>
      <c r="D199" s="260" t="s">
        <v>1827</v>
      </c>
      <c r="E199" s="263">
        <v>48</v>
      </c>
      <c r="F199" s="263">
        <v>15999.99</v>
      </c>
      <c r="G199" s="260">
        <v>1</v>
      </c>
      <c r="H199" s="260">
        <v>333.333125</v>
      </c>
      <c r="I199" s="263">
        <v>56</v>
      </c>
      <c r="J199" s="263">
        <v>18666.650000000001</v>
      </c>
      <c r="K199" s="260">
        <v>1.1666663541664715</v>
      </c>
      <c r="L199" s="260">
        <v>333.33303571428576</v>
      </c>
      <c r="M199" s="263">
        <v>49</v>
      </c>
      <c r="N199" s="263">
        <v>16333.32</v>
      </c>
      <c r="O199" s="283">
        <v>1.0208331380207112</v>
      </c>
      <c r="P199" s="264">
        <v>333.33306122448977</v>
      </c>
    </row>
    <row r="200" spans="1:16" ht="14.4" customHeight="1" thickBot="1" x14ac:dyDescent="0.35">
      <c r="A200" s="265" t="s">
        <v>1777</v>
      </c>
      <c r="B200" s="266" t="s">
        <v>1670</v>
      </c>
      <c r="C200" s="266" t="s">
        <v>1828</v>
      </c>
      <c r="D200" s="266" t="s">
        <v>1829</v>
      </c>
      <c r="E200" s="269">
        <v>6</v>
      </c>
      <c r="F200" s="269">
        <v>6000</v>
      </c>
      <c r="G200" s="266">
        <v>1</v>
      </c>
      <c r="H200" s="266">
        <v>1000</v>
      </c>
      <c r="I200" s="269">
        <v>5</v>
      </c>
      <c r="J200" s="269">
        <v>5000</v>
      </c>
      <c r="K200" s="266">
        <v>0.83333333333333337</v>
      </c>
      <c r="L200" s="266">
        <v>1000</v>
      </c>
      <c r="M200" s="269">
        <v>4</v>
      </c>
      <c r="N200" s="269">
        <v>4000</v>
      </c>
      <c r="O200" s="277">
        <v>0.66666666666666663</v>
      </c>
      <c r="P200" s="270">
        <v>1000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55" t="s">
        <v>143</v>
      </c>
      <c r="B1" s="155"/>
      <c r="C1" s="155"/>
      <c r="D1" s="155"/>
      <c r="E1" s="155"/>
      <c r="F1" s="155"/>
      <c r="G1" s="155"/>
    </row>
    <row r="2" spans="1:7" ht="14.4" customHeight="1" thickBot="1" x14ac:dyDescent="0.35">
      <c r="A2" s="214" t="s">
        <v>155</v>
      </c>
      <c r="B2" s="66"/>
      <c r="C2" s="66"/>
      <c r="D2" s="66"/>
      <c r="E2" s="66"/>
      <c r="F2" s="66"/>
      <c r="G2" s="66"/>
    </row>
    <row r="3" spans="1:7" ht="14.4" customHeight="1" x14ac:dyDescent="0.3">
      <c r="A3" s="158"/>
      <c r="B3" s="160" t="s">
        <v>82</v>
      </c>
      <c r="C3" s="161"/>
      <c r="D3" s="162"/>
      <c r="E3" s="10"/>
      <c r="F3" s="48" t="s">
        <v>83</v>
      </c>
      <c r="G3" s="49" t="s">
        <v>84</v>
      </c>
    </row>
    <row r="4" spans="1:7" ht="14.4" customHeight="1" thickBot="1" x14ac:dyDescent="0.35">
      <c r="A4" s="159"/>
      <c r="B4" s="55">
        <v>2011</v>
      </c>
      <c r="C4" s="46">
        <v>2012</v>
      </c>
      <c r="D4" s="47">
        <v>2013</v>
      </c>
      <c r="E4" s="10"/>
      <c r="F4" s="163">
        <v>2013</v>
      </c>
      <c r="G4" s="164"/>
    </row>
    <row r="5" spans="1:7" ht="14.4" customHeight="1" x14ac:dyDescent="0.3">
      <c r="A5" s="1" t="s">
        <v>140</v>
      </c>
      <c r="B5" s="33">
        <v>142.92386590475999</v>
      </c>
      <c r="C5" s="34">
        <v>130.49266</v>
      </c>
      <c r="D5" s="35">
        <v>139.87289999999999</v>
      </c>
      <c r="E5" s="11"/>
      <c r="F5" s="12">
        <v>131</v>
      </c>
      <c r="G5" s="13">
        <f>IF(F5&lt;0.00000001,"",D5/F5)</f>
        <v>1.0677320610687022</v>
      </c>
    </row>
    <row r="6" spans="1:7" ht="14.4" customHeight="1" x14ac:dyDescent="0.3">
      <c r="A6" s="1" t="s">
        <v>141</v>
      </c>
      <c r="B6" s="14">
        <v>2621.9104448736298</v>
      </c>
      <c r="C6" s="36">
        <v>2310.2256200000002</v>
      </c>
      <c r="D6" s="37">
        <v>2233.1959999999999</v>
      </c>
      <c r="E6" s="11"/>
      <c r="F6" s="14">
        <v>2389</v>
      </c>
      <c r="G6" s="15">
        <f>IF(F6&lt;0.00000001,"",D6/F6)</f>
        <v>0.93478275429049806</v>
      </c>
    </row>
    <row r="7" spans="1:7" ht="14.4" customHeight="1" x14ac:dyDescent="0.3">
      <c r="A7" s="1" t="s">
        <v>142</v>
      </c>
      <c r="B7" s="14">
        <v>15580.8888435562</v>
      </c>
      <c r="C7" s="36">
        <v>16678.552240000001</v>
      </c>
      <c r="D7" s="37">
        <v>15447.753269999999</v>
      </c>
      <c r="E7" s="11"/>
      <c r="F7" s="14">
        <v>16386</v>
      </c>
      <c r="G7" s="15">
        <f>IF(F7&lt;0.00000001,"",D7/F7)</f>
        <v>0.94274095386305379</v>
      </c>
    </row>
    <row r="8" spans="1:7" ht="14.4" customHeight="1" thickBot="1" x14ac:dyDescent="0.35">
      <c r="A8" s="1" t="s">
        <v>85</v>
      </c>
      <c r="B8" s="16">
        <v>4844.88261117815</v>
      </c>
      <c r="C8" s="38">
        <v>6013.1987399999998</v>
      </c>
      <c r="D8" s="39">
        <v>4260.9578099999999</v>
      </c>
      <c r="E8" s="11"/>
      <c r="F8" s="16">
        <v>3838</v>
      </c>
      <c r="G8" s="17">
        <f>IF(F8&lt;0.00000001,"",D8/F8)</f>
        <v>1.1102026602397082</v>
      </c>
    </row>
    <row r="9" spans="1:7" ht="14.4" customHeight="1" thickBot="1" x14ac:dyDescent="0.35">
      <c r="A9" s="2" t="s">
        <v>86</v>
      </c>
      <c r="B9" s="3">
        <v>23190.605765512701</v>
      </c>
      <c r="C9" s="40">
        <v>25132.469260000002</v>
      </c>
      <c r="D9" s="41">
        <v>22081.779979999999</v>
      </c>
      <c r="E9" s="11"/>
      <c r="F9" s="3">
        <v>22744</v>
      </c>
      <c r="G9" s="4">
        <f>IF(F9&lt;0.00000001,"",D9/F9)</f>
        <v>0.97088374868097083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00" t="s">
        <v>88</v>
      </c>
      <c r="B11" s="12">
        <f>IF(ISERROR(VLOOKUP("Celkem",'ZV Vykáz.-A'!A:F,2,0)),0,VLOOKUP("Celkem",'ZV Vykáz.-A'!A:F,2,0)/1000)</f>
        <v>13625.227119999998</v>
      </c>
      <c r="C11" s="34">
        <f>IF(ISERROR(VLOOKUP("Celkem",'ZV Vykáz.-A'!A:F,4,0)),0,VLOOKUP("Celkem",'ZV Vykáz.-A'!A:F,4,0)/1000)</f>
        <v>13223.013819999998</v>
      </c>
      <c r="D11" s="35">
        <f>IF(ISERROR(VLOOKUP("Celkem",'ZV Vykáz.-A'!A:F,6,0)),0,VLOOKUP("Celkem",'ZV Vykáz.-A'!A:F,6,0)/1000)</f>
        <v>12501.048210000001</v>
      </c>
      <c r="E11" s="11"/>
      <c r="F11" s="12">
        <f>B11*0.98</f>
        <v>13352.722577599998</v>
      </c>
      <c r="G11" s="13">
        <f>IF(F11=0,"",D11/F11)</f>
        <v>0.93621717498806334</v>
      </c>
    </row>
    <row r="12" spans="1:7" ht="14.4" customHeight="1" thickBot="1" x14ac:dyDescent="0.35">
      <c r="A12" s="101" t="s">
        <v>87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89</v>
      </c>
      <c r="B13" s="6">
        <f>SUM(B11:B12)</f>
        <v>13625.227119999998</v>
      </c>
      <c r="C13" s="42">
        <f>SUM(C11:C12)</f>
        <v>13223.013819999998</v>
      </c>
      <c r="D13" s="43">
        <f>SUM(D11:D12)</f>
        <v>12501.048210000001</v>
      </c>
      <c r="E13" s="11"/>
      <c r="F13" s="6">
        <f>SUM(F11:F12)</f>
        <v>13352.722577599998</v>
      </c>
      <c r="G13" s="7">
        <f>IF(F13=0,"",D13/F13)</f>
        <v>0.93621717498806334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99" t="s">
        <v>90</v>
      </c>
      <c r="B15" s="8">
        <f>IF(B9=0,"",B13/B9)</f>
        <v>0.58753217823496429</v>
      </c>
      <c r="C15" s="44">
        <f>IF(C9=0,"",C13/C9)</f>
        <v>0.52613269644162286</v>
      </c>
      <c r="D15" s="45">
        <f>IF(D9=0,"",D13/D9)</f>
        <v>0.56612502349550176</v>
      </c>
      <c r="E15" s="11"/>
      <c r="F15" s="8">
        <f>IF(F9=0,"",F13/F9)</f>
        <v>0.58708769686950391</v>
      </c>
      <c r="G15" s="9">
        <f>IF(OR(F15=0,F15=""),"",D15/F15)</f>
        <v>0.96429379548271876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8" priority="6" operator="greaterThan">
      <formula>1</formula>
    </cfRule>
  </conditionalFormatting>
  <conditionalFormatting sqref="G11:G15">
    <cfRule type="cellIs" dxfId="3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155" t="s">
        <v>116</v>
      </c>
      <c r="B1" s="155"/>
      <c r="C1" s="155"/>
      <c r="D1" s="155"/>
      <c r="E1" s="155"/>
      <c r="F1" s="155"/>
      <c r="G1" s="155"/>
      <c r="H1" s="165"/>
      <c r="I1" s="165"/>
      <c r="J1" s="165"/>
      <c r="K1" s="165"/>
      <c r="L1" s="165"/>
      <c r="M1" s="165"/>
    </row>
    <row r="2" spans="1:13" ht="14.4" customHeight="1" x14ac:dyDescent="0.3">
      <c r="A2" s="214" t="s">
        <v>155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ht="14.4" customHeight="1" x14ac:dyDescent="0.3">
      <c r="A3" s="133"/>
      <c r="B3" s="134" t="s">
        <v>91</v>
      </c>
      <c r="C3" s="135" t="s">
        <v>92</v>
      </c>
      <c r="D3" s="135" t="s">
        <v>93</v>
      </c>
      <c r="E3" s="134" t="s">
        <v>94</v>
      </c>
      <c r="F3" s="135" t="s">
        <v>95</v>
      </c>
      <c r="G3" s="135" t="s">
        <v>96</v>
      </c>
      <c r="H3" s="135" t="s">
        <v>97</v>
      </c>
      <c r="I3" s="135" t="s">
        <v>98</v>
      </c>
      <c r="J3" s="135" t="s">
        <v>99</v>
      </c>
      <c r="K3" s="135" t="s">
        <v>100</v>
      </c>
      <c r="L3" s="135" t="s">
        <v>101</v>
      </c>
      <c r="M3" s="135" t="s">
        <v>102</v>
      </c>
    </row>
    <row r="4" spans="1:13" ht="14.4" customHeight="1" x14ac:dyDescent="0.3">
      <c r="A4" s="133" t="s">
        <v>90</v>
      </c>
      <c r="B4" s="136">
        <f>(B10+B8)/B6</f>
        <v>0.6799876204574572</v>
      </c>
      <c r="C4" s="136">
        <f t="shared" ref="C4:M4" si="0">(C10+C8)/C6</f>
        <v>0.63718362615159119</v>
      </c>
      <c r="D4" s="136">
        <f t="shared" si="0"/>
        <v>0.66137205854785108</v>
      </c>
      <c r="E4" s="136">
        <f t="shared" si="0"/>
        <v>0.66399725297710321</v>
      </c>
      <c r="F4" s="136">
        <f t="shared" si="0"/>
        <v>0.66423802204077942</v>
      </c>
      <c r="G4" s="136">
        <f t="shared" si="0"/>
        <v>0.63215435340529946</v>
      </c>
      <c r="H4" s="136">
        <f t="shared" si="0"/>
        <v>0.56612502349550176</v>
      </c>
      <c r="I4" s="136">
        <f t="shared" si="0"/>
        <v>0.56612502349550176</v>
      </c>
      <c r="J4" s="136">
        <f t="shared" si="0"/>
        <v>0.56612502349550176</v>
      </c>
      <c r="K4" s="136">
        <f t="shared" si="0"/>
        <v>0.56612502349550176</v>
      </c>
      <c r="L4" s="136">
        <f t="shared" si="0"/>
        <v>0.56612502349550176</v>
      </c>
      <c r="M4" s="136">
        <f t="shared" si="0"/>
        <v>0.56612502349550176</v>
      </c>
    </row>
    <row r="5" spans="1:13" ht="14.4" customHeight="1" x14ac:dyDescent="0.3">
      <c r="A5" s="137" t="s">
        <v>57</v>
      </c>
      <c r="B5" s="136">
        <f>IF(ISERROR(VLOOKUP($A5,'Man Tab'!$A:$Q,COLUMN()+2,0)),0,VLOOKUP($A5,'Man Tab'!$A:$Q,COLUMN()+2,0))</f>
        <v>2938.2022700000002</v>
      </c>
      <c r="C5" s="136">
        <f>IF(ISERROR(VLOOKUP($A5,'Man Tab'!$A:$Q,COLUMN()+2,0)),0,VLOOKUP($A5,'Man Tab'!$A:$Q,COLUMN()+2,0))</f>
        <v>2994.2163999999998</v>
      </c>
      <c r="D5" s="136">
        <f>IF(ISERROR(VLOOKUP($A5,'Man Tab'!$A:$Q,COLUMN()+2,0)),0,VLOOKUP($A5,'Man Tab'!$A:$Q,COLUMN()+2,0))</f>
        <v>2822.2418499999999</v>
      </c>
      <c r="E5" s="136">
        <f>IF(ISERROR(VLOOKUP($A5,'Man Tab'!$A:$Q,COLUMN()+2,0)),0,VLOOKUP($A5,'Man Tab'!$A:$Q,COLUMN()+2,0))</f>
        <v>3424.7792800000002</v>
      </c>
      <c r="F5" s="136">
        <f>IF(ISERROR(VLOOKUP($A5,'Man Tab'!$A:$Q,COLUMN()+2,0)),0,VLOOKUP($A5,'Man Tab'!$A:$Q,COLUMN()+2,0))</f>
        <v>2930.5340000000001</v>
      </c>
      <c r="G5" s="136">
        <f>IF(ISERROR(VLOOKUP($A5,'Man Tab'!$A:$Q,COLUMN()+2,0)),0,VLOOKUP($A5,'Man Tab'!$A:$Q,COLUMN()+2,0))</f>
        <v>3062.73677</v>
      </c>
      <c r="H5" s="136">
        <f>IF(ISERROR(VLOOKUP($A5,'Man Tab'!$A:$Q,COLUMN()+2,0)),0,VLOOKUP($A5,'Man Tab'!$A:$Q,COLUMN()+2,0))</f>
        <v>3909.0694100000001</v>
      </c>
      <c r="I5" s="136">
        <f>IF(ISERROR(VLOOKUP($A5,'Man Tab'!$A:$Q,COLUMN()+2,0)),0,VLOOKUP($A5,'Man Tab'!$A:$Q,COLUMN()+2,0))</f>
        <v>4.9406564584124654E-324</v>
      </c>
      <c r="J5" s="136">
        <f>IF(ISERROR(VLOOKUP($A5,'Man Tab'!$A:$Q,COLUMN()+2,0)),0,VLOOKUP($A5,'Man Tab'!$A:$Q,COLUMN()+2,0))</f>
        <v>4.9406564584124654E-324</v>
      </c>
      <c r="K5" s="136">
        <f>IF(ISERROR(VLOOKUP($A5,'Man Tab'!$A:$Q,COLUMN()+2,0)),0,VLOOKUP($A5,'Man Tab'!$A:$Q,COLUMN()+2,0))</f>
        <v>4.9406564584124654E-324</v>
      </c>
      <c r="L5" s="136">
        <f>IF(ISERROR(VLOOKUP($A5,'Man Tab'!$A:$Q,COLUMN()+2,0)),0,VLOOKUP($A5,'Man Tab'!$A:$Q,COLUMN()+2,0))</f>
        <v>4.9406564584124654E-324</v>
      </c>
      <c r="M5" s="136">
        <f>IF(ISERROR(VLOOKUP($A5,'Man Tab'!$A:$Q,COLUMN()+2,0)),0,VLOOKUP($A5,'Man Tab'!$A:$Q,COLUMN()+2,0))</f>
        <v>4.9406564584124654E-324</v>
      </c>
    </row>
    <row r="6" spans="1:13" ht="14.4" customHeight="1" x14ac:dyDescent="0.3">
      <c r="A6" s="137" t="s">
        <v>86</v>
      </c>
      <c r="B6" s="138">
        <f>B5</f>
        <v>2938.2022700000002</v>
      </c>
      <c r="C6" s="138">
        <f t="shared" ref="C6:M6" si="1">C5+B6</f>
        <v>5932.41867</v>
      </c>
      <c r="D6" s="138">
        <f t="shared" si="1"/>
        <v>8754.6605199999995</v>
      </c>
      <c r="E6" s="138">
        <f t="shared" si="1"/>
        <v>12179.4398</v>
      </c>
      <c r="F6" s="138">
        <f t="shared" si="1"/>
        <v>15109.9738</v>
      </c>
      <c r="G6" s="138">
        <f t="shared" si="1"/>
        <v>18172.710569999999</v>
      </c>
      <c r="H6" s="138">
        <f t="shared" si="1"/>
        <v>22081.779979999999</v>
      </c>
      <c r="I6" s="138">
        <f t="shared" si="1"/>
        <v>22081.779979999999</v>
      </c>
      <c r="J6" s="138">
        <f t="shared" si="1"/>
        <v>22081.779979999999</v>
      </c>
      <c r="K6" s="138">
        <f t="shared" si="1"/>
        <v>22081.779979999999</v>
      </c>
      <c r="L6" s="138">
        <f t="shared" si="1"/>
        <v>22081.779979999999</v>
      </c>
      <c r="M6" s="138">
        <f t="shared" si="1"/>
        <v>22081.779979999999</v>
      </c>
    </row>
    <row r="7" spans="1:13" ht="14.4" customHeight="1" x14ac:dyDescent="0.3">
      <c r="A7" s="137" t="s">
        <v>114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</row>
    <row r="8" spans="1:13" ht="14.4" customHeight="1" x14ac:dyDescent="0.3">
      <c r="A8" s="137" t="s">
        <v>87</v>
      </c>
      <c r="B8" s="138">
        <f>B7*29.5</f>
        <v>0</v>
      </c>
      <c r="C8" s="138">
        <f t="shared" ref="C8:M8" si="2">C7*29.5</f>
        <v>0</v>
      </c>
      <c r="D8" s="138">
        <f t="shared" si="2"/>
        <v>0</v>
      </c>
      <c r="E8" s="138">
        <f t="shared" si="2"/>
        <v>0</v>
      </c>
      <c r="F8" s="138">
        <f t="shared" si="2"/>
        <v>0</v>
      </c>
      <c r="G8" s="138">
        <f t="shared" si="2"/>
        <v>0</v>
      </c>
      <c r="H8" s="138">
        <f t="shared" si="2"/>
        <v>0</v>
      </c>
      <c r="I8" s="138">
        <f t="shared" si="2"/>
        <v>0</v>
      </c>
      <c r="J8" s="138">
        <f t="shared" si="2"/>
        <v>0</v>
      </c>
      <c r="K8" s="138">
        <f t="shared" si="2"/>
        <v>0</v>
      </c>
      <c r="L8" s="138">
        <f t="shared" si="2"/>
        <v>0</v>
      </c>
      <c r="M8" s="138">
        <f t="shared" si="2"/>
        <v>0</v>
      </c>
    </row>
    <row r="9" spans="1:13" ht="14.4" customHeight="1" x14ac:dyDescent="0.3">
      <c r="A9" s="137" t="s">
        <v>115</v>
      </c>
      <c r="B9" s="137">
        <v>1997941.1699999995</v>
      </c>
      <c r="C9" s="137">
        <v>1782098.8700000006</v>
      </c>
      <c r="D9" s="137">
        <v>2010047.81</v>
      </c>
      <c r="E9" s="137">
        <v>2297026.7199999993</v>
      </c>
      <c r="F9" s="137">
        <v>1949504.54</v>
      </c>
      <c r="G9" s="137">
        <v>1451338.9900000002</v>
      </c>
      <c r="H9" s="137">
        <v>1013090.1099999999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</row>
    <row r="10" spans="1:13" ht="14.4" customHeight="1" x14ac:dyDescent="0.3">
      <c r="A10" s="137" t="s">
        <v>88</v>
      </c>
      <c r="B10" s="138">
        <f>B9/1000</f>
        <v>1997.9411699999994</v>
      </c>
      <c r="C10" s="138">
        <f t="shared" ref="C10:M10" si="3">C9/1000+B10</f>
        <v>3780.0400399999999</v>
      </c>
      <c r="D10" s="138">
        <f t="shared" si="3"/>
        <v>5790.0878499999999</v>
      </c>
      <c r="E10" s="138">
        <f t="shared" si="3"/>
        <v>8087.1145699999997</v>
      </c>
      <c r="F10" s="138">
        <f t="shared" si="3"/>
        <v>10036.61911</v>
      </c>
      <c r="G10" s="138">
        <f t="shared" si="3"/>
        <v>11487.9581</v>
      </c>
      <c r="H10" s="138">
        <f t="shared" si="3"/>
        <v>12501.048209999999</v>
      </c>
      <c r="I10" s="138">
        <f t="shared" si="3"/>
        <v>12501.048209999999</v>
      </c>
      <c r="J10" s="138">
        <f t="shared" si="3"/>
        <v>12501.048209999999</v>
      </c>
      <c r="K10" s="138">
        <f t="shared" si="3"/>
        <v>12501.048209999999</v>
      </c>
      <c r="L10" s="138">
        <f t="shared" si="3"/>
        <v>12501.048209999999</v>
      </c>
      <c r="M10" s="138">
        <f t="shared" si="3"/>
        <v>12501.048209999999</v>
      </c>
    </row>
    <row r="11" spans="1:13" ht="14.4" customHeight="1" x14ac:dyDescent="0.3">
      <c r="A11" s="133"/>
      <c r="B11" s="133" t="s">
        <v>103</v>
      </c>
      <c r="C11" s="133">
        <f>COUNTIF(B7:M7,"&lt;&gt;")</f>
        <v>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</row>
    <row r="12" spans="1:13" ht="14.4" customHeight="1" x14ac:dyDescent="0.3">
      <c r="A12" s="133">
        <v>0</v>
      </c>
      <c r="B12" s="136">
        <f>IF(ISERROR(HI!F15),#REF!,HI!F15)</f>
        <v>0.58708769686950391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13" ht="14.4" customHeight="1" x14ac:dyDescent="0.3">
      <c r="A13" s="133">
        <v>1</v>
      </c>
      <c r="B13" s="136">
        <f>IF(ISERROR(HI!F15),#REF!,HI!F15)</f>
        <v>0.58708769686950391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67" t="s">
        <v>157</v>
      </c>
      <c r="B1" s="167"/>
      <c r="C1" s="167"/>
      <c r="D1" s="167"/>
      <c r="E1" s="167"/>
      <c r="F1" s="167"/>
      <c r="G1" s="167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s="67" customFormat="1" ht="14.4" customHeight="1" thickBot="1" x14ac:dyDescent="0.35">
      <c r="A2" s="214" t="s">
        <v>155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2"/>
      <c r="B3" s="168" t="s">
        <v>20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6"/>
      <c r="Q3" s="58"/>
    </row>
    <row r="4" spans="1:17" ht="14.4" customHeight="1" x14ac:dyDescent="0.3">
      <c r="A4" s="103"/>
      <c r="B4" s="26" t="s">
        <v>21</v>
      </c>
      <c r="C4" s="57" t="s">
        <v>22</v>
      </c>
      <c r="D4" s="57" t="s">
        <v>23</v>
      </c>
      <c r="E4" s="57" t="s">
        <v>24</v>
      </c>
      <c r="F4" s="57" t="s">
        <v>25</v>
      </c>
      <c r="G4" s="57" t="s">
        <v>26</v>
      </c>
      <c r="H4" s="57" t="s">
        <v>27</v>
      </c>
      <c r="I4" s="57" t="s">
        <v>28</v>
      </c>
      <c r="J4" s="57" t="s">
        <v>29</v>
      </c>
      <c r="K4" s="57" t="s">
        <v>30</v>
      </c>
      <c r="L4" s="57" t="s">
        <v>31</v>
      </c>
      <c r="M4" s="57" t="s">
        <v>32</v>
      </c>
      <c r="N4" s="57" t="s">
        <v>33</v>
      </c>
      <c r="O4" s="57" t="s">
        <v>34</v>
      </c>
      <c r="P4" s="170" t="s">
        <v>6</v>
      </c>
      <c r="Q4" s="171"/>
    </row>
    <row r="5" spans="1:17" ht="14.4" customHeight="1" thickBot="1" x14ac:dyDescent="0.35">
      <c r="A5" s="104"/>
      <c r="B5" s="27" t="s">
        <v>35</v>
      </c>
      <c r="C5" s="28" t="s">
        <v>35</v>
      </c>
      <c r="D5" s="28" t="s">
        <v>36</v>
      </c>
      <c r="E5" s="28" t="s">
        <v>36</v>
      </c>
      <c r="F5" s="28" t="s">
        <v>36</v>
      </c>
      <c r="G5" s="28" t="s">
        <v>36</v>
      </c>
      <c r="H5" s="28" t="s">
        <v>36</v>
      </c>
      <c r="I5" s="28" t="s">
        <v>36</v>
      </c>
      <c r="J5" s="28" t="s">
        <v>36</v>
      </c>
      <c r="K5" s="28" t="s">
        <v>36</v>
      </c>
      <c r="L5" s="28" t="s">
        <v>36</v>
      </c>
      <c r="M5" s="28" t="s">
        <v>36</v>
      </c>
      <c r="N5" s="28" t="s">
        <v>36</v>
      </c>
      <c r="O5" s="28" t="s">
        <v>36</v>
      </c>
      <c r="P5" s="28" t="s">
        <v>36</v>
      </c>
      <c r="Q5" s="29" t="s">
        <v>37</v>
      </c>
    </row>
    <row r="6" spans="1:17" ht="14.4" customHeight="1" x14ac:dyDescent="0.3">
      <c r="A6" s="20" t="s">
        <v>38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3.4584595208887258E-323</v>
      </c>
      <c r="Q6" s="120" t="s">
        <v>156</v>
      </c>
    </row>
    <row r="7" spans="1:17" ht="14.4" customHeight="1" x14ac:dyDescent="0.3">
      <c r="A7" s="21" t="s">
        <v>39</v>
      </c>
      <c r="B7" s="72">
        <v>219.16634926905601</v>
      </c>
      <c r="C7" s="73">
        <v>18.263862439088001</v>
      </c>
      <c r="D7" s="73">
        <v>19.13701</v>
      </c>
      <c r="E7" s="73">
        <v>18.469449999999998</v>
      </c>
      <c r="F7" s="73">
        <v>27.916640000000001</v>
      </c>
      <c r="G7" s="73">
        <v>11.041550000000001</v>
      </c>
      <c r="H7" s="73">
        <v>20.457239999999999</v>
      </c>
      <c r="I7" s="73">
        <v>25.92268</v>
      </c>
      <c r="J7" s="73">
        <v>16.928329999999999</v>
      </c>
      <c r="K7" s="73">
        <v>4.9406564584124654E-324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139.87289999999999</v>
      </c>
      <c r="Q7" s="121">
        <v>1.0940644632959999</v>
      </c>
    </row>
    <row r="8" spans="1:17" ht="14.4" customHeight="1" x14ac:dyDescent="0.3">
      <c r="A8" s="21" t="s">
        <v>40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3.4584595208887258E-323</v>
      </c>
      <c r="Q8" s="121" t="s">
        <v>156</v>
      </c>
    </row>
    <row r="9" spans="1:17" ht="14.4" customHeight="1" x14ac:dyDescent="0.3">
      <c r="A9" s="21" t="s">
        <v>41</v>
      </c>
      <c r="B9" s="72">
        <v>4105.0124046553401</v>
      </c>
      <c r="C9" s="73">
        <v>342.08436705461202</v>
      </c>
      <c r="D9" s="73">
        <v>336.31963999999999</v>
      </c>
      <c r="E9" s="73">
        <v>300.09809999999999</v>
      </c>
      <c r="F9" s="73">
        <v>201.34827999999999</v>
      </c>
      <c r="G9" s="73">
        <v>428.01087999999999</v>
      </c>
      <c r="H9" s="73">
        <v>326.48045000000002</v>
      </c>
      <c r="I9" s="73">
        <v>318.79852</v>
      </c>
      <c r="J9" s="73">
        <v>322.14013</v>
      </c>
      <c r="K9" s="73">
        <v>4.9406564584124654E-324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2233.1959999999999</v>
      </c>
      <c r="Q9" s="121">
        <v>0.93260034869999997</v>
      </c>
    </row>
    <row r="10" spans="1:17" ht="14.4" customHeight="1" x14ac:dyDescent="0.3">
      <c r="A10" s="21" t="s">
        <v>42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0.48287999999999998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0.48287999999999998</v>
      </c>
      <c r="Q10" s="121" t="s">
        <v>156</v>
      </c>
    </row>
    <row r="11" spans="1:17" ht="14.4" customHeight="1" x14ac:dyDescent="0.3">
      <c r="A11" s="21" t="s">
        <v>43</v>
      </c>
      <c r="B11" s="72">
        <v>573.62238643790897</v>
      </c>
      <c r="C11" s="73">
        <v>47.801865536492002</v>
      </c>
      <c r="D11" s="73">
        <v>49.405850000000001</v>
      </c>
      <c r="E11" s="73">
        <v>61.202779999999997</v>
      </c>
      <c r="F11" s="73">
        <v>62.99136</v>
      </c>
      <c r="G11" s="73">
        <v>49.244729999999002</v>
      </c>
      <c r="H11" s="73">
        <v>50.356650000000002</v>
      </c>
      <c r="I11" s="73">
        <v>51.224409999999999</v>
      </c>
      <c r="J11" s="73">
        <v>32.779629999999997</v>
      </c>
      <c r="K11" s="73">
        <v>4.9406564584124654E-324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357.20540999999997</v>
      </c>
      <c r="Q11" s="121">
        <v>1.067517840841</v>
      </c>
    </row>
    <row r="12" spans="1:17" ht="14.4" customHeight="1" x14ac:dyDescent="0.3">
      <c r="A12" s="21" t="s">
        <v>44</v>
      </c>
      <c r="B12" s="72">
        <v>82.865257715395998</v>
      </c>
      <c r="C12" s="73">
        <v>6.9054381429490004</v>
      </c>
      <c r="D12" s="73">
        <v>4.7942799999999997</v>
      </c>
      <c r="E12" s="73">
        <v>18.727730000000001</v>
      </c>
      <c r="F12" s="73">
        <v>3.4023400000000001</v>
      </c>
      <c r="G12" s="73">
        <v>1.8054399999999999</v>
      </c>
      <c r="H12" s="73">
        <v>11.19084</v>
      </c>
      <c r="I12" s="73">
        <v>7.6397000000000004</v>
      </c>
      <c r="J12" s="73">
        <v>9.2308900000000005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56.791220000000003</v>
      </c>
      <c r="Q12" s="121">
        <v>1.17487569371</v>
      </c>
    </row>
    <row r="13" spans="1:17" ht="14.4" customHeight="1" x14ac:dyDescent="0.3">
      <c r="A13" s="21" t="s">
        <v>45</v>
      </c>
      <c r="B13" s="72">
        <v>70.200695335674993</v>
      </c>
      <c r="C13" s="73">
        <v>5.8500579446390004</v>
      </c>
      <c r="D13" s="73">
        <v>9.1784400000000002</v>
      </c>
      <c r="E13" s="73">
        <v>2.9862600000000001</v>
      </c>
      <c r="F13" s="73">
        <v>10.5685</v>
      </c>
      <c r="G13" s="73">
        <v>4.041029999999</v>
      </c>
      <c r="H13" s="73">
        <v>5.3393499999999996</v>
      </c>
      <c r="I13" s="73">
        <v>8.1483100000000004</v>
      </c>
      <c r="J13" s="73">
        <v>0.99888999999999994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41.260779999999997</v>
      </c>
      <c r="Q13" s="121">
        <v>1.007579275049</v>
      </c>
    </row>
    <row r="14" spans="1:17" ht="14.4" customHeight="1" x14ac:dyDescent="0.3">
      <c r="A14" s="21" t="s">
        <v>46</v>
      </c>
      <c r="B14" s="72">
        <v>1657.1116151515901</v>
      </c>
      <c r="C14" s="73">
        <v>138.09263459596599</v>
      </c>
      <c r="D14" s="73">
        <v>293.74299999999999</v>
      </c>
      <c r="E14" s="73">
        <v>181.79830999999999</v>
      </c>
      <c r="F14" s="73">
        <v>193.20599999999999</v>
      </c>
      <c r="G14" s="73">
        <v>310.93299999999999</v>
      </c>
      <c r="H14" s="73">
        <v>116.37</v>
      </c>
      <c r="I14" s="73">
        <v>104.07599999999999</v>
      </c>
      <c r="J14" s="73">
        <v>91.587000000000003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1291.7133100000001</v>
      </c>
      <c r="Q14" s="121">
        <v>1.3362803410690001</v>
      </c>
    </row>
    <row r="15" spans="1:17" ht="14.4" customHeight="1" x14ac:dyDescent="0.3">
      <c r="A15" s="21" t="s">
        <v>47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3.4584595208887258E-323</v>
      </c>
      <c r="Q15" s="121" t="s">
        <v>156</v>
      </c>
    </row>
    <row r="16" spans="1:17" ht="14.4" customHeight="1" x14ac:dyDescent="0.3">
      <c r="A16" s="21" t="s">
        <v>48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3.4584595208887258E-323</v>
      </c>
      <c r="Q16" s="121" t="s">
        <v>156</v>
      </c>
    </row>
    <row r="17" spans="1:17" ht="14.4" customHeight="1" x14ac:dyDescent="0.3">
      <c r="A17" s="21" t="s">
        <v>49</v>
      </c>
      <c r="B17" s="72">
        <v>1351.6175723026299</v>
      </c>
      <c r="C17" s="73">
        <v>112.634797691885</v>
      </c>
      <c r="D17" s="73">
        <v>8.0683299999999996</v>
      </c>
      <c r="E17" s="73">
        <v>68.09111</v>
      </c>
      <c r="F17" s="73">
        <v>37.100189999999998</v>
      </c>
      <c r="G17" s="73">
        <v>25.58764</v>
      </c>
      <c r="H17" s="73">
        <v>25.163689999999999</v>
      </c>
      <c r="I17" s="73">
        <v>20.731069999999999</v>
      </c>
      <c r="J17" s="73">
        <v>41.491129999999998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226.23316</v>
      </c>
      <c r="Q17" s="121">
        <v>0.28693639549599997</v>
      </c>
    </row>
    <row r="18" spans="1:17" ht="14.4" customHeight="1" x14ac:dyDescent="0.3">
      <c r="A18" s="21" t="s">
        <v>50</v>
      </c>
      <c r="B18" s="72">
        <v>0</v>
      </c>
      <c r="C18" s="73">
        <v>0</v>
      </c>
      <c r="D18" s="73">
        <v>4.9406564584124654E-324</v>
      </c>
      <c r="E18" s="73">
        <v>4.9406564584124654E-324</v>
      </c>
      <c r="F18" s="73">
        <v>5.6859999999999999</v>
      </c>
      <c r="G18" s="73">
        <v>2.23</v>
      </c>
      <c r="H18" s="73">
        <v>4.9406564584124654E-324</v>
      </c>
      <c r="I18" s="73">
        <v>4.9406564584124654E-324</v>
      </c>
      <c r="J18" s="73">
        <v>4.9406564584124654E-324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7.9160000000000004</v>
      </c>
      <c r="Q18" s="121" t="s">
        <v>156</v>
      </c>
    </row>
    <row r="19" spans="1:17" ht="14.4" customHeight="1" x14ac:dyDescent="0.3">
      <c r="A19" s="21" t="s">
        <v>51</v>
      </c>
      <c r="B19" s="72">
        <v>2039.80934380844</v>
      </c>
      <c r="C19" s="73">
        <v>169.98411198403599</v>
      </c>
      <c r="D19" s="73">
        <v>77.502889999999994</v>
      </c>
      <c r="E19" s="73">
        <v>162.56537</v>
      </c>
      <c r="F19" s="73">
        <v>160.24789000000001</v>
      </c>
      <c r="G19" s="73">
        <v>324.36228999999997</v>
      </c>
      <c r="H19" s="73">
        <v>259.06612000000001</v>
      </c>
      <c r="I19" s="73">
        <v>363.00984</v>
      </c>
      <c r="J19" s="73">
        <v>299.40100000000001</v>
      </c>
      <c r="K19" s="73">
        <v>4.9406564584124654E-324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1646.1554000000001</v>
      </c>
      <c r="Q19" s="121">
        <v>1.383453161581</v>
      </c>
    </row>
    <row r="20" spans="1:17" ht="14.4" customHeight="1" x14ac:dyDescent="0.3">
      <c r="A20" s="21" t="s">
        <v>52</v>
      </c>
      <c r="B20" s="72">
        <v>28084.992462231901</v>
      </c>
      <c r="C20" s="73">
        <v>2340.41603851933</v>
      </c>
      <c r="D20" s="73">
        <v>2067.5048299999999</v>
      </c>
      <c r="E20" s="73">
        <v>2061.29799</v>
      </c>
      <c r="F20" s="73">
        <v>2034.8225399999999</v>
      </c>
      <c r="G20" s="73">
        <v>2136.05132</v>
      </c>
      <c r="H20" s="73">
        <v>2038.81296</v>
      </c>
      <c r="I20" s="73">
        <v>2089.4098399999998</v>
      </c>
      <c r="J20" s="73">
        <v>3019.8537900000001</v>
      </c>
      <c r="K20" s="73">
        <v>4.9406564584124654E-324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15447.753269999999</v>
      </c>
      <c r="Q20" s="121">
        <v>0.94291863471799997</v>
      </c>
    </row>
    <row r="21" spans="1:17" ht="14.4" customHeight="1" x14ac:dyDescent="0.3">
      <c r="A21" s="22" t="s">
        <v>53</v>
      </c>
      <c r="B21" s="72">
        <v>890.999999999951</v>
      </c>
      <c r="C21" s="73">
        <v>74.249999999994998</v>
      </c>
      <c r="D21" s="73">
        <v>72.548000000000002</v>
      </c>
      <c r="E21" s="73">
        <v>77.697999999999993</v>
      </c>
      <c r="F21" s="73">
        <v>72.430999999999997</v>
      </c>
      <c r="G21" s="73">
        <v>72.429999999998998</v>
      </c>
      <c r="H21" s="73">
        <v>72.426000000000002</v>
      </c>
      <c r="I21" s="73">
        <v>72.426000000000002</v>
      </c>
      <c r="J21" s="73">
        <v>74.054000000000002</v>
      </c>
      <c r="K21" s="73">
        <v>1.4821969375237396E-323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514.01300000000003</v>
      </c>
      <c r="Q21" s="121">
        <v>0.98896200096200004</v>
      </c>
    </row>
    <row r="22" spans="1:17" ht="14.4" customHeight="1" x14ac:dyDescent="0.3">
      <c r="A22" s="21" t="s">
        <v>54</v>
      </c>
      <c r="B22" s="72">
        <v>0</v>
      </c>
      <c r="C22" s="73">
        <v>0</v>
      </c>
      <c r="D22" s="73">
        <v>4.9406564584124654E-324</v>
      </c>
      <c r="E22" s="73">
        <v>34.171999999999997</v>
      </c>
      <c r="F22" s="73">
        <v>4.9406564584124654E-324</v>
      </c>
      <c r="G22" s="73">
        <v>41.492399999999002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75.664399999999006</v>
      </c>
      <c r="Q22" s="121" t="s">
        <v>156</v>
      </c>
    </row>
    <row r="23" spans="1:17" ht="14.4" customHeight="1" x14ac:dyDescent="0.3">
      <c r="A23" s="22" t="s">
        <v>55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1.3833838083554903E-322</v>
      </c>
      <c r="Q23" s="121" t="s">
        <v>156</v>
      </c>
    </row>
    <row r="24" spans="1:17" ht="14.4" customHeight="1" x14ac:dyDescent="0.3">
      <c r="A24" s="22" t="s">
        <v>56</v>
      </c>
      <c r="B24" s="72">
        <v>1.45519152283669E-11</v>
      </c>
      <c r="C24" s="73">
        <v>1.3642420526593899E-12</v>
      </c>
      <c r="D24" s="73">
        <v>9.0949470177292804E-13</v>
      </c>
      <c r="E24" s="73">
        <v>7.1093000000000002</v>
      </c>
      <c r="F24" s="73">
        <v>12.521109999999</v>
      </c>
      <c r="G24" s="73">
        <v>17.548999999999999</v>
      </c>
      <c r="H24" s="73">
        <v>4.8707000000000003</v>
      </c>
      <c r="I24" s="73">
        <v>1.350399999999</v>
      </c>
      <c r="J24" s="73">
        <v>0.121739999999</v>
      </c>
      <c r="K24" s="73">
        <v>-1.0869444208507424E-322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43.52225</v>
      </c>
      <c r="Q24" s="121" t="s">
        <v>156</v>
      </c>
    </row>
    <row r="25" spans="1:17" ht="14.4" customHeight="1" x14ac:dyDescent="0.3">
      <c r="A25" s="23" t="s">
        <v>57</v>
      </c>
      <c r="B25" s="75">
        <v>39075.398086907902</v>
      </c>
      <c r="C25" s="76">
        <v>3256.2831739089902</v>
      </c>
      <c r="D25" s="76">
        <v>2938.2022700000002</v>
      </c>
      <c r="E25" s="76">
        <v>2994.2163999999998</v>
      </c>
      <c r="F25" s="76">
        <v>2822.2418499999999</v>
      </c>
      <c r="G25" s="76">
        <v>3424.7792800000002</v>
      </c>
      <c r="H25" s="76">
        <v>2930.5340000000001</v>
      </c>
      <c r="I25" s="76">
        <v>3062.73677</v>
      </c>
      <c r="J25" s="76">
        <v>3909.0694100000001</v>
      </c>
      <c r="K25" s="76">
        <v>4.9406564584124654E-324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22081.779979999999</v>
      </c>
      <c r="Q25" s="122">
        <v>0.96875481297699995</v>
      </c>
    </row>
    <row r="26" spans="1:17" ht="14.4" customHeight="1" x14ac:dyDescent="0.3">
      <c r="A26" s="21" t="s">
        <v>58</v>
      </c>
      <c r="B26" s="72">
        <v>4933.21586872436</v>
      </c>
      <c r="C26" s="73">
        <v>411.10132239369699</v>
      </c>
      <c r="D26" s="73">
        <v>309.51182999999997</v>
      </c>
      <c r="E26" s="73">
        <v>287.27193999999997</v>
      </c>
      <c r="F26" s="73">
        <v>295.70112</v>
      </c>
      <c r="G26" s="73">
        <v>313.03609</v>
      </c>
      <c r="H26" s="73">
        <v>291.47651999999999</v>
      </c>
      <c r="I26" s="73">
        <v>411.53588999999999</v>
      </c>
      <c r="J26" s="73">
        <v>415.56999000000002</v>
      </c>
      <c r="K26" s="73">
        <v>4.9406564584124654E-324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2324.10338</v>
      </c>
      <c r="Q26" s="121">
        <v>0.807622720934</v>
      </c>
    </row>
    <row r="27" spans="1:17" ht="14.4" customHeight="1" x14ac:dyDescent="0.3">
      <c r="A27" s="24" t="s">
        <v>59</v>
      </c>
      <c r="B27" s="75">
        <v>44008.613955632303</v>
      </c>
      <c r="C27" s="76">
        <v>3667.38449630269</v>
      </c>
      <c r="D27" s="76">
        <v>3247.7141000000001</v>
      </c>
      <c r="E27" s="76">
        <v>3281.4883399999999</v>
      </c>
      <c r="F27" s="76">
        <v>3117.9429700000001</v>
      </c>
      <c r="G27" s="76">
        <v>3737.8153699999998</v>
      </c>
      <c r="H27" s="76">
        <v>3222.0105199999998</v>
      </c>
      <c r="I27" s="76">
        <v>3474.2726600000001</v>
      </c>
      <c r="J27" s="76">
        <v>4324.6394</v>
      </c>
      <c r="K27" s="76">
        <v>9.8813129168249309E-324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24405.88336</v>
      </c>
      <c r="Q27" s="122">
        <v>0.95069245377099998</v>
      </c>
    </row>
    <row r="28" spans="1:17" ht="14.4" customHeight="1" x14ac:dyDescent="0.3">
      <c r="A28" s="22" t="s">
        <v>60</v>
      </c>
      <c r="B28" s="72">
        <v>12411.750327452401</v>
      </c>
      <c r="C28" s="73">
        <v>1034.3125272877</v>
      </c>
      <c r="D28" s="73">
        <v>722.9348</v>
      </c>
      <c r="E28" s="73">
        <v>975.85799999999995</v>
      </c>
      <c r="F28" s="73">
        <v>1133.27628</v>
      </c>
      <c r="G28" s="73">
        <v>1261.394</v>
      </c>
      <c r="H28" s="73">
        <v>999.79708000000005</v>
      </c>
      <c r="I28" s="73">
        <v>1489.8396</v>
      </c>
      <c r="J28" s="73">
        <v>716.97091999999998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7300.0706799999998</v>
      </c>
      <c r="Q28" s="121">
        <v>1.0082709166579999</v>
      </c>
    </row>
    <row r="29" spans="1:17" ht="14.4" customHeight="1" x14ac:dyDescent="0.3">
      <c r="A29" s="22" t="s">
        <v>61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6.9169190417774516E-323</v>
      </c>
      <c r="Q29" s="121" t="s">
        <v>156</v>
      </c>
    </row>
    <row r="30" spans="1:17" ht="14.4" customHeight="1" x14ac:dyDescent="0.3">
      <c r="A30" s="22" t="s">
        <v>62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3.4584595208887258E-322</v>
      </c>
      <c r="Q30" s="121">
        <v>0</v>
      </c>
    </row>
    <row r="31" spans="1:17" ht="14.4" customHeight="1" thickBot="1" x14ac:dyDescent="0.35">
      <c r="A31" s="25" t="s">
        <v>63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1.7292297604443629E-322</v>
      </c>
      <c r="Q31" s="123" t="s">
        <v>156</v>
      </c>
    </row>
    <row r="32" spans="1:17" ht="14.4" customHeight="1" x14ac:dyDescent="0.3">
      <c r="A32" s="172" t="s">
        <v>64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1:17" ht="14.4" customHeight="1" x14ac:dyDescent="0.3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1:17" ht="14.4" customHeight="1" x14ac:dyDescent="0.3">
      <c r="A34" s="172" t="s">
        <v>65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1:17" ht="14.4" customHeight="1" x14ac:dyDescent="0.3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66"/>
      <c r="Q36" s="166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67" t="s">
        <v>66</v>
      </c>
      <c r="B1" s="167"/>
      <c r="C1" s="167"/>
      <c r="D1" s="167"/>
      <c r="E1" s="167"/>
      <c r="F1" s="167"/>
      <c r="G1" s="167"/>
      <c r="H1" s="173"/>
      <c r="I1" s="173"/>
      <c r="J1" s="173"/>
      <c r="K1" s="173"/>
    </row>
    <row r="2" spans="1:11" s="81" customFormat="1" ht="14.4" customHeight="1" thickBot="1" x14ac:dyDescent="0.35">
      <c r="A2" s="214" t="s">
        <v>155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2"/>
      <c r="B3" s="168" t="s">
        <v>67</v>
      </c>
      <c r="C3" s="169"/>
      <c r="D3" s="169"/>
      <c r="E3" s="169"/>
      <c r="F3" s="176" t="s">
        <v>68</v>
      </c>
      <c r="G3" s="169"/>
      <c r="H3" s="169"/>
      <c r="I3" s="169"/>
      <c r="J3" s="169"/>
      <c r="K3" s="177"/>
    </row>
    <row r="4" spans="1:11" ht="14.4" customHeight="1" x14ac:dyDescent="0.3">
      <c r="A4" s="103"/>
      <c r="B4" s="174"/>
      <c r="C4" s="175"/>
      <c r="D4" s="175"/>
      <c r="E4" s="175"/>
      <c r="F4" s="178" t="s">
        <v>112</v>
      </c>
      <c r="G4" s="180" t="s">
        <v>69</v>
      </c>
      <c r="H4" s="59" t="s">
        <v>149</v>
      </c>
      <c r="I4" s="178" t="s">
        <v>70</v>
      </c>
      <c r="J4" s="180" t="s">
        <v>71</v>
      </c>
      <c r="K4" s="181" t="s">
        <v>72</v>
      </c>
    </row>
    <row r="5" spans="1:11" ht="42" thickBot="1" x14ac:dyDescent="0.35">
      <c r="A5" s="104"/>
      <c r="B5" s="30" t="s">
        <v>113</v>
      </c>
      <c r="C5" s="31" t="s">
        <v>73</v>
      </c>
      <c r="D5" s="32" t="s">
        <v>74</v>
      </c>
      <c r="E5" s="32" t="s">
        <v>75</v>
      </c>
      <c r="F5" s="179"/>
      <c r="G5" s="179"/>
      <c r="H5" s="31" t="s">
        <v>76</v>
      </c>
      <c r="I5" s="179"/>
      <c r="J5" s="179"/>
      <c r="K5" s="182"/>
    </row>
    <row r="6" spans="1:11" ht="14.4" customHeight="1" thickBot="1" x14ac:dyDescent="0.35">
      <c r="A6" s="233" t="s">
        <v>158</v>
      </c>
      <c r="B6" s="215">
        <v>41495.841531487204</v>
      </c>
      <c r="C6" s="215">
        <v>42795.70016</v>
      </c>
      <c r="D6" s="216">
        <v>1299.8586285127501</v>
      </c>
      <c r="E6" s="217">
        <v>1.031325033558</v>
      </c>
      <c r="F6" s="215">
        <v>39075.398086907902</v>
      </c>
      <c r="G6" s="216">
        <v>22793.982217362998</v>
      </c>
      <c r="H6" s="218">
        <v>3909.0694100000001</v>
      </c>
      <c r="I6" s="215">
        <v>22081.779979999999</v>
      </c>
      <c r="J6" s="216">
        <v>-712.202237362966</v>
      </c>
      <c r="K6" s="219">
        <v>0.56510697423699996</v>
      </c>
    </row>
    <row r="7" spans="1:11" ht="14.4" customHeight="1" thickBot="1" x14ac:dyDescent="0.35">
      <c r="A7" s="234" t="s">
        <v>159</v>
      </c>
      <c r="B7" s="215">
        <v>7183.3869074799404</v>
      </c>
      <c r="C7" s="215">
        <v>7412.8786900000096</v>
      </c>
      <c r="D7" s="216">
        <v>229.491782520068</v>
      </c>
      <c r="E7" s="217">
        <v>1.0319475736820001</v>
      </c>
      <c r="F7" s="215">
        <v>6707.9787085649696</v>
      </c>
      <c r="G7" s="216">
        <v>3912.9875799962301</v>
      </c>
      <c r="H7" s="218">
        <v>474.14623999999998</v>
      </c>
      <c r="I7" s="215">
        <v>4120.5213899999999</v>
      </c>
      <c r="J7" s="216">
        <v>207.533810003768</v>
      </c>
      <c r="K7" s="219">
        <v>0.614271685856</v>
      </c>
    </row>
    <row r="8" spans="1:11" ht="14.4" customHeight="1" thickBot="1" x14ac:dyDescent="0.35">
      <c r="A8" s="235" t="s">
        <v>160</v>
      </c>
      <c r="B8" s="215">
        <v>5413.3870940536799</v>
      </c>
      <c r="C8" s="215">
        <v>4965.0409399999999</v>
      </c>
      <c r="D8" s="216">
        <v>-448.34615405367902</v>
      </c>
      <c r="E8" s="217">
        <v>0.91717825711199996</v>
      </c>
      <c r="F8" s="215">
        <v>5050.8670934133797</v>
      </c>
      <c r="G8" s="216">
        <v>2946.3391378244701</v>
      </c>
      <c r="H8" s="218">
        <v>382.55923999999999</v>
      </c>
      <c r="I8" s="215">
        <v>2828.8080799999998</v>
      </c>
      <c r="J8" s="216">
        <v>-117.53105782447</v>
      </c>
      <c r="K8" s="219">
        <v>0.56006385194499997</v>
      </c>
    </row>
    <row r="9" spans="1:11" ht="14.4" customHeight="1" thickBot="1" x14ac:dyDescent="0.35">
      <c r="A9" s="236" t="s">
        <v>161</v>
      </c>
      <c r="B9" s="220">
        <v>4.9406564584124654E-324</v>
      </c>
      <c r="C9" s="220">
        <v>4.9406564584124654E-324</v>
      </c>
      <c r="D9" s="221">
        <v>0</v>
      </c>
      <c r="E9" s="222">
        <v>1</v>
      </c>
      <c r="F9" s="220">
        <v>4.9406564584124654E-324</v>
      </c>
      <c r="G9" s="221">
        <v>0</v>
      </c>
      <c r="H9" s="223">
        <v>-1.5100000000000001E-3</v>
      </c>
      <c r="I9" s="220">
        <v>-1.1100000000000001E-3</v>
      </c>
      <c r="J9" s="221">
        <v>-1.1100000000000001E-3</v>
      </c>
      <c r="K9" s="224" t="s">
        <v>162</v>
      </c>
    </row>
    <row r="10" spans="1:11" ht="14.4" customHeight="1" thickBot="1" x14ac:dyDescent="0.35">
      <c r="A10" s="237" t="s">
        <v>163</v>
      </c>
      <c r="B10" s="215">
        <v>4.9406564584124654E-324</v>
      </c>
      <c r="C10" s="215">
        <v>4.9406564584124654E-324</v>
      </c>
      <c r="D10" s="216">
        <v>0</v>
      </c>
      <c r="E10" s="217">
        <v>1</v>
      </c>
      <c r="F10" s="215">
        <v>4.9406564584124654E-324</v>
      </c>
      <c r="G10" s="216">
        <v>0</v>
      </c>
      <c r="H10" s="218">
        <v>-1.5100000000000001E-3</v>
      </c>
      <c r="I10" s="215">
        <v>-1.1100000000000001E-3</v>
      </c>
      <c r="J10" s="216">
        <v>-1.1100000000000001E-3</v>
      </c>
      <c r="K10" s="225" t="s">
        <v>162</v>
      </c>
    </row>
    <row r="11" spans="1:11" ht="14.4" customHeight="1" thickBot="1" x14ac:dyDescent="0.35">
      <c r="A11" s="236" t="s">
        <v>164</v>
      </c>
      <c r="B11" s="220">
        <v>218.08335686894799</v>
      </c>
      <c r="C11" s="220">
        <v>228.39628999999999</v>
      </c>
      <c r="D11" s="221">
        <v>10.312933131051</v>
      </c>
      <c r="E11" s="222">
        <v>1.047288950789</v>
      </c>
      <c r="F11" s="220">
        <v>219.16634926905601</v>
      </c>
      <c r="G11" s="221">
        <v>127.84703707361599</v>
      </c>
      <c r="H11" s="223">
        <v>16.928329999999999</v>
      </c>
      <c r="I11" s="220">
        <v>139.87289999999999</v>
      </c>
      <c r="J11" s="221">
        <v>12.025862926383001</v>
      </c>
      <c r="K11" s="226">
        <v>0.63820427025600002</v>
      </c>
    </row>
    <row r="12" spans="1:11" ht="14.4" customHeight="1" thickBot="1" x14ac:dyDescent="0.35">
      <c r="A12" s="237" t="s">
        <v>165</v>
      </c>
      <c r="B12" s="215">
        <v>212.24998722018199</v>
      </c>
      <c r="C12" s="215">
        <v>225.44964999999999</v>
      </c>
      <c r="D12" s="216">
        <v>13.199662779818</v>
      </c>
      <c r="E12" s="217">
        <v>1.062189227677</v>
      </c>
      <c r="F12" s="215">
        <v>215.16628601766101</v>
      </c>
      <c r="G12" s="216">
        <v>125.513666843636</v>
      </c>
      <c r="H12" s="218">
        <v>16.645219999999998</v>
      </c>
      <c r="I12" s="215">
        <v>137.69905</v>
      </c>
      <c r="J12" s="216">
        <v>12.185383156364001</v>
      </c>
      <c r="K12" s="219">
        <v>0.63996573323999995</v>
      </c>
    </row>
    <row r="13" spans="1:11" ht="14.4" customHeight="1" thickBot="1" x14ac:dyDescent="0.35">
      <c r="A13" s="237" t="s">
        <v>166</v>
      </c>
      <c r="B13" s="215">
        <v>2.833369829399</v>
      </c>
      <c r="C13" s="215">
        <v>2.9466399999999999</v>
      </c>
      <c r="D13" s="216">
        <v>0.1132701706</v>
      </c>
      <c r="E13" s="217">
        <v>1.0399771923250001</v>
      </c>
      <c r="F13" s="215">
        <v>4.0000632513949999</v>
      </c>
      <c r="G13" s="216">
        <v>2.3333702299799999</v>
      </c>
      <c r="H13" s="218">
        <v>0.28310999999999997</v>
      </c>
      <c r="I13" s="215">
        <v>2.1738499999999998</v>
      </c>
      <c r="J13" s="216">
        <v>-0.15952022998000001</v>
      </c>
      <c r="K13" s="219">
        <v>0.54345390644500002</v>
      </c>
    </row>
    <row r="14" spans="1:11" ht="14.4" customHeight="1" thickBot="1" x14ac:dyDescent="0.35">
      <c r="A14" s="236" t="s">
        <v>167</v>
      </c>
      <c r="B14" s="220">
        <v>4331.1018292193303</v>
      </c>
      <c r="C14" s="220">
        <v>3914.4085799999998</v>
      </c>
      <c r="D14" s="221">
        <v>-416.69324921933497</v>
      </c>
      <c r="E14" s="222">
        <v>0.90379047511400001</v>
      </c>
      <c r="F14" s="220">
        <v>4105.0124046553401</v>
      </c>
      <c r="G14" s="221">
        <v>2394.5905693822801</v>
      </c>
      <c r="H14" s="223">
        <v>322.14013</v>
      </c>
      <c r="I14" s="220">
        <v>2233.1959999999999</v>
      </c>
      <c r="J14" s="221">
        <v>-161.39456938228099</v>
      </c>
      <c r="K14" s="226">
        <v>0.54401687007499999</v>
      </c>
    </row>
    <row r="15" spans="1:11" ht="14.4" customHeight="1" thickBot="1" x14ac:dyDescent="0.35">
      <c r="A15" s="237" t="s">
        <v>168</v>
      </c>
      <c r="B15" s="215">
        <v>57.207676555459003</v>
      </c>
      <c r="C15" s="215">
        <v>26.52638</v>
      </c>
      <c r="D15" s="216">
        <v>-30.681296555458999</v>
      </c>
      <c r="E15" s="217">
        <v>0.463685672923</v>
      </c>
      <c r="F15" s="215">
        <v>38.760671652893002</v>
      </c>
      <c r="G15" s="216">
        <v>22.610391797519998</v>
      </c>
      <c r="H15" s="218">
        <v>4.9406564584124654E-324</v>
      </c>
      <c r="I15" s="215">
        <v>0.81586000000000003</v>
      </c>
      <c r="J15" s="216">
        <v>-21.794531797520001</v>
      </c>
      <c r="K15" s="219">
        <v>2.1048654866000001E-2</v>
      </c>
    </row>
    <row r="16" spans="1:11" ht="14.4" customHeight="1" thickBot="1" x14ac:dyDescent="0.35">
      <c r="A16" s="237" t="s">
        <v>169</v>
      </c>
      <c r="B16" s="215">
        <v>0.96683994178499999</v>
      </c>
      <c r="C16" s="215">
        <v>0.11411</v>
      </c>
      <c r="D16" s="216">
        <v>-0.85272994178499995</v>
      </c>
      <c r="E16" s="217">
        <v>0.118023671828</v>
      </c>
      <c r="F16" s="215">
        <v>0.91849790972099998</v>
      </c>
      <c r="G16" s="216">
        <v>0.53579044733699999</v>
      </c>
      <c r="H16" s="218">
        <v>0.13933999999999999</v>
      </c>
      <c r="I16" s="215">
        <v>0.22645999999999999</v>
      </c>
      <c r="J16" s="216">
        <v>-0.30933044733699999</v>
      </c>
      <c r="K16" s="219">
        <v>0.24655472549599999</v>
      </c>
    </row>
    <row r="17" spans="1:11" ht="14.4" customHeight="1" thickBot="1" x14ac:dyDescent="0.35">
      <c r="A17" s="237" t="s">
        <v>170</v>
      </c>
      <c r="B17" s="215">
        <v>5.0000396989410003</v>
      </c>
      <c r="C17" s="215">
        <v>0.24</v>
      </c>
      <c r="D17" s="216">
        <v>-4.7600396989410001</v>
      </c>
      <c r="E17" s="217">
        <v>4.7999618893000001E-2</v>
      </c>
      <c r="F17" s="215">
        <v>3.3536601605469998</v>
      </c>
      <c r="G17" s="216">
        <v>1.956301760319</v>
      </c>
      <c r="H17" s="218">
        <v>4.9406564584124654E-324</v>
      </c>
      <c r="I17" s="215">
        <v>8.2299999999999998E-2</v>
      </c>
      <c r="J17" s="216">
        <v>-1.874001760319</v>
      </c>
      <c r="K17" s="219">
        <v>2.4540351753000001E-2</v>
      </c>
    </row>
    <row r="18" spans="1:11" ht="14.4" customHeight="1" thickBot="1" x14ac:dyDescent="0.35">
      <c r="A18" s="237" t="s">
        <v>171</v>
      </c>
      <c r="B18" s="215">
        <v>49.504967019247999</v>
      </c>
      <c r="C18" s="215">
        <v>46.143149999999999</v>
      </c>
      <c r="D18" s="216">
        <v>-3.3618170192479999</v>
      </c>
      <c r="E18" s="217">
        <v>0.93209131887800001</v>
      </c>
      <c r="F18" s="215">
        <v>51.353321477169999</v>
      </c>
      <c r="G18" s="216">
        <v>29.956104195016</v>
      </c>
      <c r="H18" s="218">
        <v>6.3371700000000004</v>
      </c>
      <c r="I18" s="215">
        <v>30.959630000000001</v>
      </c>
      <c r="J18" s="216">
        <v>1.0035258049839999</v>
      </c>
      <c r="K18" s="219">
        <v>0.60287492823099997</v>
      </c>
    </row>
    <row r="19" spans="1:11" ht="14.4" customHeight="1" thickBot="1" x14ac:dyDescent="0.35">
      <c r="A19" s="237" t="s">
        <v>172</v>
      </c>
      <c r="B19" s="215">
        <v>77.999995303529005</v>
      </c>
      <c r="C19" s="215">
        <v>75.393690000000007</v>
      </c>
      <c r="D19" s="216">
        <v>-2.606305303529</v>
      </c>
      <c r="E19" s="217">
        <v>0.96658582742999999</v>
      </c>
      <c r="F19" s="215">
        <v>83.924903477293995</v>
      </c>
      <c r="G19" s="216">
        <v>48.956193695087997</v>
      </c>
      <c r="H19" s="218">
        <v>6.1080300000000003</v>
      </c>
      <c r="I19" s="215">
        <v>43.75291</v>
      </c>
      <c r="J19" s="216">
        <v>-5.2032836950880004</v>
      </c>
      <c r="K19" s="219">
        <v>0.52133405207700001</v>
      </c>
    </row>
    <row r="20" spans="1:11" ht="14.4" customHeight="1" thickBot="1" x14ac:dyDescent="0.35">
      <c r="A20" s="237" t="s">
        <v>173</v>
      </c>
      <c r="B20" s="215">
        <v>105.833293627655</v>
      </c>
      <c r="C20" s="215">
        <v>55.625700000000002</v>
      </c>
      <c r="D20" s="216">
        <v>-50.207593627653999</v>
      </c>
      <c r="E20" s="217">
        <v>0.52559736254300005</v>
      </c>
      <c r="F20" s="215">
        <v>92.408015352977998</v>
      </c>
      <c r="G20" s="216">
        <v>53.904675622569997</v>
      </c>
      <c r="H20" s="218">
        <v>4.4953000000000003</v>
      </c>
      <c r="I20" s="215">
        <v>45.078879999999998</v>
      </c>
      <c r="J20" s="216">
        <v>-8.8257956225700003</v>
      </c>
      <c r="K20" s="219">
        <v>0.48782434973599997</v>
      </c>
    </row>
    <row r="21" spans="1:11" ht="14.4" customHeight="1" thickBot="1" x14ac:dyDescent="0.35">
      <c r="A21" s="237" t="s">
        <v>174</v>
      </c>
      <c r="B21" s="215">
        <v>9.4999994279940001</v>
      </c>
      <c r="C21" s="215">
        <v>8.4237400000000004</v>
      </c>
      <c r="D21" s="216">
        <v>-1.0762594279940001</v>
      </c>
      <c r="E21" s="217">
        <v>0.88670952707399997</v>
      </c>
      <c r="F21" s="215">
        <v>9.0263001500409992</v>
      </c>
      <c r="G21" s="216">
        <v>5.2653417541899996</v>
      </c>
      <c r="H21" s="218">
        <v>0.12</v>
      </c>
      <c r="I21" s="215">
        <v>2.7029999999999998</v>
      </c>
      <c r="J21" s="216">
        <v>-2.5623417541900002</v>
      </c>
      <c r="K21" s="219">
        <v>0.29945824480299998</v>
      </c>
    </row>
    <row r="22" spans="1:11" ht="14.4" customHeight="1" thickBot="1" x14ac:dyDescent="0.35">
      <c r="A22" s="237" t="s">
        <v>175</v>
      </c>
      <c r="B22" s="215">
        <v>165.166620055126</v>
      </c>
      <c r="C22" s="215">
        <v>164.73779999999999</v>
      </c>
      <c r="D22" s="216">
        <v>-0.42882005512600002</v>
      </c>
      <c r="E22" s="217">
        <v>0.99740371235400005</v>
      </c>
      <c r="F22" s="215">
        <v>160.71383721563399</v>
      </c>
      <c r="G22" s="216">
        <v>93.749738375785995</v>
      </c>
      <c r="H22" s="218">
        <v>12.580450000000001</v>
      </c>
      <c r="I22" s="215">
        <v>86.373270000000005</v>
      </c>
      <c r="J22" s="216">
        <v>-7.3764683757859997</v>
      </c>
      <c r="K22" s="219">
        <v>0.53743517979699995</v>
      </c>
    </row>
    <row r="23" spans="1:11" ht="14.4" customHeight="1" thickBot="1" x14ac:dyDescent="0.35">
      <c r="A23" s="237" t="s">
        <v>176</v>
      </c>
      <c r="B23" s="215">
        <v>3858.4997976752502</v>
      </c>
      <c r="C23" s="215">
        <v>3537.2040099999999</v>
      </c>
      <c r="D23" s="216">
        <v>-321.29578767525101</v>
      </c>
      <c r="E23" s="217">
        <v>0.91673038628400005</v>
      </c>
      <c r="F23" s="215">
        <v>3663.2451509412699</v>
      </c>
      <c r="G23" s="216">
        <v>2136.8930047157401</v>
      </c>
      <c r="H23" s="218">
        <v>292.35984000000002</v>
      </c>
      <c r="I23" s="215">
        <v>2023.2036900000001</v>
      </c>
      <c r="J23" s="216">
        <v>-113.68931471574</v>
      </c>
      <c r="K23" s="219">
        <v>0.55229819644400002</v>
      </c>
    </row>
    <row r="24" spans="1:11" ht="14.4" customHeight="1" thickBot="1" x14ac:dyDescent="0.35">
      <c r="A24" s="236" t="s">
        <v>177</v>
      </c>
      <c r="B24" s="220">
        <v>4.9406564584124654E-324</v>
      </c>
      <c r="C24" s="220">
        <v>4.9406564584124654E-324</v>
      </c>
      <c r="D24" s="221">
        <v>0</v>
      </c>
      <c r="E24" s="222">
        <v>1</v>
      </c>
      <c r="F24" s="220">
        <v>4.9406564584124654E-324</v>
      </c>
      <c r="G24" s="221">
        <v>0</v>
      </c>
      <c r="H24" s="223">
        <v>0.48287999999999998</v>
      </c>
      <c r="I24" s="220">
        <v>0.48287999999999998</v>
      </c>
      <c r="J24" s="221">
        <v>0.48287999999999998</v>
      </c>
      <c r="K24" s="224" t="s">
        <v>162</v>
      </c>
    </row>
    <row r="25" spans="1:11" ht="14.4" customHeight="1" thickBot="1" x14ac:dyDescent="0.35">
      <c r="A25" s="237" t="s">
        <v>178</v>
      </c>
      <c r="B25" s="215">
        <v>4.9406564584124654E-324</v>
      </c>
      <c r="C25" s="215">
        <v>4.9406564584124654E-324</v>
      </c>
      <c r="D25" s="216">
        <v>0</v>
      </c>
      <c r="E25" s="217">
        <v>1</v>
      </c>
      <c r="F25" s="215">
        <v>4.9406564584124654E-324</v>
      </c>
      <c r="G25" s="216">
        <v>0</v>
      </c>
      <c r="H25" s="218">
        <v>0.48287999999999998</v>
      </c>
      <c r="I25" s="215">
        <v>0.48287999999999998</v>
      </c>
      <c r="J25" s="216">
        <v>0.48287999999999998</v>
      </c>
      <c r="K25" s="225" t="s">
        <v>162</v>
      </c>
    </row>
    <row r="26" spans="1:11" ht="14.4" customHeight="1" thickBot="1" x14ac:dyDescent="0.35">
      <c r="A26" s="236" t="s">
        <v>179</v>
      </c>
      <c r="B26" s="220">
        <v>715.44451692225596</v>
      </c>
      <c r="C26" s="220">
        <v>669.07938999999999</v>
      </c>
      <c r="D26" s="221">
        <v>-46.365126922256003</v>
      </c>
      <c r="E26" s="222">
        <v>0.93519395868400002</v>
      </c>
      <c r="F26" s="220">
        <v>573.62238643790897</v>
      </c>
      <c r="G26" s="221">
        <v>334.61305875544701</v>
      </c>
      <c r="H26" s="223">
        <v>32.779629999999997</v>
      </c>
      <c r="I26" s="220">
        <v>357.20540999999997</v>
      </c>
      <c r="J26" s="221">
        <v>22.592351244551999</v>
      </c>
      <c r="K26" s="226">
        <v>0.62271874048999998</v>
      </c>
    </row>
    <row r="27" spans="1:11" ht="14.4" customHeight="1" thickBot="1" x14ac:dyDescent="0.35">
      <c r="A27" s="237" t="s">
        <v>180</v>
      </c>
      <c r="B27" s="215">
        <v>110.00003337677001</v>
      </c>
      <c r="C27" s="215">
        <v>118.08353</v>
      </c>
      <c r="D27" s="216">
        <v>8.0834966232289993</v>
      </c>
      <c r="E27" s="217">
        <v>1.0734863106400001</v>
      </c>
      <c r="F27" s="215">
        <v>116.005251117529</v>
      </c>
      <c r="G27" s="216">
        <v>67.669729818557997</v>
      </c>
      <c r="H27" s="218">
        <v>4.9406564584124654E-324</v>
      </c>
      <c r="I27" s="215">
        <v>-8.8817841970012507E-15</v>
      </c>
      <c r="J27" s="216">
        <v>-67.669729818557997</v>
      </c>
      <c r="K27" s="219">
        <v>-7.6563639244251202E-17</v>
      </c>
    </row>
    <row r="28" spans="1:11" ht="14.4" customHeight="1" thickBot="1" x14ac:dyDescent="0.35">
      <c r="A28" s="237" t="s">
        <v>181</v>
      </c>
      <c r="B28" s="215">
        <v>5.9999996387329997</v>
      </c>
      <c r="C28" s="215">
        <v>6.2527499999999998</v>
      </c>
      <c r="D28" s="216">
        <v>0.25275036126599998</v>
      </c>
      <c r="E28" s="217">
        <v>1.042125062747</v>
      </c>
      <c r="F28" s="215">
        <v>5.8731726593799998</v>
      </c>
      <c r="G28" s="216">
        <v>3.426017384638</v>
      </c>
      <c r="H28" s="218">
        <v>0.38912000000000002</v>
      </c>
      <c r="I28" s="215">
        <v>4.7809600000000003</v>
      </c>
      <c r="J28" s="216">
        <v>1.354942615361</v>
      </c>
      <c r="K28" s="219">
        <v>0.81403361986300005</v>
      </c>
    </row>
    <row r="29" spans="1:11" ht="14.4" customHeight="1" thickBot="1" x14ac:dyDescent="0.35">
      <c r="A29" s="237" t="s">
        <v>182</v>
      </c>
      <c r="B29" s="215">
        <v>365.00001802292599</v>
      </c>
      <c r="C29" s="215">
        <v>272.39890000000003</v>
      </c>
      <c r="D29" s="216">
        <v>-92.601118022924993</v>
      </c>
      <c r="E29" s="217">
        <v>0.74629831931299995</v>
      </c>
      <c r="F29" s="215">
        <v>181.84562063344799</v>
      </c>
      <c r="G29" s="216">
        <v>106.07661203617801</v>
      </c>
      <c r="H29" s="218">
        <v>8.1649499999999993</v>
      </c>
      <c r="I29" s="215">
        <v>137.43467999999999</v>
      </c>
      <c r="J29" s="216">
        <v>31.358067963821998</v>
      </c>
      <c r="K29" s="219">
        <v>0.75577668310699997</v>
      </c>
    </row>
    <row r="30" spans="1:11" ht="14.4" customHeight="1" thickBot="1" x14ac:dyDescent="0.35">
      <c r="A30" s="237" t="s">
        <v>183</v>
      </c>
      <c r="B30" s="215">
        <v>62.000036266904999</v>
      </c>
      <c r="C30" s="215">
        <v>77.225949999999997</v>
      </c>
      <c r="D30" s="216">
        <v>15.225913733094</v>
      </c>
      <c r="E30" s="217">
        <v>1.245579110108</v>
      </c>
      <c r="F30" s="215">
        <v>77.115042027629002</v>
      </c>
      <c r="G30" s="216">
        <v>44.983774516116</v>
      </c>
      <c r="H30" s="218">
        <v>3.1624300000000001</v>
      </c>
      <c r="I30" s="215">
        <v>35.218060000000001</v>
      </c>
      <c r="J30" s="216">
        <v>-9.7657145161160006</v>
      </c>
      <c r="K30" s="219">
        <v>0.456695076265</v>
      </c>
    </row>
    <row r="31" spans="1:11" ht="14.4" customHeight="1" thickBot="1" x14ac:dyDescent="0.35">
      <c r="A31" s="237" t="s">
        <v>184</v>
      </c>
      <c r="B31" s="215">
        <v>4.4444397323949998</v>
      </c>
      <c r="C31" s="215">
        <v>33.34948</v>
      </c>
      <c r="D31" s="216">
        <v>28.905040267604001</v>
      </c>
      <c r="E31" s="217">
        <v>7.5036409554430001</v>
      </c>
      <c r="F31" s="215">
        <v>32.522876639334001</v>
      </c>
      <c r="G31" s="216">
        <v>18.971678039612001</v>
      </c>
      <c r="H31" s="218">
        <v>4.28775</v>
      </c>
      <c r="I31" s="215">
        <v>18.134309999999999</v>
      </c>
      <c r="J31" s="216">
        <v>-0.83736803961100004</v>
      </c>
      <c r="K31" s="219">
        <v>0.55758628614200001</v>
      </c>
    </row>
    <row r="32" spans="1:11" ht="14.4" customHeight="1" thickBot="1" x14ac:dyDescent="0.35">
      <c r="A32" s="237" t="s">
        <v>185</v>
      </c>
      <c r="B32" s="215">
        <v>4.9406564584124654E-324</v>
      </c>
      <c r="C32" s="215">
        <v>0.12</v>
      </c>
      <c r="D32" s="216">
        <v>0.12</v>
      </c>
      <c r="E32" s="227" t="s">
        <v>162</v>
      </c>
      <c r="F32" s="215">
        <v>0.10668807177799999</v>
      </c>
      <c r="G32" s="216">
        <v>6.2234708537E-2</v>
      </c>
      <c r="H32" s="218">
        <v>4.9406564584124654E-324</v>
      </c>
      <c r="I32" s="215">
        <v>3.4584595208887258E-323</v>
      </c>
      <c r="J32" s="216">
        <v>-6.2234708537E-2</v>
      </c>
      <c r="K32" s="219">
        <v>3.2608332625522272E-322</v>
      </c>
    </row>
    <row r="33" spans="1:11" ht="14.4" customHeight="1" thickBot="1" x14ac:dyDescent="0.35">
      <c r="A33" s="237" t="s">
        <v>186</v>
      </c>
      <c r="B33" s="215">
        <v>4.9406564584124654E-324</v>
      </c>
      <c r="C33" s="215">
        <v>0.78515999999999997</v>
      </c>
      <c r="D33" s="216">
        <v>0.78515999999999997</v>
      </c>
      <c r="E33" s="227" t="s">
        <v>162</v>
      </c>
      <c r="F33" s="215">
        <v>0.46143273974499999</v>
      </c>
      <c r="G33" s="216">
        <v>0.26916909818500001</v>
      </c>
      <c r="H33" s="218">
        <v>4.9406564584124654E-324</v>
      </c>
      <c r="I33" s="215">
        <v>0.66664000000000001</v>
      </c>
      <c r="J33" s="216">
        <v>0.39747090181400002</v>
      </c>
      <c r="K33" s="219">
        <v>1.444717599291</v>
      </c>
    </row>
    <row r="34" spans="1:11" ht="14.4" customHeight="1" thickBot="1" x14ac:dyDescent="0.35">
      <c r="A34" s="237" t="s">
        <v>187</v>
      </c>
      <c r="B34" s="215">
        <v>149.99999096832701</v>
      </c>
      <c r="C34" s="215">
        <v>140.62621999999999</v>
      </c>
      <c r="D34" s="216">
        <v>-9.3737709683259993</v>
      </c>
      <c r="E34" s="217">
        <v>0.93750818978100003</v>
      </c>
      <c r="F34" s="215">
        <v>141.71180118626501</v>
      </c>
      <c r="G34" s="216">
        <v>82.665217358654004</v>
      </c>
      <c r="H34" s="218">
        <v>11.99864</v>
      </c>
      <c r="I34" s="215">
        <v>88.576480000000004</v>
      </c>
      <c r="J34" s="216">
        <v>5.911262641345</v>
      </c>
      <c r="K34" s="219">
        <v>0.625046603448</v>
      </c>
    </row>
    <row r="35" spans="1:11" ht="14.4" customHeight="1" thickBot="1" x14ac:dyDescent="0.35">
      <c r="A35" s="237" t="s">
        <v>188</v>
      </c>
      <c r="B35" s="215">
        <v>17.999998916199001</v>
      </c>
      <c r="C35" s="215">
        <v>20.237400000000001</v>
      </c>
      <c r="D35" s="216">
        <v>2.2374010838</v>
      </c>
      <c r="E35" s="217">
        <v>1.1243000676949999</v>
      </c>
      <c r="F35" s="215">
        <v>17.980501362798002</v>
      </c>
      <c r="G35" s="216">
        <v>10.488625794964999</v>
      </c>
      <c r="H35" s="218">
        <v>4.9406564584124654E-324</v>
      </c>
      <c r="I35" s="215">
        <v>30.169599999999999</v>
      </c>
      <c r="J35" s="216">
        <v>19.680974205034001</v>
      </c>
      <c r="K35" s="219">
        <v>1.6779064938870001</v>
      </c>
    </row>
    <row r="36" spans="1:11" ht="14.4" customHeight="1" thickBot="1" x14ac:dyDescent="0.35">
      <c r="A36" s="237" t="s">
        <v>189</v>
      </c>
      <c r="B36" s="215">
        <v>4.9406564584124654E-324</v>
      </c>
      <c r="C36" s="215">
        <v>4.9406564584124654E-324</v>
      </c>
      <c r="D36" s="216">
        <v>0</v>
      </c>
      <c r="E36" s="217">
        <v>1</v>
      </c>
      <c r="F36" s="215">
        <v>4.9406564584124654E-324</v>
      </c>
      <c r="G36" s="216">
        <v>0</v>
      </c>
      <c r="H36" s="218">
        <v>4.9406564584124654E-324</v>
      </c>
      <c r="I36" s="215">
        <v>0.49899999999900002</v>
      </c>
      <c r="J36" s="216">
        <v>0.49899999999900002</v>
      </c>
      <c r="K36" s="225" t="s">
        <v>162</v>
      </c>
    </row>
    <row r="37" spans="1:11" ht="14.4" customHeight="1" thickBot="1" x14ac:dyDescent="0.35">
      <c r="A37" s="237" t="s">
        <v>190</v>
      </c>
      <c r="B37" s="215">
        <v>4.9406564584124654E-324</v>
      </c>
      <c r="C37" s="215">
        <v>4.9406564584124654E-324</v>
      </c>
      <c r="D37" s="216">
        <v>0</v>
      </c>
      <c r="E37" s="217">
        <v>1</v>
      </c>
      <c r="F37" s="215">
        <v>4.9406564584124654E-324</v>
      </c>
      <c r="G37" s="216">
        <v>0</v>
      </c>
      <c r="H37" s="218">
        <v>4.9406564584124654E-324</v>
      </c>
      <c r="I37" s="215">
        <v>5.7639300000000002</v>
      </c>
      <c r="J37" s="216">
        <v>5.7639300000000002</v>
      </c>
      <c r="K37" s="225" t="s">
        <v>162</v>
      </c>
    </row>
    <row r="38" spans="1:11" ht="14.4" customHeight="1" thickBot="1" x14ac:dyDescent="0.35">
      <c r="A38" s="237" t="s">
        <v>191</v>
      </c>
      <c r="B38" s="215">
        <v>4.9406564584124654E-324</v>
      </c>
      <c r="C38" s="215">
        <v>4.9406564584124654E-324</v>
      </c>
      <c r="D38" s="216">
        <v>0</v>
      </c>
      <c r="E38" s="217">
        <v>1</v>
      </c>
      <c r="F38" s="215">
        <v>4.9406564584124654E-324</v>
      </c>
      <c r="G38" s="216">
        <v>0</v>
      </c>
      <c r="H38" s="218">
        <v>4.9406564584124654E-324</v>
      </c>
      <c r="I38" s="215">
        <v>1.3809800000000001</v>
      </c>
      <c r="J38" s="216">
        <v>1.3809800000000001</v>
      </c>
      <c r="K38" s="225" t="s">
        <v>162</v>
      </c>
    </row>
    <row r="39" spans="1:11" ht="14.4" customHeight="1" thickBot="1" x14ac:dyDescent="0.35">
      <c r="A39" s="237" t="s">
        <v>192</v>
      </c>
      <c r="B39" s="215">
        <v>4.9406564584124654E-324</v>
      </c>
      <c r="C39" s="215">
        <v>4.9406564584124654E-324</v>
      </c>
      <c r="D39" s="216">
        <v>0</v>
      </c>
      <c r="E39" s="217">
        <v>1</v>
      </c>
      <c r="F39" s="215">
        <v>4.9406564584124654E-324</v>
      </c>
      <c r="G39" s="216">
        <v>0</v>
      </c>
      <c r="H39" s="218">
        <v>4.7767400000000002</v>
      </c>
      <c r="I39" s="215">
        <v>34.580770000000001</v>
      </c>
      <c r="J39" s="216">
        <v>34.580770000000001</v>
      </c>
      <c r="K39" s="225" t="s">
        <v>162</v>
      </c>
    </row>
    <row r="40" spans="1:11" ht="14.4" customHeight="1" thickBot="1" x14ac:dyDescent="0.35">
      <c r="A40" s="236" t="s">
        <v>193</v>
      </c>
      <c r="B40" s="220">
        <v>66.757315980464</v>
      </c>
      <c r="C40" s="220">
        <v>81.117279999999994</v>
      </c>
      <c r="D40" s="221">
        <v>14.359964019534999</v>
      </c>
      <c r="E40" s="222">
        <v>1.215106970803</v>
      </c>
      <c r="F40" s="220">
        <v>82.865257715395998</v>
      </c>
      <c r="G40" s="221">
        <v>48.338067000647001</v>
      </c>
      <c r="H40" s="223">
        <v>9.2308900000000005</v>
      </c>
      <c r="I40" s="220">
        <v>56.791220000000003</v>
      </c>
      <c r="J40" s="221">
        <v>8.4531529993519996</v>
      </c>
      <c r="K40" s="226">
        <v>0.685344154664</v>
      </c>
    </row>
    <row r="41" spans="1:11" ht="14.4" customHeight="1" thickBot="1" x14ac:dyDescent="0.35">
      <c r="A41" s="237" t="s">
        <v>194</v>
      </c>
      <c r="B41" s="215">
        <v>2.0000398795750001</v>
      </c>
      <c r="C41" s="215">
        <v>6.6000000000000003E-2</v>
      </c>
      <c r="D41" s="216">
        <v>-1.934039879575</v>
      </c>
      <c r="E41" s="217">
        <v>3.2999342000000001E-2</v>
      </c>
      <c r="F41" s="215">
        <v>4.6517554012000001E-2</v>
      </c>
      <c r="G41" s="216">
        <v>2.7135239839999999E-2</v>
      </c>
      <c r="H41" s="218">
        <v>4.9406564584124654E-324</v>
      </c>
      <c r="I41" s="215">
        <v>3.4584595208887258E-323</v>
      </c>
      <c r="J41" s="216">
        <v>-2.7135239839999999E-2</v>
      </c>
      <c r="K41" s="219">
        <v>7.4109846876186982E-322</v>
      </c>
    </row>
    <row r="42" spans="1:11" ht="14.4" customHeight="1" thickBot="1" x14ac:dyDescent="0.35">
      <c r="A42" s="237" t="s">
        <v>195</v>
      </c>
      <c r="B42" s="215">
        <v>44.897997296638998</v>
      </c>
      <c r="C42" s="215">
        <v>51.251260000000002</v>
      </c>
      <c r="D42" s="216">
        <v>6.3532627033600004</v>
      </c>
      <c r="E42" s="217">
        <v>1.1415043673630001</v>
      </c>
      <c r="F42" s="215">
        <v>53.233988640634003</v>
      </c>
      <c r="G42" s="216">
        <v>31.053160040369999</v>
      </c>
      <c r="H42" s="218">
        <v>4.9406564584124654E-324</v>
      </c>
      <c r="I42" s="215">
        <v>35.283839999999998</v>
      </c>
      <c r="J42" s="216">
        <v>4.2306799596289997</v>
      </c>
      <c r="K42" s="219">
        <v>0.66280661849599998</v>
      </c>
    </row>
    <row r="43" spans="1:11" ht="14.4" customHeight="1" thickBot="1" x14ac:dyDescent="0.35">
      <c r="A43" s="237" t="s">
        <v>196</v>
      </c>
      <c r="B43" s="215">
        <v>9.9999593978900005</v>
      </c>
      <c r="C43" s="215">
        <v>24.977</v>
      </c>
      <c r="D43" s="216">
        <v>14.977040602109</v>
      </c>
      <c r="E43" s="217">
        <v>2.4977101412290001</v>
      </c>
      <c r="F43" s="215">
        <v>24.546617489565001</v>
      </c>
      <c r="G43" s="216">
        <v>14.318860202246</v>
      </c>
      <c r="H43" s="218">
        <v>4.9406564584124654E-324</v>
      </c>
      <c r="I43" s="215">
        <v>10.56978</v>
      </c>
      <c r="J43" s="216">
        <v>-3.7490802022460001</v>
      </c>
      <c r="K43" s="219">
        <v>0.43060026516799998</v>
      </c>
    </row>
    <row r="44" spans="1:11" ht="14.4" customHeight="1" thickBot="1" x14ac:dyDescent="0.35">
      <c r="A44" s="237" t="s">
        <v>197</v>
      </c>
      <c r="B44" s="215">
        <v>4.6154397220990004</v>
      </c>
      <c r="C44" s="215">
        <v>4.9406564584124654E-324</v>
      </c>
      <c r="D44" s="216">
        <v>-4.6154397220990004</v>
      </c>
      <c r="E44" s="217">
        <v>0</v>
      </c>
      <c r="F44" s="215">
        <v>0</v>
      </c>
      <c r="G44" s="216">
        <v>0</v>
      </c>
      <c r="H44" s="218">
        <v>4.9406564584124654E-324</v>
      </c>
      <c r="I44" s="215">
        <v>0.41099999999999998</v>
      </c>
      <c r="J44" s="216">
        <v>0.41099999999999998</v>
      </c>
      <c r="K44" s="225" t="s">
        <v>156</v>
      </c>
    </row>
    <row r="45" spans="1:11" ht="14.4" customHeight="1" thickBot="1" x14ac:dyDescent="0.35">
      <c r="A45" s="237" t="s">
        <v>198</v>
      </c>
      <c r="B45" s="215">
        <v>5.2438796842590003</v>
      </c>
      <c r="C45" s="215">
        <v>4.8230199999999996</v>
      </c>
      <c r="D45" s="216">
        <v>-0.420859684259</v>
      </c>
      <c r="E45" s="217">
        <v>0.91974268869599995</v>
      </c>
      <c r="F45" s="215">
        <v>5.0381340311829996</v>
      </c>
      <c r="G45" s="216">
        <v>2.9389115181899998</v>
      </c>
      <c r="H45" s="218">
        <v>9.2308900000000005</v>
      </c>
      <c r="I45" s="215">
        <v>10.5266</v>
      </c>
      <c r="J45" s="216">
        <v>7.5876884818089998</v>
      </c>
      <c r="K45" s="219">
        <v>2.0893846679829999</v>
      </c>
    </row>
    <row r="46" spans="1:11" ht="14.4" customHeight="1" thickBot="1" x14ac:dyDescent="0.35">
      <c r="A46" s="236" t="s">
        <v>199</v>
      </c>
      <c r="B46" s="220">
        <v>82.000075062679997</v>
      </c>
      <c r="C46" s="220">
        <v>72.039400000000001</v>
      </c>
      <c r="D46" s="221">
        <v>-9.96067506268</v>
      </c>
      <c r="E46" s="222">
        <v>0.87852846408899998</v>
      </c>
      <c r="F46" s="220">
        <v>70.200695335674993</v>
      </c>
      <c r="G46" s="221">
        <v>40.950405612476999</v>
      </c>
      <c r="H46" s="223">
        <v>0.99888999999999994</v>
      </c>
      <c r="I46" s="220">
        <v>41.260779999999997</v>
      </c>
      <c r="J46" s="221">
        <v>0.31037438752199997</v>
      </c>
      <c r="K46" s="226">
        <v>0.58775457711199997</v>
      </c>
    </row>
    <row r="47" spans="1:11" ht="14.4" customHeight="1" thickBot="1" x14ac:dyDescent="0.35">
      <c r="A47" s="237" t="s">
        <v>200</v>
      </c>
      <c r="B47" s="215">
        <v>32.000038073239999</v>
      </c>
      <c r="C47" s="215">
        <v>24.360600000000002</v>
      </c>
      <c r="D47" s="216">
        <v>-7.63943807324</v>
      </c>
      <c r="E47" s="217">
        <v>0.761267844252</v>
      </c>
      <c r="F47" s="215">
        <v>22.860225165807002</v>
      </c>
      <c r="G47" s="216">
        <v>13.335131346721001</v>
      </c>
      <c r="H47" s="218">
        <v>0.83845000000000003</v>
      </c>
      <c r="I47" s="215">
        <v>17.8857</v>
      </c>
      <c r="J47" s="216">
        <v>4.5505686532779999</v>
      </c>
      <c r="K47" s="219">
        <v>0.782393868401</v>
      </c>
    </row>
    <row r="48" spans="1:11" ht="14.4" customHeight="1" thickBot="1" x14ac:dyDescent="0.35">
      <c r="A48" s="237" t="s">
        <v>201</v>
      </c>
      <c r="B48" s="215">
        <v>4.9406564584124654E-324</v>
      </c>
      <c r="C48" s="215">
        <v>5.2789999999999999</v>
      </c>
      <c r="D48" s="216">
        <v>5.2789999999999999</v>
      </c>
      <c r="E48" s="227" t="s">
        <v>162</v>
      </c>
      <c r="F48" s="215">
        <v>5.270672258916</v>
      </c>
      <c r="G48" s="216">
        <v>3.0745588177009999</v>
      </c>
      <c r="H48" s="218">
        <v>4.9406564584124654E-324</v>
      </c>
      <c r="I48" s="215">
        <v>3.4584595208887258E-323</v>
      </c>
      <c r="J48" s="216">
        <v>-3.0745588177009999</v>
      </c>
      <c r="K48" s="219">
        <v>4.9406564584124654E-324</v>
      </c>
    </row>
    <row r="49" spans="1:11" ht="14.4" customHeight="1" thickBot="1" x14ac:dyDescent="0.35">
      <c r="A49" s="237" t="s">
        <v>202</v>
      </c>
      <c r="B49" s="215">
        <v>4.9406564584124654E-324</v>
      </c>
      <c r="C49" s="215">
        <v>0.67383000000000004</v>
      </c>
      <c r="D49" s="216">
        <v>0.67383000000000004</v>
      </c>
      <c r="E49" s="227" t="s">
        <v>162</v>
      </c>
      <c r="F49" s="215">
        <v>0.68335642773100003</v>
      </c>
      <c r="G49" s="216">
        <v>0.39862458284300001</v>
      </c>
      <c r="H49" s="218">
        <v>4.9406564584124654E-324</v>
      </c>
      <c r="I49" s="215">
        <v>3.4584595208887258E-323</v>
      </c>
      <c r="J49" s="216">
        <v>-0.39862458284300001</v>
      </c>
      <c r="K49" s="219">
        <v>4.9406564584124654E-323</v>
      </c>
    </row>
    <row r="50" spans="1:11" ht="14.4" customHeight="1" thickBot="1" x14ac:dyDescent="0.35">
      <c r="A50" s="237" t="s">
        <v>203</v>
      </c>
      <c r="B50" s="215">
        <v>50.000036989439003</v>
      </c>
      <c r="C50" s="215">
        <v>41.725969999999997</v>
      </c>
      <c r="D50" s="216">
        <v>-8.2740669894389995</v>
      </c>
      <c r="E50" s="217">
        <v>0.83451878263199997</v>
      </c>
      <c r="F50" s="215">
        <v>41.386441483219002</v>
      </c>
      <c r="G50" s="216">
        <v>24.142090865210999</v>
      </c>
      <c r="H50" s="218">
        <v>0.16044</v>
      </c>
      <c r="I50" s="215">
        <v>23.375080000000001</v>
      </c>
      <c r="J50" s="216">
        <v>-0.76701086521100004</v>
      </c>
      <c r="K50" s="219">
        <v>0.56480043130699997</v>
      </c>
    </row>
    <row r="51" spans="1:11" ht="14.4" customHeight="1" thickBot="1" x14ac:dyDescent="0.35">
      <c r="A51" s="235" t="s">
        <v>46</v>
      </c>
      <c r="B51" s="215">
        <v>1769.9998134262601</v>
      </c>
      <c r="C51" s="215">
        <v>2447.8377500000001</v>
      </c>
      <c r="D51" s="216">
        <v>677.83793657374201</v>
      </c>
      <c r="E51" s="217">
        <v>1.3829593265669999</v>
      </c>
      <c r="F51" s="215">
        <v>1657.1116151515901</v>
      </c>
      <c r="G51" s="216">
        <v>966.64844217176096</v>
      </c>
      <c r="H51" s="218">
        <v>91.587000000000003</v>
      </c>
      <c r="I51" s="215">
        <v>1291.7133100000001</v>
      </c>
      <c r="J51" s="216">
        <v>325.06486782823902</v>
      </c>
      <c r="K51" s="219">
        <v>0.779496865624</v>
      </c>
    </row>
    <row r="52" spans="1:11" ht="14.4" customHeight="1" thickBot="1" x14ac:dyDescent="0.35">
      <c r="A52" s="236" t="s">
        <v>204</v>
      </c>
      <c r="B52" s="220">
        <v>1769.9998134262601</v>
      </c>
      <c r="C52" s="220">
        <v>2447.8377500000001</v>
      </c>
      <c r="D52" s="221">
        <v>677.83793657374201</v>
      </c>
      <c r="E52" s="222">
        <v>1.3829593265669999</v>
      </c>
      <c r="F52" s="220">
        <v>1657.1116151515901</v>
      </c>
      <c r="G52" s="221">
        <v>966.64844217176096</v>
      </c>
      <c r="H52" s="223">
        <v>91.587000000000003</v>
      </c>
      <c r="I52" s="220">
        <v>1291.7133100000001</v>
      </c>
      <c r="J52" s="221">
        <v>325.06486782823902</v>
      </c>
      <c r="K52" s="226">
        <v>0.779496865624</v>
      </c>
    </row>
    <row r="53" spans="1:11" ht="14.4" customHeight="1" thickBot="1" x14ac:dyDescent="0.35">
      <c r="A53" s="237" t="s">
        <v>205</v>
      </c>
      <c r="B53" s="215">
        <v>864.99990791735195</v>
      </c>
      <c r="C53" s="215">
        <v>785.95500000000004</v>
      </c>
      <c r="D53" s="216">
        <v>-79.044907917352006</v>
      </c>
      <c r="E53" s="217">
        <v>0.90861859383499999</v>
      </c>
      <c r="F53" s="215">
        <v>772.37344892406804</v>
      </c>
      <c r="G53" s="216">
        <v>450.55117853904</v>
      </c>
      <c r="H53" s="218">
        <v>52.741999999999997</v>
      </c>
      <c r="I53" s="215">
        <v>426.39800000000002</v>
      </c>
      <c r="J53" s="216">
        <v>-24.153178539039001</v>
      </c>
      <c r="K53" s="219">
        <v>0.55206195991499996</v>
      </c>
    </row>
    <row r="54" spans="1:11" ht="14.4" customHeight="1" thickBot="1" x14ac:dyDescent="0.35">
      <c r="A54" s="237" t="s">
        <v>206</v>
      </c>
      <c r="B54" s="215">
        <v>219.99994675354799</v>
      </c>
      <c r="C54" s="215">
        <v>226.482</v>
      </c>
      <c r="D54" s="216">
        <v>6.4820532464519998</v>
      </c>
      <c r="E54" s="217">
        <v>1.0294638855239999</v>
      </c>
      <c r="F54" s="215">
        <v>220.00945558789701</v>
      </c>
      <c r="G54" s="216">
        <v>128.33884909293999</v>
      </c>
      <c r="H54" s="218">
        <v>19.969000000000001</v>
      </c>
      <c r="I54" s="215">
        <v>132.24199999999999</v>
      </c>
      <c r="J54" s="216">
        <v>3.9031509070600001</v>
      </c>
      <c r="K54" s="219">
        <v>0.60107416586499995</v>
      </c>
    </row>
    <row r="55" spans="1:11" ht="14.4" customHeight="1" thickBot="1" x14ac:dyDescent="0.35">
      <c r="A55" s="237" t="s">
        <v>207</v>
      </c>
      <c r="B55" s="215">
        <v>639.99996146486001</v>
      </c>
      <c r="C55" s="215">
        <v>1409.9856</v>
      </c>
      <c r="D55" s="216">
        <v>769.98563853513997</v>
      </c>
      <c r="E55" s="217">
        <v>2.2031026326509999</v>
      </c>
      <c r="F55" s="215">
        <v>640.04896931035796</v>
      </c>
      <c r="G55" s="216">
        <v>373.36189876437601</v>
      </c>
      <c r="H55" s="218">
        <v>18.076000000000001</v>
      </c>
      <c r="I55" s="215">
        <v>722.50699999999995</v>
      </c>
      <c r="J55" s="216">
        <v>349.145101235624</v>
      </c>
      <c r="K55" s="219">
        <v>1.1288308155210001</v>
      </c>
    </row>
    <row r="56" spans="1:11" ht="14.4" customHeight="1" thickBot="1" x14ac:dyDescent="0.35">
      <c r="A56" s="237" t="s">
        <v>208</v>
      </c>
      <c r="B56" s="215">
        <v>44.999997290498001</v>
      </c>
      <c r="C56" s="215">
        <v>25.415150000000001</v>
      </c>
      <c r="D56" s="216">
        <v>-19.584847290498001</v>
      </c>
      <c r="E56" s="217">
        <v>0.56478114511699995</v>
      </c>
      <c r="F56" s="215">
        <v>24.679741329266999</v>
      </c>
      <c r="G56" s="216">
        <v>14.396515775406</v>
      </c>
      <c r="H56" s="218">
        <v>0.8</v>
      </c>
      <c r="I56" s="215">
        <v>10.56631</v>
      </c>
      <c r="J56" s="216">
        <v>-3.8302057754060002</v>
      </c>
      <c r="K56" s="219">
        <v>0.42813698324499999</v>
      </c>
    </row>
    <row r="57" spans="1:11" ht="14.4" customHeight="1" thickBot="1" x14ac:dyDescent="0.35">
      <c r="A57" s="238" t="s">
        <v>209</v>
      </c>
      <c r="B57" s="220">
        <v>2553.10665627449</v>
      </c>
      <c r="C57" s="220">
        <v>3226.5605300000002</v>
      </c>
      <c r="D57" s="221">
        <v>673.45387372551295</v>
      </c>
      <c r="E57" s="222">
        <v>1.263778198247</v>
      </c>
      <c r="F57" s="220">
        <v>3391.4269161110601</v>
      </c>
      <c r="G57" s="221">
        <v>1978.3323677314499</v>
      </c>
      <c r="H57" s="223">
        <v>340.89213000000001</v>
      </c>
      <c r="I57" s="220">
        <v>1880.30456</v>
      </c>
      <c r="J57" s="221">
        <v>-98.027807731452995</v>
      </c>
      <c r="K57" s="226">
        <v>0.55442874238700002</v>
      </c>
    </row>
    <row r="58" spans="1:11" ht="14.4" customHeight="1" thickBot="1" x14ac:dyDescent="0.35">
      <c r="A58" s="235" t="s">
        <v>49</v>
      </c>
      <c r="B58" s="215">
        <v>776.67992323520104</v>
      </c>
      <c r="C58" s="215">
        <v>861.23419000000001</v>
      </c>
      <c r="D58" s="216">
        <v>84.554266764798996</v>
      </c>
      <c r="E58" s="217">
        <v>1.1088662964430001</v>
      </c>
      <c r="F58" s="215">
        <v>1351.6175723026299</v>
      </c>
      <c r="G58" s="216">
        <v>788.44358384319798</v>
      </c>
      <c r="H58" s="218">
        <v>41.491129999999998</v>
      </c>
      <c r="I58" s="215">
        <v>226.23316</v>
      </c>
      <c r="J58" s="216">
        <v>-562.21042384319799</v>
      </c>
      <c r="K58" s="219">
        <v>0.16737956403900001</v>
      </c>
    </row>
    <row r="59" spans="1:11" ht="14.4" customHeight="1" thickBot="1" x14ac:dyDescent="0.35">
      <c r="A59" s="236" t="s">
        <v>210</v>
      </c>
      <c r="B59" s="220">
        <v>350.00001892609299</v>
      </c>
      <c r="C59" s="220">
        <v>38.085599999999999</v>
      </c>
      <c r="D59" s="221">
        <v>-311.91441892609299</v>
      </c>
      <c r="E59" s="222">
        <v>0.10881599411499999</v>
      </c>
      <c r="F59" s="220">
        <v>749.99999999995896</v>
      </c>
      <c r="G59" s="221">
        <v>437.49999999997601</v>
      </c>
      <c r="H59" s="223">
        <v>4.9406564584124654E-324</v>
      </c>
      <c r="I59" s="220">
        <v>3.4584595208887258E-323</v>
      </c>
      <c r="J59" s="221">
        <v>-437.49999999997601</v>
      </c>
      <c r="K59" s="226">
        <v>0</v>
      </c>
    </row>
    <row r="60" spans="1:11" ht="14.4" customHeight="1" thickBot="1" x14ac:dyDescent="0.35">
      <c r="A60" s="237" t="s">
        <v>211</v>
      </c>
      <c r="B60" s="215">
        <v>4.9406564584124654E-324</v>
      </c>
      <c r="C60" s="215">
        <v>38.085599999999999</v>
      </c>
      <c r="D60" s="216">
        <v>38.085599999999999</v>
      </c>
      <c r="E60" s="227" t="s">
        <v>162</v>
      </c>
      <c r="F60" s="215">
        <v>0</v>
      </c>
      <c r="G60" s="216">
        <v>0</v>
      </c>
      <c r="H60" s="218">
        <v>4.9406564584124654E-324</v>
      </c>
      <c r="I60" s="215">
        <v>3.4584595208887258E-323</v>
      </c>
      <c r="J60" s="216">
        <v>3.4584595208887258E-323</v>
      </c>
      <c r="K60" s="225" t="s">
        <v>156</v>
      </c>
    </row>
    <row r="61" spans="1:11" ht="14.4" customHeight="1" thickBot="1" x14ac:dyDescent="0.35">
      <c r="A61" s="236" t="s">
        <v>212</v>
      </c>
      <c r="B61" s="220">
        <v>426.679904309108</v>
      </c>
      <c r="C61" s="220">
        <v>823.14859000000001</v>
      </c>
      <c r="D61" s="221">
        <v>396.46868569089202</v>
      </c>
      <c r="E61" s="222">
        <v>1.9291946531499999</v>
      </c>
      <c r="F61" s="220">
        <v>601.61757230266596</v>
      </c>
      <c r="G61" s="221">
        <v>350.94358384322197</v>
      </c>
      <c r="H61" s="223">
        <v>41.491129999999998</v>
      </c>
      <c r="I61" s="220">
        <v>226.23316</v>
      </c>
      <c r="J61" s="221">
        <v>-124.710423843222</v>
      </c>
      <c r="K61" s="226">
        <v>0.376041476205</v>
      </c>
    </row>
    <row r="62" spans="1:11" ht="14.4" customHeight="1" thickBot="1" x14ac:dyDescent="0.35">
      <c r="A62" s="237" t="s">
        <v>213</v>
      </c>
      <c r="B62" s="215">
        <v>130.10998216592699</v>
      </c>
      <c r="C62" s="215">
        <v>336.03840000000002</v>
      </c>
      <c r="D62" s="216">
        <v>205.928417834073</v>
      </c>
      <c r="E62" s="217">
        <v>2.5827257402230002</v>
      </c>
      <c r="F62" s="215">
        <v>288.84164721812903</v>
      </c>
      <c r="G62" s="216">
        <v>168.490960877242</v>
      </c>
      <c r="H62" s="218">
        <v>10.818</v>
      </c>
      <c r="I62" s="215">
        <v>72.31</v>
      </c>
      <c r="J62" s="216">
        <v>-96.180960877242001</v>
      </c>
      <c r="K62" s="219">
        <v>0.25034478475100003</v>
      </c>
    </row>
    <row r="63" spans="1:11" ht="14.4" customHeight="1" thickBot="1" x14ac:dyDescent="0.35">
      <c r="A63" s="237" t="s">
        <v>214</v>
      </c>
      <c r="B63" s="215">
        <v>11.56993930336</v>
      </c>
      <c r="C63" s="215">
        <v>41.692999999999998</v>
      </c>
      <c r="D63" s="216">
        <v>30.123060696639001</v>
      </c>
      <c r="E63" s="217">
        <v>3.6035625517829999</v>
      </c>
      <c r="F63" s="215">
        <v>35.381630334044999</v>
      </c>
      <c r="G63" s="216">
        <v>20.639284361525998</v>
      </c>
      <c r="H63" s="218">
        <v>0.36299999999999999</v>
      </c>
      <c r="I63" s="215">
        <v>10.48828</v>
      </c>
      <c r="J63" s="216">
        <v>-10.151004361526001</v>
      </c>
      <c r="K63" s="219">
        <v>0.29643292016099998</v>
      </c>
    </row>
    <row r="64" spans="1:11" ht="14.4" customHeight="1" thickBot="1" x14ac:dyDescent="0.35">
      <c r="A64" s="237" t="s">
        <v>215</v>
      </c>
      <c r="B64" s="215">
        <v>204.99994765671499</v>
      </c>
      <c r="C64" s="215">
        <v>281.94193000000001</v>
      </c>
      <c r="D64" s="216">
        <v>76.941982343283996</v>
      </c>
      <c r="E64" s="217">
        <v>1.3753268389710001</v>
      </c>
      <c r="F64" s="215">
        <v>185.40108063240001</v>
      </c>
      <c r="G64" s="216">
        <v>108.1506303689</v>
      </c>
      <c r="H64" s="218">
        <v>13.1221</v>
      </c>
      <c r="I64" s="215">
        <v>44.97448</v>
      </c>
      <c r="J64" s="216">
        <v>-63.176150368899997</v>
      </c>
      <c r="K64" s="219">
        <v>0.24257938436199999</v>
      </c>
    </row>
    <row r="65" spans="1:11" ht="14.4" customHeight="1" thickBot="1" x14ac:dyDescent="0.35">
      <c r="A65" s="237" t="s">
        <v>216</v>
      </c>
      <c r="B65" s="215">
        <v>80.000035183104998</v>
      </c>
      <c r="C65" s="215">
        <v>163.47525999999999</v>
      </c>
      <c r="D65" s="216">
        <v>83.475224816893999</v>
      </c>
      <c r="E65" s="217">
        <v>2.0434398513179999</v>
      </c>
      <c r="F65" s="215">
        <v>91.993214118091004</v>
      </c>
      <c r="G65" s="216">
        <v>53.662708235552998</v>
      </c>
      <c r="H65" s="218">
        <v>17.188030000000001</v>
      </c>
      <c r="I65" s="215">
        <v>98.460400000000007</v>
      </c>
      <c r="J65" s="216">
        <v>44.797691764446</v>
      </c>
      <c r="K65" s="219">
        <v>1.070300684065</v>
      </c>
    </row>
    <row r="66" spans="1:11" ht="14.4" customHeight="1" thickBot="1" x14ac:dyDescent="0.35">
      <c r="A66" s="239" t="s">
        <v>50</v>
      </c>
      <c r="B66" s="220">
        <v>101.99999385846201</v>
      </c>
      <c r="C66" s="220">
        <v>14.58</v>
      </c>
      <c r="D66" s="221">
        <v>-87.419993858462007</v>
      </c>
      <c r="E66" s="222">
        <v>0.14294118507699999</v>
      </c>
      <c r="F66" s="220">
        <v>0</v>
      </c>
      <c r="G66" s="221">
        <v>0</v>
      </c>
      <c r="H66" s="223">
        <v>4.9406564584124654E-324</v>
      </c>
      <c r="I66" s="220">
        <v>7.9160000000000004</v>
      </c>
      <c r="J66" s="221">
        <v>7.9160000000000004</v>
      </c>
      <c r="K66" s="224" t="s">
        <v>156</v>
      </c>
    </row>
    <row r="67" spans="1:11" ht="14.4" customHeight="1" thickBot="1" x14ac:dyDescent="0.35">
      <c r="A67" s="236" t="s">
        <v>217</v>
      </c>
      <c r="B67" s="220">
        <v>101.99999385846201</v>
      </c>
      <c r="C67" s="220">
        <v>14.58</v>
      </c>
      <c r="D67" s="221">
        <v>-87.419993858462007</v>
      </c>
      <c r="E67" s="222">
        <v>0.14294118507699999</v>
      </c>
      <c r="F67" s="220">
        <v>0</v>
      </c>
      <c r="G67" s="221">
        <v>0</v>
      </c>
      <c r="H67" s="223">
        <v>4.9406564584124654E-324</v>
      </c>
      <c r="I67" s="220">
        <v>7.9160000000000004</v>
      </c>
      <c r="J67" s="221">
        <v>7.9160000000000004</v>
      </c>
      <c r="K67" s="224" t="s">
        <v>156</v>
      </c>
    </row>
    <row r="68" spans="1:11" ht="14.4" customHeight="1" thickBot="1" x14ac:dyDescent="0.35">
      <c r="A68" s="237" t="s">
        <v>218</v>
      </c>
      <c r="B68" s="215">
        <v>101.99999385846201</v>
      </c>
      <c r="C68" s="215">
        <v>12.78</v>
      </c>
      <c r="D68" s="216">
        <v>-89.219993858462004</v>
      </c>
      <c r="E68" s="217">
        <v>0.125294125191</v>
      </c>
      <c r="F68" s="215">
        <v>0</v>
      </c>
      <c r="G68" s="216">
        <v>0</v>
      </c>
      <c r="H68" s="218">
        <v>4.9406564584124654E-324</v>
      </c>
      <c r="I68" s="215">
        <v>7.9160000000000004</v>
      </c>
      <c r="J68" s="216">
        <v>7.9160000000000004</v>
      </c>
      <c r="K68" s="225" t="s">
        <v>156</v>
      </c>
    </row>
    <row r="69" spans="1:11" ht="14.4" customHeight="1" thickBot="1" x14ac:dyDescent="0.35">
      <c r="A69" s="237" t="s">
        <v>219</v>
      </c>
      <c r="B69" s="215">
        <v>4.9406564584124654E-324</v>
      </c>
      <c r="C69" s="215">
        <v>1.8</v>
      </c>
      <c r="D69" s="216">
        <v>1.8</v>
      </c>
      <c r="E69" s="227" t="s">
        <v>162</v>
      </c>
      <c r="F69" s="215">
        <v>0</v>
      </c>
      <c r="G69" s="216">
        <v>0</v>
      </c>
      <c r="H69" s="218">
        <v>4.9406564584124654E-324</v>
      </c>
      <c r="I69" s="215">
        <v>3.4584595208887258E-323</v>
      </c>
      <c r="J69" s="216">
        <v>3.4584595208887258E-323</v>
      </c>
      <c r="K69" s="225" t="s">
        <v>156</v>
      </c>
    </row>
    <row r="70" spans="1:11" ht="14.4" customHeight="1" thickBot="1" x14ac:dyDescent="0.35">
      <c r="A70" s="235" t="s">
        <v>51</v>
      </c>
      <c r="B70" s="215">
        <v>1674.4267391808201</v>
      </c>
      <c r="C70" s="215">
        <v>2350.7463400000001</v>
      </c>
      <c r="D70" s="216">
        <v>676.319600819176</v>
      </c>
      <c r="E70" s="217">
        <v>1.4039111326839999</v>
      </c>
      <c r="F70" s="215">
        <v>2039.80934380844</v>
      </c>
      <c r="G70" s="216">
        <v>1189.8887838882599</v>
      </c>
      <c r="H70" s="218">
        <v>299.40100000000001</v>
      </c>
      <c r="I70" s="215">
        <v>1646.1554000000001</v>
      </c>
      <c r="J70" s="216">
        <v>456.26661611174501</v>
      </c>
      <c r="K70" s="219">
        <v>0.80701434425499996</v>
      </c>
    </row>
    <row r="71" spans="1:11" ht="14.4" customHeight="1" thickBot="1" x14ac:dyDescent="0.35">
      <c r="A71" s="236" t="s">
        <v>220</v>
      </c>
      <c r="B71" s="220">
        <v>0.99995993979099995</v>
      </c>
      <c r="C71" s="220">
        <v>0.5292</v>
      </c>
      <c r="D71" s="221">
        <v>-0.470759939791</v>
      </c>
      <c r="E71" s="222">
        <v>0.52922120071099998</v>
      </c>
      <c r="F71" s="220">
        <v>0.50763554289900004</v>
      </c>
      <c r="G71" s="221">
        <v>0.29612073335799999</v>
      </c>
      <c r="H71" s="223">
        <v>3.3879999999999999</v>
      </c>
      <c r="I71" s="220">
        <v>6.3525</v>
      </c>
      <c r="J71" s="221">
        <v>6.0563792666409997</v>
      </c>
      <c r="K71" s="226">
        <v>12.513899172058</v>
      </c>
    </row>
    <row r="72" spans="1:11" ht="14.4" customHeight="1" thickBot="1" x14ac:dyDescent="0.35">
      <c r="A72" s="237" t="s">
        <v>221</v>
      </c>
      <c r="B72" s="215">
        <v>0.99995993979099995</v>
      </c>
      <c r="C72" s="215">
        <v>0.5292</v>
      </c>
      <c r="D72" s="216">
        <v>-0.470759939791</v>
      </c>
      <c r="E72" s="217">
        <v>0.52922120071099998</v>
      </c>
      <c r="F72" s="215">
        <v>0.50763554289900004</v>
      </c>
      <c r="G72" s="216">
        <v>0.29612073335799999</v>
      </c>
      <c r="H72" s="218">
        <v>3.3879999999999999</v>
      </c>
      <c r="I72" s="215">
        <v>6.3525</v>
      </c>
      <c r="J72" s="216">
        <v>6.0563792666409997</v>
      </c>
      <c r="K72" s="219">
        <v>12.513899172058</v>
      </c>
    </row>
    <row r="73" spans="1:11" ht="14.4" customHeight="1" thickBot="1" x14ac:dyDescent="0.35">
      <c r="A73" s="236" t="s">
        <v>222</v>
      </c>
      <c r="B73" s="220">
        <v>102.49871382843401</v>
      </c>
      <c r="C73" s="220">
        <v>100.13715000000001</v>
      </c>
      <c r="D73" s="221">
        <v>-2.3615638284329998</v>
      </c>
      <c r="E73" s="222">
        <v>0.97696006378699995</v>
      </c>
      <c r="F73" s="220">
        <v>81.440791123173994</v>
      </c>
      <c r="G73" s="221">
        <v>47.507128155185001</v>
      </c>
      <c r="H73" s="223">
        <v>4.8867599999999998</v>
      </c>
      <c r="I73" s="220">
        <v>58.71463</v>
      </c>
      <c r="J73" s="221">
        <v>11.207501844814001</v>
      </c>
      <c r="K73" s="226">
        <v>0.72094866945900005</v>
      </c>
    </row>
    <row r="74" spans="1:11" ht="14.4" customHeight="1" thickBot="1" x14ac:dyDescent="0.35">
      <c r="A74" s="237" t="s">
        <v>223</v>
      </c>
      <c r="B74" s="215">
        <v>4.4986797291289999</v>
      </c>
      <c r="C74" s="215">
        <v>3.3982000000000001</v>
      </c>
      <c r="D74" s="216">
        <v>-1.1004797291290001</v>
      </c>
      <c r="E74" s="217">
        <v>0.75537717832899998</v>
      </c>
      <c r="F74" s="215">
        <v>3.923848868556</v>
      </c>
      <c r="G74" s="216">
        <v>2.288911839991</v>
      </c>
      <c r="H74" s="218">
        <v>0.36670000000000003</v>
      </c>
      <c r="I74" s="215">
        <v>2.0886</v>
      </c>
      <c r="J74" s="216">
        <v>-0.200311839991</v>
      </c>
      <c r="K74" s="219">
        <v>0.53228349764799998</v>
      </c>
    </row>
    <row r="75" spans="1:11" ht="14.4" customHeight="1" thickBot="1" x14ac:dyDescent="0.35">
      <c r="A75" s="237" t="s">
        <v>224</v>
      </c>
      <c r="B75" s="215">
        <v>98.000034099304003</v>
      </c>
      <c r="C75" s="215">
        <v>96.738950000000003</v>
      </c>
      <c r="D75" s="216">
        <v>-1.261084099304</v>
      </c>
      <c r="E75" s="217">
        <v>0.98713179938200002</v>
      </c>
      <c r="F75" s="215">
        <v>77.516942254618002</v>
      </c>
      <c r="G75" s="216">
        <v>45.218216315192997</v>
      </c>
      <c r="H75" s="218">
        <v>4.52006</v>
      </c>
      <c r="I75" s="215">
        <v>56.62603</v>
      </c>
      <c r="J75" s="216">
        <v>11.407813684805999</v>
      </c>
      <c r="K75" s="219">
        <v>0.73049875747100002</v>
      </c>
    </row>
    <row r="76" spans="1:11" ht="14.4" customHeight="1" thickBot="1" x14ac:dyDescent="0.35">
      <c r="A76" s="236" t="s">
        <v>225</v>
      </c>
      <c r="B76" s="220">
        <v>11.18711932641</v>
      </c>
      <c r="C76" s="220">
        <v>17.0244</v>
      </c>
      <c r="D76" s="221">
        <v>5.8372806735890004</v>
      </c>
      <c r="E76" s="222">
        <v>1.521785859547</v>
      </c>
      <c r="F76" s="220">
        <v>16.900473469777001</v>
      </c>
      <c r="G76" s="221">
        <v>9.8586095240359999</v>
      </c>
      <c r="H76" s="223">
        <v>0.81</v>
      </c>
      <c r="I76" s="220">
        <v>11.2044</v>
      </c>
      <c r="J76" s="221">
        <v>1.3457904759629999</v>
      </c>
      <c r="K76" s="226">
        <v>0.66296367495399999</v>
      </c>
    </row>
    <row r="77" spans="1:11" ht="14.4" customHeight="1" thickBot="1" x14ac:dyDescent="0.35">
      <c r="A77" s="237" t="s">
        <v>226</v>
      </c>
      <c r="B77" s="215">
        <v>2.1871198683099999</v>
      </c>
      <c r="C77" s="215">
        <v>2.97</v>
      </c>
      <c r="D77" s="216">
        <v>0.78288013168899995</v>
      </c>
      <c r="E77" s="217">
        <v>1.357950262823</v>
      </c>
      <c r="F77" s="215">
        <v>3.2470588390800001</v>
      </c>
      <c r="G77" s="216">
        <v>1.8941176561299999</v>
      </c>
      <c r="H77" s="218">
        <v>0.81</v>
      </c>
      <c r="I77" s="215">
        <v>2.4300000000000002</v>
      </c>
      <c r="J77" s="216">
        <v>0.53588234386900002</v>
      </c>
      <c r="K77" s="219">
        <v>0.74836956163299995</v>
      </c>
    </row>
    <row r="78" spans="1:11" ht="14.4" customHeight="1" thickBot="1" x14ac:dyDescent="0.35">
      <c r="A78" s="237" t="s">
        <v>227</v>
      </c>
      <c r="B78" s="215">
        <v>8.9999994580989995</v>
      </c>
      <c r="C78" s="215">
        <v>14.054399999999999</v>
      </c>
      <c r="D78" s="216">
        <v>5.0544005418999998</v>
      </c>
      <c r="E78" s="217">
        <v>1.5616000940250001</v>
      </c>
      <c r="F78" s="215">
        <v>13.653414630696</v>
      </c>
      <c r="G78" s="216">
        <v>7.9644918679060002</v>
      </c>
      <c r="H78" s="218">
        <v>4.9406564584124654E-324</v>
      </c>
      <c r="I78" s="215">
        <v>8.7744</v>
      </c>
      <c r="J78" s="216">
        <v>0.80990813209300005</v>
      </c>
      <c r="K78" s="219">
        <v>0.64265242339200002</v>
      </c>
    </row>
    <row r="79" spans="1:11" ht="14.4" customHeight="1" thickBot="1" x14ac:dyDescent="0.35">
      <c r="A79" s="236" t="s">
        <v>228</v>
      </c>
      <c r="B79" s="220">
        <v>4.9406564584124654E-324</v>
      </c>
      <c r="C79" s="220">
        <v>16.010000000000002</v>
      </c>
      <c r="D79" s="221">
        <v>16.010000000000002</v>
      </c>
      <c r="E79" s="228" t="s">
        <v>162</v>
      </c>
      <c r="F79" s="220">
        <v>0</v>
      </c>
      <c r="G79" s="221">
        <v>0</v>
      </c>
      <c r="H79" s="223">
        <v>4.9406564584124654E-324</v>
      </c>
      <c r="I79" s="220">
        <v>3.4584595208887258E-323</v>
      </c>
      <c r="J79" s="221">
        <v>3.4584595208887258E-323</v>
      </c>
      <c r="K79" s="224" t="s">
        <v>156</v>
      </c>
    </row>
    <row r="80" spans="1:11" ht="14.4" customHeight="1" thickBot="1" x14ac:dyDescent="0.35">
      <c r="A80" s="237" t="s">
        <v>229</v>
      </c>
      <c r="B80" s="215">
        <v>4.9406564584124654E-324</v>
      </c>
      <c r="C80" s="215">
        <v>16.010000000000002</v>
      </c>
      <c r="D80" s="216">
        <v>16.010000000000002</v>
      </c>
      <c r="E80" s="227" t="s">
        <v>162</v>
      </c>
      <c r="F80" s="215">
        <v>0</v>
      </c>
      <c r="G80" s="216">
        <v>0</v>
      </c>
      <c r="H80" s="218">
        <v>4.9406564584124654E-324</v>
      </c>
      <c r="I80" s="215">
        <v>3.4584595208887258E-323</v>
      </c>
      <c r="J80" s="216">
        <v>3.4584595208887258E-323</v>
      </c>
      <c r="K80" s="225" t="s">
        <v>156</v>
      </c>
    </row>
    <row r="81" spans="1:11" ht="14.4" customHeight="1" thickBot="1" x14ac:dyDescent="0.35">
      <c r="A81" s="236" t="s">
        <v>230</v>
      </c>
      <c r="B81" s="220">
        <v>678.36679915474804</v>
      </c>
      <c r="C81" s="220">
        <v>776.70371999999998</v>
      </c>
      <c r="D81" s="221">
        <v>98.336920845251001</v>
      </c>
      <c r="E81" s="222">
        <v>1.144961281961</v>
      </c>
      <c r="F81" s="220">
        <v>750.41205535925599</v>
      </c>
      <c r="G81" s="221">
        <v>437.74036562623297</v>
      </c>
      <c r="H81" s="223">
        <v>63.709240000000001</v>
      </c>
      <c r="I81" s="220">
        <v>484.34769999999997</v>
      </c>
      <c r="J81" s="221">
        <v>46.607334373767003</v>
      </c>
      <c r="K81" s="226">
        <v>0.64544232270900004</v>
      </c>
    </row>
    <row r="82" spans="1:11" ht="14.4" customHeight="1" thickBot="1" x14ac:dyDescent="0.35">
      <c r="A82" s="237" t="s">
        <v>231</v>
      </c>
      <c r="B82" s="215">
        <v>624.99992236802996</v>
      </c>
      <c r="C82" s="215">
        <v>735.29639999999995</v>
      </c>
      <c r="D82" s="216">
        <v>110.29647763197001</v>
      </c>
      <c r="E82" s="217">
        <v>1.1764743861310001</v>
      </c>
      <c r="F82" s="215">
        <v>708.99874735745198</v>
      </c>
      <c r="G82" s="216">
        <v>413.58260262518098</v>
      </c>
      <c r="H82" s="218">
        <v>61.435940000000002</v>
      </c>
      <c r="I82" s="215">
        <v>449.39028000000002</v>
      </c>
      <c r="J82" s="216">
        <v>35.807677374819001</v>
      </c>
      <c r="K82" s="219">
        <v>0.63383790405100005</v>
      </c>
    </row>
    <row r="83" spans="1:11" ht="14.4" customHeight="1" thickBot="1" x14ac:dyDescent="0.35">
      <c r="A83" s="237" t="s">
        <v>232</v>
      </c>
      <c r="B83" s="215">
        <v>2.232719865565</v>
      </c>
      <c r="C83" s="215">
        <v>0.48</v>
      </c>
      <c r="D83" s="216">
        <v>-1.752719865565</v>
      </c>
      <c r="E83" s="217">
        <v>0.21498442657399999</v>
      </c>
      <c r="F83" s="215">
        <v>0.47617894403799998</v>
      </c>
      <c r="G83" s="216">
        <v>0.27777105068899999</v>
      </c>
      <c r="H83" s="218">
        <v>4.9406564584124654E-324</v>
      </c>
      <c r="I83" s="215">
        <v>13.65</v>
      </c>
      <c r="J83" s="216">
        <v>13.372228949309999</v>
      </c>
      <c r="K83" s="219">
        <v>28.665694211986001</v>
      </c>
    </row>
    <row r="84" spans="1:11" ht="14.4" customHeight="1" thickBot="1" x14ac:dyDescent="0.35">
      <c r="A84" s="237" t="s">
        <v>233</v>
      </c>
      <c r="B84" s="215">
        <v>51.134156921153</v>
      </c>
      <c r="C84" s="215">
        <v>40.927320000000002</v>
      </c>
      <c r="D84" s="216">
        <v>-10.206836921153</v>
      </c>
      <c r="E84" s="217">
        <v>0.800391019707</v>
      </c>
      <c r="F84" s="215">
        <v>40.937129057764999</v>
      </c>
      <c r="G84" s="216">
        <v>23.879991950362001</v>
      </c>
      <c r="H84" s="218">
        <v>2.2732999999999999</v>
      </c>
      <c r="I84" s="215">
        <v>21.30742</v>
      </c>
      <c r="J84" s="216">
        <v>-2.5725719503620001</v>
      </c>
      <c r="K84" s="219">
        <v>0.52049131168700002</v>
      </c>
    </row>
    <row r="85" spans="1:11" ht="14.4" customHeight="1" thickBot="1" x14ac:dyDescent="0.35">
      <c r="A85" s="236" t="s">
        <v>234</v>
      </c>
      <c r="B85" s="220">
        <v>347.774139060116</v>
      </c>
      <c r="C85" s="220">
        <v>578.78787</v>
      </c>
      <c r="D85" s="221">
        <v>231.013730939884</v>
      </c>
      <c r="E85" s="222">
        <v>1.664263684367</v>
      </c>
      <c r="F85" s="220">
        <v>575.414335581253</v>
      </c>
      <c r="G85" s="221">
        <v>335.658362422398</v>
      </c>
      <c r="H85" s="223">
        <v>6.101</v>
      </c>
      <c r="I85" s="220">
        <v>200.82667000000001</v>
      </c>
      <c r="J85" s="221">
        <v>-134.83169242239799</v>
      </c>
      <c r="K85" s="226">
        <v>0.34901228138000001</v>
      </c>
    </row>
    <row r="86" spans="1:11" ht="14.4" customHeight="1" thickBot="1" x14ac:dyDescent="0.35">
      <c r="A86" s="237" t="s">
        <v>235</v>
      </c>
      <c r="B86" s="215">
        <v>6.9999595785239999</v>
      </c>
      <c r="C86" s="215">
        <v>14.02548</v>
      </c>
      <c r="D86" s="216">
        <v>7.025520421475</v>
      </c>
      <c r="E86" s="217">
        <v>2.0036515700790001</v>
      </c>
      <c r="F86" s="215">
        <v>53.069111659092002</v>
      </c>
      <c r="G86" s="216">
        <v>30.956981801137001</v>
      </c>
      <c r="H86" s="218">
        <v>4.9406564584124654E-324</v>
      </c>
      <c r="I86" s="215">
        <v>3.4584595208887258E-323</v>
      </c>
      <c r="J86" s="216">
        <v>-30.956981801137001</v>
      </c>
      <c r="K86" s="219">
        <v>0</v>
      </c>
    </row>
    <row r="87" spans="1:11" ht="14.4" customHeight="1" thickBot="1" x14ac:dyDescent="0.35">
      <c r="A87" s="237" t="s">
        <v>236</v>
      </c>
      <c r="B87" s="215">
        <v>336.774219722434</v>
      </c>
      <c r="C87" s="215">
        <v>554.60042999999996</v>
      </c>
      <c r="D87" s="216">
        <v>217.82621027756699</v>
      </c>
      <c r="E87" s="217">
        <v>1.6468019151140001</v>
      </c>
      <c r="F87" s="215">
        <v>511.287429225881</v>
      </c>
      <c r="G87" s="216">
        <v>298.25100038176402</v>
      </c>
      <c r="H87" s="218">
        <v>6.101</v>
      </c>
      <c r="I87" s="215">
        <v>197.16037</v>
      </c>
      <c r="J87" s="216">
        <v>-101.090630381764</v>
      </c>
      <c r="K87" s="219">
        <v>0.38561552412599998</v>
      </c>
    </row>
    <row r="88" spans="1:11" ht="14.4" customHeight="1" thickBot="1" x14ac:dyDescent="0.35">
      <c r="A88" s="237" t="s">
        <v>237</v>
      </c>
      <c r="B88" s="215">
        <v>3.999959759157</v>
      </c>
      <c r="C88" s="215">
        <v>3.282</v>
      </c>
      <c r="D88" s="216">
        <v>-0.71795975915700005</v>
      </c>
      <c r="E88" s="217">
        <v>0.82050825448499998</v>
      </c>
      <c r="F88" s="215">
        <v>2.9984450287079998</v>
      </c>
      <c r="G88" s="216">
        <v>1.7490929334130001</v>
      </c>
      <c r="H88" s="218">
        <v>4.9406564584124654E-324</v>
      </c>
      <c r="I88" s="215">
        <v>3.4584595208887258E-323</v>
      </c>
      <c r="J88" s="216">
        <v>-1.7490929334130001</v>
      </c>
      <c r="K88" s="219">
        <v>9.8813129168249309E-324</v>
      </c>
    </row>
    <row r="89" spans="1:11" ht="14.4" customHeight="1" thickBot="1" x14ac:dyDescent="0.35">
      <c r="A89" s="237" t="s">
        <v>238</v>
      </c>
      <c r="B89" s="215">
        <v>4.9406564584124654E-324</v>
      </c>
      <c r="C89" s="215">
        <v>6.8799599999999996</v>
      </c>
      <c r="D89" s="216">
        <v>6.8799599999999996</v>
      </c>
      <c r="E89" s="227" t="s">
        <v>162</v>
      </c>
      <c r="F89" s="215">
        <v>8.0593496675710004</v>
      </c>
      <c r="G89" s="216">
        <v>4.7012873060829996</v>
      </c>
      <c r="H89" s="218">
        <v>4.9406564584124654E-324</v>
      </c>
      <c r="I89" s="215">
        <v>0.96799999999899999</v>
      </c>
      <c r="J89" s="216">
        <v>-3.7332873060830001</v>
      </c>
      <c r="K89" s="219">
        <v>0.120108946742</v>
      </c>
    </row>
    <row r="90" spans="1:11" ht="14.4" customHeight="1" thickBot="1" x14ac:dyDescent="0.35">
      <c r="A90" s="237" t="s">
        <v>239</v>
      </c>
      <c r="B90" s="215">
        <v>4.9406564584124654E-324</v>
      </c>
      <c r="C90" s="215">
        <v>4.9406564584124654E-324</v>
      </c>
      <c r="D90" s="216">
        <v>0</v>
      </c>
      <c r="E90" s="217">
        <v>1</v>
      </c>
      <c r="F90" s="215">
        <v>4.9406564584124654E-324</v>
      </c>
      <c r="G90" s="216">
        <v>0</v>
      </c>
      <c r="H90" s="218">
        <v>4.9406564584124654E-324</v>
      </c>
      <c r="I90" s="215">
        <v>2.6983000000000001</v>
      </c>
      <c r="J90" s="216">
        <v>2.6983000000000001</v>
      </c>
      <c r="K90" s="225" t="s">
        <v>162</v>
      </c>
    </row>
    <row r="91" spans="1:11" ht="14.4" customHeight="1" thickBot="1" x14ac:dyDescent="0.35">
      <c r="A91" s="236" t="s">
        <v>240</v>
      </c>
      <c r="B91" s="220">
        <v>533.60000787132401</v>
      </c>
      <c r="C91" s="220">
        <v>861.55399999999997</v>
      </c>
      <c r="D91" s="221">
        <v>327.95399212867602</v>
      </c>
      <c r="E91" s="222">
        <v>1.6146064229579999</v>
      </c>
      <c r="F91" s="220">
        <v>615.13405273207695</v>
      </c>
      <c r="G91" s="221">
        <v>358.82819742704498</v>
      </c>
      <c r="H91" s="223">
        <v>220.506</v>
      </c>
      <c r="I91" s="220">
        <v>884.70950000000005</v>
      </c>
      <c r="J91" s="221">
        <v>525.88130257295495</v>
      </c>
      <c r="K91" s="226">
        <v>1.4382385369020001</v>
      </c>
    </row>
    <row r="92" spans="1:11" ht="14.4" customHeight="1" thickBot="1" x14ac:dyDescent="0.35">
      <c r="A92" s="237" t="s">
        <v>241</v>
      </c>
      <c r="B92" s="215">
        <v>4.9406564584124654E-324</v>
      </c>
      <c r="C92" s="215">
        <v>4.9406564584124654E-324</v>
      </c>
      <c r="D92" s="216">
        <v>0</v>
      </c>
      <c r="E92" s="217">
        <v>1</v>
      </c>
      <c r="F92" s="215">
        <v>4.9406564584124654E-324</v>
      </c>
      <c r="G92" s="216">
        <v>0</v>
      </c>
      <c r="H92" s="218">
        <v>4.9406564584124654E-324</v>
      </c>
      <c r="I92" s="215">
        <v>5.0499999999989997</v>
      </c>
      <c r="J92" s="216">
        <v>5.0499999999989997</v>
      </c>
      <c r="K92" s="225" t="s">
        <v>162</v>
      </c>
    </row>
    <row r="93" spans="1:11" ht="14.4" customHeight="1" thickBot="1" x14ac:dyDescent="0.35">
      <c r="A93" s="237" t="s">
        <v>242</v>
      </c>
      <c r="B93" s="215">
        <v>27.599998338172</v>
      </c>
      <c r="C93" s="215">
        <v>17.64</v>
      </c>
      <c r="D93" s="216">
        <v>-9.9599983381719994</v>
      </c>
      <c r="E93" s="217">
        <v>0.63913047326500005</v>
      </c>
      <c r="F93" s="215">
        <v>17.717870204764999</v>
      </c>
      <c r="G93" s="216">
        <v>10.335424286113</v>
      </c>
      <c r="H93" s="218">
        <v>4.9406564584124654E-324</v>
      </c>
      <c r="I93" s="215">
        <v>10.5875</v>
      </c>
      <c r="J93" s="216">
        <v>0.25207571388599997</v>
      </c>
      <c r="K93" s="219">
        <v>0.59756053507700002</v>
      </c>
    </row>
    <row r="94" spans="1:11" ht="14.4" customHeight="1" thickBot="1" x14ac:dyDescent="0.35">
      <c r="A94" s="237" t="s">
        <v>243</v>
      </c>
      <c r="B94" s="215">
        <v>506.00000953315202</v>
      </c>
      <c r="C94" s="215">
        <v>843.91399999999999</v>
      </c>
      <c r="D94" s="216">
        <v>337.91399046684802</v>
      </c>
      <c r="E94" s="217">
        <v>1.667814197827</v>
      </c>
      <c r="F94" s="215">
        <v>597.41618252731098</v>
      </c>
      <c r="G94" s="216">
        <v>348.492773140932</v>
      </c>
      <c r="H94" s="218">
        <v>220.506</v>
      </c>
      <c r="I94" s="215">
        <v>869.072</v>
      </c>
      <c r="J94" s="216">
        <v>520.57922685906794</v>
      </c>
      <c r="K94" s="219">
        <v>1.4547178757749999</v>
      </c>
    </row>
    <row r="95" spans="1:11" ht="14.4" customHeight="1" thickBot="1" x14ac:dyDescent="0.35">
      <c r="A95" s="234" t="s">
        <v>52</v>
      </c>
      <c r="B95" s="215">
        <v>27480.998305337202</v>
      </c>
      <c r="C95" s="215">
        <v>27738.94</v>
      </c>
      <c r="D95" s="216">
        <v>257.941694662793</v>
      </c>
      <c r="E95" s="217">
        <v>1.009386183565</v>
      </c>
      <c r="F95" s="215">
        <v>28084.992462231901</v>
      </c>
      <c r="G95" s="216">
        <v>16382.912269635301</v>
      </c>
      <c r="H95" s="218">
        <v>3019.8537900000001</v>
      </c>
      <c r="I95" s="215">
        <v>15447.753269999999</v>
      </c>
      <c r="J95" s="216">
        <v>-935.15899963530296</v>
      </c>
      <c r="K95" s="219">
        <v>0.55003587025199996</v>
      </c>
    </row>
    <row r="96" spans="1:11" ht="14.4" customHeight="1" thickBot="1" x14ac:dyDescent="0.35">
      <c r="A96" s="239" t="s">
        <v>244</v>
      </c>
      <c r="B96" s="220">
        <v>20354.998654401901</v>
      </c>
      <c r="C96" s="220">
        <v>20749.602999999999</v>
      </c>
      <c r="D96" s="221">
        <v>394.60434559809102</v>
      </c>
      <c r="E96" s="222">
        <v>1.0193861150420001</v>
      </c>
      <c r="F96" s="220">
        <v>20855.999999998901</v>
      </c>
      <c r="G96" s="221">
        <v>12165.9999999993</v>
      </c>
      <c r="H96" s="223">
        <v>2243.0610000000001</v>
      </c>
      <c r="I96" s="220">
        <v>11505.011</v>
      </c>
      <c r="J96" s="221">
        <v>-660.98899999933406</v>
      </c>
      <c r="K96" s="226">
        <v>0.55164034330599998</v>
      </c>
    </row>
    <row r="97" spans="1:11" ht="14.4" customHeight="1" thickBot="1" x14ac:dyDescent="0.35">
      <c r="A97" s="236" t="s">
        <v>245</v>
      </c>
      <c r="B97" s="220">
        <v>20292.998738135</v>
      </c>
      <c r="C97" s="220">
        <v>20102.618999999999</v>
      </c>
      <c r="D97" s="221">
        <v>-190.37973813499801</v>
      </c>
      <c r="E97" s="222">
        <v>0.99061845217599998</v>
      </c>
      <c r="F97" s="220">
        <v>20655.999999998901</v>
      </c>
      <c r="G97" s="221">
        <v>12049.333333332699</v>
      </c>
      <c r="H97" s="223">
        <v>2233.491</v>
      </c>
      <c r="I97" s="220">
        <v>11393.64</v>
      </c>
      <c r="J97" s="221">
        <v>-655.69333333267195</v>
      </c>
      <c r="K97" s="226">
        <v>0.55158985282700002</v>
      </c>
    </row>
    <row r="98" spans="1:11" ht="14.4" customHeight="1" thickBot="1" x14ac:dyDescent="0.35">
      <c r="A98" s="237" t="s">
        <v>246</v>
      </c>
      <c r="B98" s="215">
        <v>20292.998738135</v>
      </c>
      <c r="C98" s="215">
        <v>20102.618999999999</v>
      </c>
      <c r="D98" s="216">
        <v>-190.37973813499801</v>
      </c>
      <c r="E98" s="217">
        <v>0.99061845217599998</v>
      </c>
      <c r="F98" s="215">
        <v>20655.999999998901</v>
      </c>
      <c r="G98" s="216">
        <v>12049.333333332699</v>
      </c>
      <c r="H98" s="218">
        <v>2233.491</v>
      </c>
      <c r="I98" s="215">
        <v>11393.64</v>
      </c>
      <c r="J98" s="216">
        <v>-655.69333333267195</v>
      </c>
      <c r="K98" s="219">
        <v>0.55158985282700002</v>
      </c>
    </row>
    <row r="99" spans="1:11" ht="14.4" customHeight="1" thickBot="1" x14ac:dyDescent="0.35">
      <c r="A99" s="236" t="s">
        <v>247</v>
      </c>
      <c r="B99" s="220">
        <v>4.9406564584124654E-324</v>
      </c>
      <c r="C99" s="220">
        <v>174.38499999999999</v>
      </c>
      <c r="D99" s="221">
        <v>174.38499999999999</v>
      </c>
      <c r="E99" s="228" t="s">
        <v>162</v>
      </c>
      <c r="F99" s="220">
        <v>199.999999999989</v>
      </c>
      <c r="G99" s="221">
        <v>116.66666666666001</v>
      </c>
      <c r="H99" s="223">
        <v>9.57</v>
      </c>
      <c r="I99" s="220">
        <v>80.319999999999993</v>
      </c>
      <c r="J99" s="221">
        <v>-36.346666666659999</v>
      </c>
      <c r="K99" s="226">
        <v>0.40160000000000001</v>
      </c>
    </row>
    <row r="100" spans="1:11" ht="14.4" customHeight="1" thickBot="1" x14ac:dyDescent="0.35">
      <c r="A100" s="237" t="s">
        <v>248</v>
      </c>
      <c r="B100" s="215">
        <v>4.9406564584124654E-324</v>
      </c>
      <c r="C100" s="215">
        <v>174.38499999999999</v>
      </c>
      <c r="D100" s="216">
        <v>174.38499999999999</v>
      </c>
      <c r="E100" s="227" t="s">
        <v>162</v>
      </c>
      <c r="F100" s="215">
        <v>199.999999999989</v>
      </c>
      <c r="G100" s="216">
        <v>116.66666666666001</v>
      </c>
      <c r="H100" s="218">
        <v>9.57</v>
      </c>
      <c r="I100" s="215">
        <v>80.319999999999993</v>
      </c>
      <c r="J100" s="216">
        <v>-36.346666666659999</v>
      </c>
      <c r="K100" s="219">
        <v>0.40160000000000001</v>
      </c>
    </row>
    <row r="101" spans="1:11" ht="14.4" customHeight="1" thickBot="1" x14ac:dyDescent="0.35">
      <c r="A101" s="236" t="s">
        <v>249</v>
      </c>
      <c r="B101" s="220">
        <v>4.9406564584124654E-324</v>
      </c>
      <c r="C101" s="220">
        <v>388.065</v>
      </c>
      <c r="D101" s="221">
        <v>388.065</v>
      </c>
      <c r="E101" s="228" t="s">
        <v>162</v>
      </c>
      <c r="F101" s="220">
        <v>0</v>
      </c>
      <c r="G101" s="221">
        <v>0</v>
      </c>
      <c r="H101" s="223">
        <v>4.9406564584124654E-324</v>
      </c>
      <c r="I101" s="220">
        <v>3.4584595208887258E-323</v>
      </c>
      <c r="J101" s="221">
        <v>3.4584595208887258E-323</v>
      </c>
      <c r="K101" s="224" t="s">
        <v>156</v>
      </c>
    </row>
    <row r="102" spans="1:11" ht="14.4" customHeight="1" thickBot="1" x14ac:dyDescent="0.35">
      <c r="A102" s="237" t="s">
        <v>250</v>
      </c>
      <c r="B102" s="215">
        <v>4.9406564584124654E-324</v>
      </c>
      <c r="C102" s="215">
        <v>388.065</v>
      </c>
      <c r="D102" s="216">
        <v>388.065</v>
      </c>
      <c r="E102" s="227" t="s">
        <v>162</v>
      </c>
      <c r="F102" s="215">
        <v>0</v>
      </c>
      <c r="G102" s="216">
        <v>0</v>
      </c>
      <c r="H102" s="218">
        <v>4.9406564584124654E-324</v>
      </c>
      <c r="I102" s="215">
        <v>3.4584595208887258E-323</v>
      </c>
      <c r="J102" s="216">
        <v>3.4584595208887258E-323</v>
      </c>
      <c r="K102" s="225" t="s">
        <v>156</v>
      </c>
    </row>
    <row r="103" spans="1:11" ht="14.4" customHeight="1" thickBot="1" x14ac:dyDescent="0.35">
      <c r="A103" s="236" t="s">
        <v>251</v>
      </c>
      <c r="B103" s="220">
        <v>61.999916266912997</v>
      </c>
      <c r="C103" s="220">
        <v>84.534000000000006</v>
      </c>
      <c r="D103" s="221">
        <v>22.534083733086</v>
      </c>
      <c r="E103" s="222">
        <v>1.3634534542929999</v>
      </c>
      <c r="F103" s="220">
        <v>0</v>
      </c>
      <c r="G103" s="221">
        <v>0</v>
      </c>
      <c r="H103" s="223">
        <v>4.9406564584124654E-324</v>
      </c>
      <c r="I103" s="220">
        <v>31.050999999999998</v>
      </c>
      <c r="J103" s="221">
        <v>31.050999999999998</v>
      </c>
      <c r="K103" s="224" t="s">
        <v>156</v>
      </c>
    </row>
    <row r="104" spans="1:11" ht="14.4" customHeight="1" thickBot="1" x14ac:dyDescent="0.35">
      <c r="A104" s="237" t="s">
        <v>252</v>
      </c>
      <c r="B104" s="215">
        <v>61.999916266912997</v>
      </c>
      <c r="C104" s="215">
        <v>84.534000000000006</v>
      </c>
      <c r="D104" s="216">
        <v>22.534083733086</v>
      </c>
      <c r="E104" s="217">
        <v>1.3634534542929999</v>
      </c>
      <c r="F104" s="215">
        <v>0</v>
      </c>
      <c r="G104" s="216">
        <v>0</v>
      </c>
      <c r="H104" s="218">
        <v>4.9406564584124654E-324</v>
      </c>
      <c r="I104" s="215">
        <v>31.050999999999998</v>
      </c>
      <c r="J104" s="216">
        <v>31.050999999999998</v>
      </c>
      <c r="K104" s="225" t="s">
        <v>156</v>
      </c>
    </row>
    <row r="105" spans="1:11" ht="14.4" customHeight="1" thickBot="1" x14ac:dyDescent="0.35">
      <c r="A105" s="235" t="s">
        <v>253</v>
      </c>
      <c r="B105" s="215">
        <v>6921.9996632183702</v>
      </c>
      <c r="C105" s="215">
        <v>6787.4654700000001</v>
      </c>
      <c r="D105" s="216">
        <v>-134.534193218371</v>
      </c>
      <c r="E105" s="217">
        <v>0.98056425891800003</v>
      </c>
      <c r="F105" s="215">
        <v>7022.99246223311</v>
      </c>
      <c r="G105" s="216">
        <v>4096.7456029693103</v>
      </c>
      <c r="H105" s="218">
        <v>754.45860000000005</v>
      </c>
      <c r="I105" s="215">
        <v>3828.49388</v>
      </c>
      <c r="J105" s="216">
        <v>-268.25172296931402</v>
      </c>
      <c r="K105" s="219">
        <v>0.54513711933800002</v>
      </c>
    </row>
    <row r="106" spans="1:11" ht="14.4" customHeight="1" thickBot="1" x14ac:dyDescent="0.35">
      <c r="A106" s="236" t="s">
        <v>254</v>
      </c>
      <c r="B106" s="220">
        <v>1832.99988963295</v>
      </c>
      <c r="C106" s="220">
        <v>1819.9547700000001</v>
      </c>
      <c r="D106" s="221">
        <v>-13.04511963295</v>
      </c>
      <c r="E106" s="222">
        <v>0.99288318580500001</v>
      </c>
      <c r="F106" s="220">
        <v>1858.9999856914301</v>
      </c>
      <c r="G106" s="221">
        <v>1084.4166583199999</v>
      </c>
      <c r="H106" s="223">
        <v>201.91759999999999</v>
      </c>
      <c r="I106" s="220">
        <v>1030.44894</v>
      </c>
      <c r="J106" s="221">
        <v>-53.967718320000998</v>
      </c>
      <c r="K106" s="226">
        <v>0.55430282298599998</v>
      </c>
    </row>
    <row r="107" spans="1:11" ht="14.4" customHeight="1" thickBot="1" x14ac:dyDescent="0.35">
      <c r="A107" s="237" t="s">
        <v>255</v>
      </c>
      <c r="B107" s="215">
        <v>1832.99988963295</v>
      </c>
      <c r="C107" s="215">
        <v>1819.9547700000001</v>
      </c>
      <c r="D107" s="216">
        <v>-13.04511963295</v>
      </c>
      <c r="E107" s="217">
        <v>0.99288318580500001</v>
      </c>
      <c r="F107" s="215">
        <v>1858.9999856914301</v>
      </c>
      <c r="G107" s="216">
        <v>1084.4166583199999</v>
      </c>
      <c r="H107" s="218">
        <v>201.91759999999999</v>
      </c>
      <c r="I107" s="215">
        <v>1030.44894</v>
      </c>
      <c r="J107" s="216">
        <v>-53.967718320000998</v>
      </c>
      <c r="K107" s="219">
        <v>0.55430282298599998</v>
      </c>
    </row>
    <row r="108" spans="1:11" ht="14.4" customHeight="1" thickBot="1" x14ac:dyDescent="0.35">
      <c r="A108" s="236" t="s">
        <v>256</v>
      </c>
      <c r="B108" s="220">
        <v>5088.9997735854204</v>
      </c>
      <c r="C108" s="220">
        <v>4967.5106999999998</v>
      </c>
      <c r="D108" s="221">
        <v>-121.48907358541901</v>
      </c>
      <c r="E108" s="222">
        <v>0.97612712144000002</v>
      </c>
      <c r="F108" s="220">
        <v>5163.9924765416799</v>
      </c>
      <c r="G108" s="221">
        <v>3012.32894464931</v>
      </c>
      <c r="H108" s="223">
        <v>552.54100000000005</v>
      </c>
      <c r="I108" s="220">
        <v>2798.0449400000002</v>
      </c>
      <c r="J108" s="221">
        <v>-214.28400464931099</v>
      </c>
      <c r="K108" s="226">
        <v>0.54183753223999997</v>
      </c>
    </row>
    <row r="109" spans="1:11" ht="14.4" customHeight="1" thickBot="1" x14ac:dyDescent="0.35">
      <c r="A109" s="237" t="s">
        <v>257</v>
      </c>
      <c r="B109" s="215">
        <v>5088.9997735854204</v>
      </c>
      <c r="C109" s="215">
        <v>4967.5106999999998</v>
      </c>
      <c r="D109" s="216">
        <v>-121.48907358541901</v>
      </c>
      <c r="E109" s="217">
        <v>0.97612712144000002</v>
      </c>
      <c r="F109" s="215">
        <v>5163.9924765416799</v>
      </c>
      <c r="G109" s="216">
        <v>3012.32894464931</v>
      </c>
      <c r="H109" s="218">
        <v>552.54100000000005</v>
      </c>
      <c r="I109" s="215">
        <v>2798.0449400000002</v>
      </c>
      <c r="J109" s="216">
        <v>-214.28400464931099</v>
      </c>
      <c r="K109" s="219">
        <v>0.54183753223999997</v>
      </c>
    </row>
    <row r="110" spans="1:11" ht="14.4" customHeight="1" thickBot="1" x14ac:dyDescent="0.35">
      <c r="A110" s="235" t="s">
        <v>258</v>
      </c>
      <c r="B110" s="215">
        <v>203.99998771692401</v>
      </c>
      <c r="C110" s="215">
        <v>201.87153000000001</v>
      </c>
      <c r="D110" s="216">
        <v>-2.1284577169240002</v>
      </c>
      <c r="E110" s="217">
        <v>0.98956638311199996</v>
      </c>
      <c r="F110" s="215">
        <v>205.999999999989</v>
      </c>
      <c r="G110" s="216">
        <v>120.16666666666001</v>
      </c>
      <c r="H110" s="218">
        <v>22.33419</v>
      </c>
      <c r="I110" s="215">
        <v>114.24839</v>
      </c>
      <c r="J110" s="216">
        <v>-5.9182766666599997</v>
      </c>
      <c r="K110" s="219">
        <v>0.55460383495099996</v>
      </c>
    </row>
    <row r="111" spans="1:11" ht="14.4" customHeight="1" thickBot="1" x14ac:dyDescent="0.35">
      <c r="A111" s="236" t="s">
        <v>259</v>
      </c>
      <c r="B111" s="220">
        <v>203.99998771692401</v>
      </c>
      <c r="C111" s="220">
        <v>201.87153000000001</v>
      </c>
      <c r="D111" s="221">
        <v>-2.1284577169240002</v>
      </c>
      <c r="E111" s="222">
        <v>0.98956638311199996</v>
      </c>
      <c r="F111" s="220">
        <v>205.999999999989</v>
      </c>
      <c r="G111" s="221">
        <v>120.16666666666001</v>
      </c>
      <c r="H111" s="223">
        <v>22.33419</v>
      </c>
      <c r="I111" s="220">
        <v>114.24839</v>
      </c>
      <c r="J111" s="221">
        <v>-5.9182766666599997</v>
      </c>
      <c r="K111" s="226">
        <v>0.55460383495099996</v>
      </c>
    </row>
    <row r="112" spans="1:11" ht="14.4" customHeight="1" thickBot="1" x14ac:dyDescent="0.35">
      <c r="A112" s="237" t="s">
        <v>260</v>
      </c>
      <c r="B112" s="215">
        <v>203.99998771692401</v>
      </c>
      <c r="C112" s="215">
        <v>201.87153000000001</v>
      </c>
      <c r="D112" s="216">
        <v>-2.1284577169240002</v>
      </c>
      <c r="E112" s="217">
        <v>0.98956638311199996</v>
      </c>
      <c r="F112" s="215">
        <v>205.999999999989</v>
      </c>
      <c r="G112" s="216">
        <v>120.16666666666001</v>
      </c>
      <c r="H112" s="218">
        <v>22.33419</v>
      </c>
      <c r="I112" s="215">
        <v>114.24839</v>
      </c>
      <c r="J112" s="216">
        <v>-5.9182766666599997</v>
      </c>
      <c r="K112" s="219">
        <v>0.55460383495099996</v>
      </c>
    </row>
    <row r="113" spans="1:11" ht="14.4" customHeight="1" thickBot="1" x14ac:dyDescent="0.35">
      <c r="A113" s="234" t="s">
        <v>261</v>
      </c>
      <c r="B113" s="215">
        <v>4.9406564584124654E-324</v>
      </c>
      <c r="C113" s="215">
        <v>43.294449999999998</v>
      </c>
      <c r="D113" s="216">
        <v>43.294449999999998</v>
      </c>
      <c r="E113" s="227" t="s">
        <v>162</v>
      </c>
      <c r="F113" s="215">
        <v>0</v>
      </c>
      <c r="G113" s="216">
        <v>0</v>
      </c>
      <c r="H113" s="218">
        <v>0.12325</v>
      </c>
      <c r="I113" s="215">
        <v>43.523359999999997</v>
      </c>
      <c r="J113" s="216">
        <v>43.523359999999997</v>
      </c>
      <c r="K113" s="225" t="s">
        <v>156</v>
      </c>
    </row>
    <row r="114" spans="1:11" ht="14.4" customHeight="1" thickBot="1" x14ac:dyDescent="0.35">
      <c r="A114" s="235" t="s">
        <v>262</v>
      </c>
      <c r="B114" s="215">
        <v>4.9406564584124654E-324</v>
      </c>
      <c r="C114" s="215">
        <v>43.294449999999998</v>
      </c>
      <c r="D114" s="216">
        <v>43.294449999999998</v>
      </c>
      <c r="E114" s="227" t="s">
        <v>162</v>
      </c>
      <c r="F114" s="215">
        <v>0</v>
      </c>
      <c r="G114" s="216">
        <v>0</v>
      </c>
      <c r="H114" s="218">
        <v>0.12325</v>
      </c>
      <c r="I114" s="215">
        <v>43.523359999999997</v>
      </c>
      <c r="J114" s="216">
        <v>43.523359999999997</v>
      </c>
      <c r="K114" s="225" t="s">
        <v>156</v>
      </c>
    </row>
    <row r="115" spans="1:11" ht="14.4" customHeight="1" thickBot="1" x14ac:dyDescent="0.35">
      <c r="A115" s="236" t="s">
        <v>263</v>
      </c>
      <c r="B115" s="220">
        <v>4.9406564584124654E-324</v>
      </c>
      <c r="C115" s="220">
        <v>28.094449999999998</v>
      </c>
      <c r="D115" s="221">
        <v>28.094449999999998</v>
      </c>
      <c r="E115" s="228" t="s">
        <v>162</v>
      </c>
      <c r="F115" s="220">
        <v>0</v>
      </c>
      <c r="G115" s="221">
        <v>0</v>
      </c>
      <c r="H115" s="223">
        <v>0.12325</v>
      </c>
      <c r="I115" s="220">
        <v>9.1793600000000009</v>
      </c>
      <c r="J115" s="221">
        <v>9.1793600000000009</v>
      </c>
      <c r="K115" s="224" t="s">
        <v>156</v>
      </c>
    </row>
    <row r="116" spans="1:11" ht="14.4" customHeight="1" thickBot="1" x14ac:dyDescent="0.35">
      <c r="A116" s="237" t="s">
        <v>264</v>
      </c>
      <c r="B116" s="215">
        <v>4.9406564584124654E-324</v>
      </c>
      <c r="C116" s="215">
        <v>12.494450000000001</v>
      </c>
      <c r="D116" s="216">
        <v>12.494450000000001</v>
      </c>
      <c r="E116" s="227" t="s">
        <v>162</v>
      </c>
      <c r="F116" s="215">
        <v>0</v>
      </c>
      <c r="G116" s="216">
        <v>0</v>
      </c>
      <c r="H116" s="218">
        <v>0.12325</v>
      </c>
      <c r="I116" s="215">
        <v>9.0793599999999994</v>
      </c>
      <c r="J116" s="216">
        <v>9.0793599999999994</v>
      </c>
      <c r="K116" s="225" t="s">
        <v>156</v>
      </c>
    </row>
    <row r="117" spans="1:11" ht="14.4" customHeight="1" thickBot="1" x14ac:dyDescent="0.35">
      <c r="A117" s="237" t="s">
        <v>265</v>
      </c>
      <c r="B117" s="215">
        <v>4.9406564584124654E-324</v>
      </c>
      <c r="C117" s="215">
        <v>12.5</v>
      </c>
      <c r="D117" s="216">
        <v>12.5</v>
      </c>
      <c r="E117" s="227" t="s">
        <v>162</v>
      </c>
      <c r="F117" s="215">
        <v>0</v>
      </c>
      <c r="G117" s="216">
        <v>0</v>
      </c>
      <c r="H117" s="218">
        <v>4.9406564584124654E-324</v>
      </c>
      <c r="I117" s="215">
        <v>3.4584595208887258E-323</v>
      </c>
      <c r="J117" s="216">
        <v>3.4584595208887258E-323</v>
      </c>
      <c r="K117" s="225" t="s">
        <v>156</v>
      </c>
    </row>
    <row r="118" spans="1:11" ht="14.4" customHeight="1" thickBot="1" x14ac:dyDescent="0.35">
      <c r="A118" s="237" t="s">
        <v>266</v>
      </c>
      <c r="B118" s="215">
        <v>4.9406564584124654E-324</v>
      </c>
      <c r="C118" s="215">
        <v>3.1</v>
      </c>
      <c r="D118" s="216">
        <v>3.1</v>
      </c>
      <c r="E118" s="227" t="s">
        <v>162</v>
      </c>
      <c r="F118" s="215">
        <v>0</v>
      </c>
      <c r="G118" s="216">
        <v>0</v>
      </c>
      <c r="H118" s="218">
        <v>4.9406564584124654E-324</v>
      </c>
      <c r="I118" s="215">
        <v>9.9999999999E-2</v>
      </c>
      <c r="J118" s="216">
        <v>9.9999999999E-2</v>
      </c>
      <c r="K118" s="225" t="s">
        <v>156</v>
      </c>
    </row>
    <row r="119" spans="1:11" ht="14.4" customHeight="1" thickBot="1" x14ac:dyDescent="0.35">
      <c r="A119" s="236" t="s">
        <v>267</v>
      </c>
      <c r="B119" s="220">
        <v>4.9406564584124654E-324</v>
      </c>
      <c r="C119" s="220">
        <v>4.9406564584124654E-324</v>
      </c>
      <c r="D119" s="221">
        <v>0</v>
      </c>
      <c r="E119" s="222">
        <v>1</v>
      </c>
      <c r="F119" s="220">
        <v>4.9406564584124654E-324</v>
      </c>
      <c r="G119" s="221">
        <v>0</v>
      </c>
      <c r="H119" s="223">
        <v>4.9406564584124654E-324</v>
      </c>
      <c r="I119" s="220">
        <v>1.35</v>
      </c>
      <c r="J119" s="221">
        <v>1.35</v>
      </c>
      <c r="K119" s="224" t="s">
        <v>162</v>
      </c>
    </row>
    <row r="120" spans="1:11" ht="14.4" customHeight="1" thickBot="1" x14ac:dyDescent="0.35">
      <c r="A120" s="237" t="s">
        <v>268</v>
      </c>
      <c r="B120" s="215">
        <v>4.9406564584124654E-324</v>
      </c>
      <c r="C120" s="215">
        <v>4.9406564584124654E-324</v>
      </c>
      <c r="D120" s="216">
        <v>0</v>
      </c>
      <c r="E120" s="217">
        <v>1</v>
      </c>
      <c r="F120" s="215">
        <v>4.9406564584124654E-324</v>
      </c>
      <c r="G120" s="216">
        <v>0</v>
      </c>
      <c r="H120" s="218">
        <v>4.9406564584124654E-324</v>
      </c>
      <c r="I120" s="215">
        <v>1.35</v>
      </c>
      <c r="J120" s="216">
        <v>1.35</v>
      </c>
      <c r="K120" s="225" t="s">
        <v>162</v>
      </c>
    </row>
    <row r="121" spans="1:11" ht="14.4" customHeight="1" thickBot="1" x14ac:dyDescent="0.35">
      <c r="A121" s="236" t="s">
        <v>269</v>
      </c>
      <c r="B121" s="220">
        <v>4.9406564584124654E-324</v>
      </c>
      <c r="C121" s="220">
        <v>4.9406564584124654E-324</v>
      </c>
      <c r="D121" s="221">
        <v>0</v>
      </c>
      <c r="E121" s="222">
        <v>1</v>
      </c>
      <c r="F121" s="220">
        <v>4.9406564584124654E-324</v>
      </c>
      <c r="G121" s="221">
        <v>0</v>
      </c>
      <c r="H121" s="223">
        <v>4.9406564584124654E-324</v>
      </c>
      <c r="I121" s="220">
        <v>15.294</v>
      </c>
      <c r="J121" s="221">
        <v>15.294</v>
      </c>
      <c r="K121" s="224" t="s">
        <v>162</v>
      </c>
    </row>
    <row r="122" spans="1:11" ht="14.4" customHeight="1" thickBot="1" x14ac:dyDescent="0.35">
      <c r="A122" s="237" t="s">
        <v>270</v>
      </c>
      <c r="B122" s="215">
        <v>4.9406564584124654E-324</v>
      </c>
      <c r="C122" s="215">
        <v>4.9406564584124654E-324</v>
      </c>
      <c r="D122" s="216">
        <v>0</v>
      </c>
      <c r="E122" s="217">
        <v>1</v>
      </c>
      <c r="F122" s="215">
        <v>4.9406564584124654E-324</v>
      </c>
      <c r="G122" s="216">
        <v>0</v>
      </c>
      <c r="H122" s="218">
        <v>4.9406564584124654E-324</v>
      </c>
      <c r="I122" s="215">
        <v>15.294</v>
      </c>
      <c r="J122" s="216">
        <v>15.294</v>
      </c>
      <c r="K122" s="225" t="s">
        <v>162</v>
      </c>
    </row>
    <row r="123" spans="1:11" ht="14.4" customHeight="1" thickBot="1" x14ac:dyDescent="0.35">
      <c r="A123" s="236" t="s">
        <v>271</v>
      </c>
      <c r="B123" s="220">
        <v>4.9406564584124654E-324</v>
      </c>
      <c r="C123" s="220">
        <v>15.2</v>
      </c>
      <c r="D123" s="221">
        <v>15.2</v>
      </c>
      <c r="E123" s="228" t="s">
        <v>162</v>
      </c>
      <c r="F123" s="220">
        <v>0</v>
      </c>
      <c r="G123" s="221">
        <v>0</v>
      </c>
      <c r="H123" s="223">
        <v>4.9406564584124654E-324</v>
      </c>
      <c r="I123" s="220">
        <v>17.7</v>
      </c>
      <c r="J123" s="221">
        <v>17.7</v>
      </c>
      <c r="K123" s="224" t="s">
        <v>156</v>
      </c>
    </row>
    <row r="124" spans="1:11" ht="14.4" customHeight="1" thickBot="1" x14ac:dyDescent="0.35">
      <c r="A124" s="237" t="s">
        <v>272</v>
      </c>
      <c r="B124" s="215">
        <v>4.9406564584124654E-324</v>
      </c>
      <c r="C124" s="215">
        <v>15.2</v>
      </c>
      <c r="D124" s="216">
        <v>15.2</v>
      </c>
      <c r="E124" s="227" t="s">
        <v>162</v>
      </c>
      <c r="F124" s="215">
        <v>0</v>
      </c>
      <c r="G124" s="216">
        <v>0</v>
      </c>
      <c r="H124" s="218">
        <v>4.9406564584124654E-324</v>
      </c>
      <c r="I124" s="215">
        <v>17.7</v>
      </c>
      <c r="J124" s="216">
        <v>17.7</v>
      </c>
      <c r="K124" s="225" t="s">
        <v>156</v>
      </c>
    </row>
    <row r="125" spans="1:11" ht="14.4" customHeight="1" thickBot="1" x14ac:dyDescent="0.35">
      <c r="A125" s="234" t="s">
        <v>273</v>
      </c>
      <c r="B125" s="215">
        <v>4278.3496623955998</v>
      </c>
      <c r="C125" s="215">
        <v>4373.9007499999998</v>
      </c>
      <c r="D125" s="216">
        <v>95.551087604396002</v>
      </c>
      <c r="E125" s="217">
        <v>1.0223336321580001</v>
      </c>
      <c r="F125" s="215">
        <v>890.999999999951</v>
      </c>
      <c r="G125" s="216">
        <v>519.74999999997101</v>
      </c>
      <c r="H125" s="218">
        <v>74.054000000000002</v>
      </c>
      <c r="I125" s="215">
        <v>589.67740000000003</v>
      </c>
      <c r="J125" s="216">
        <v>69.927400000028001</v>
      </c>
      <c r="K125" s="219">
        <v>0.66181526374800004</v>
      </c>
    </row>
    <row r="126" spans="1:11" ht="14.4" customHeight="1" thickBot="1" x14ac:dyDescent="0.35">
      <c r="A126" s="235" t="s">
        <v>274</v>
      </c>
      <c r="B126" s="215">
        <v>4190.9996276550501</v>
      </c>
      <c r="C126" s="215">
        <v>4217.1589999999997</v>
      </c>
      <c r="D126" s="216">
        <v>26.15937234495</v>
      </c>
      <c r="E126" s="217">
        <v>1.0062417978210001</v>
      </c>
      <c r="F126" s="215">
        <v>890.999999999951</v>
      </c>
      <c r="G126" s="216">
        <v>519.74999999997101</v>
      </c>
      <c r="H126" s="218">
        <v>74.054000000000002</v>
      </c>
      <c r="I126" s="215">
        <v>514.01300000000003</v>
      </c>
      <c r="J126" s="216">
        <v>-5.7369999999710002</v>
      </c>
      <c r="K126" s="219">
        <v>0.576894500561</v>
      </c>
    </row>
    <row r="127" spans="1:11" ht="14.4" customHeight="1" thickBot="1" x14ac:dyDescent="0.35">
      <c r="A127" s="236" t="s">
        <v>275</v>
      </c>
      <c r="B127" s="220">
        <v>4190.9996276550501</v>
      </c>
      <c r="C127" s="220">
        <v>4176.5219999999999</v>
      </c>
      <c r="D127" s="221">
        <v>-14.47762765505</v>
      </c>
      <c r="E127" s="222">
        <v>0.99654554308200005</v>
      </c>
      <c r="F127" s="220">
        <v>890.999999999951</v>
      </c>
      <c r="G127" s="221">
        <v>519.74999999997101</v>
      </c>
      <c r="H127" s="223">
        <v>74.054000000000002</v>
      </c>
      <c r="I127" s="220">
        <v>508.74700000000001</v>
      </c>
      <c r="J127" s="221">
        <v>-11.002999999970999</v>
      </c>
      <c r="K127" s="226">
        <v>0.57098428731700002</v>
      </c>
    </row>
    <row r="128" spans="1:11" ht="14.4" customHeight="1" thickBot="1" x14ac:dyDescent="0.35">
      <c r="A128" s="237" t="s">
        <v>276</v>
      </c>
      <c r="B128" s="215">
        <v>336.99993970884299</v>
      </c>
      <c r="C128" s="215">
        <v>335.62400000000002</v>
      </c>
      <c r="D128" s="216">
        <v>-1.375939708842</v>
      </c>
      <c r="E128" s="217">
        <v>0.99591709212099999</v>
      </c>
      <c r="F128" s="215">
        <v>47.999999999997002</v>
      </c>
      <c r="G128" s="216">
        <v>27.999999999998</v>
      </c>
      <c r="H128" s="218">
        <v>3.9790000000000001</v>
      </c>
      <c r="I128" s="215">
        <v>27.853000000000002</v>
      </c>
      <c r="J128" s="216">
        <v>-0.14699999999800001</v>
      </c>
      <c r="K128" s="219">
        <v>0.580270833333</v>
      </c>
    </row>
    <row r="129" spans="1:11" ht="14.4" customHeight="1" thickBot="1" x14ac:dyDescent="0.35">
      <c r="A129" s="237" t="s">
        <v>277</v>
      </c>
      <c r="B129" s="215">
        <v>3658.9996996873801</v>
      </c>
      <c r="C129" s="215">
        <v>3645.7779999999998</v>
      </c>
      <c r="D129" s="216">
        <v>-13.221699687382999</v>
      </c>
      <c r="E129" s="217">
        <v>0.99638652616199996</v>
      </c>
      <c r="F129" s="215">
        <v>651.99999999996396</v>
      </c>
      <c r="G129" s="216">
        <v>380.333333333312</v>
      </c>
      <c r="H129" s="218">
        <v>54.201000000000001</v>
      </c>
      <c r="I129" s="215">
        <v>369.77100000000002</v>
      </c>
      <c r="J129" s="216">
        <v>-10.562333333312001</v>
      </c>
      <c r="K129" s="219">
        <v>0.56713343558200002</v>
      </c>
    </row>
    <row r="130" spans="1:11" ht="14.4" customHeight="1" thickBot="1" x14ac:dyDescent="0.35">
      <c r="A130" s="237" t="s">
        <v>278</v>
      </c>
      <c r="B130" s="215">
        <v>65.000036086272004</v>
      </c>
      <c r="C130" s="215">
        <v>64.811999999999998</v>
      </c>
      <c r="D130" s="216">
        <v>-0.188036086272</v>
      </c>
      <c r="E130" s="217">
        <v>0.99710713874000001</v>
      </c>
      <c r="F130" s="215">
        <v>62.999999999996</v>
      </c>
      <c r="G130" s="216">
        <v>36.749999999998003</v>
      </c>
      <c r="H130" s="218">
        <v>5.2240000000000002</v>
      </c>
      <c r="I130" s="215">
        <v>36.573</v>
      </c>
      <c r="J130" s="216">
        <v>-0.176999999997</v>
      </c>
      <c r="K130" s="219">
        <v>0.58052380952299998</v>
      </c>
    </row>
    <row r="131" spans="1:11" ht="14.4" customHeight="1" thickBot="1" x14ac:dyDescent="0.35">
      <c r="A131" s="237" t="s">
        <v>279</v>
      </c>
      <c r="B131" s="215">
        <v>129.99995217255201</v>
      </c>
      <c r="C131" s="215">
        <v>130.30799999999999</v>
      </c>
      <c r="D131" s="216">
        <v>0.30804782744699999</v>
      </c>
      <c r="E131" s="217">
        <v>1.0023695995440001</v>
      </c>
      <c r="F131" s="215">
        <v>127.99999999999299</v>
      </c>
      <c r="G131" s="216">
        <v>74.666666666661996</v>
      </c>
      <c r="H131" s="218">
        <v>10.65</v>
      </c>
      <c r="I131" s="215">
        <v>74.55</v>
      </c>
      <c r="J131" s="216">
        <v>-0.116666666662</v>
      </c>
      <c r="K131" s="219">
        <v>0.58242187499999998</v>
      </c>
    </row>
    <row r="132" spans="1:11" ht="14.4" customHeight="1" thickBot="1" x14ac:dyDescent="0.35">
      <c r="A132" s="236" t="s">
        <v>280</v>
      </c>
      <c r="B132" s="220">
        <v>4.9406564584124654E-324</v>
      </c>
      <c r="C132" s="220">
        <v>40.637</v>
      </c>
      <c r="D132" s="221">
        <v>40.637</v>
      </c>
      <c r="E132" s="228" t="s">
        <v>162</v>
      </c>
      <c r="F132" s="220">
        <v>0</v>
      </c>
      <c r="G132" s="221">
        <v>0</v>
      </c>
      <c r="H132" s="223">
        <v>4.9406564584124654E-324</v>
      </c>
      <c r="I132" s="220">
        <v>5.266</v>
      </c>
      <c r="J132" s="221">
        <v>5.266</v>
      </c>
      <c r="K132" s="224" t="s">
        <v>156</v>
      </c>
    </row>
    <row r="133" spans="1:11" ht="14.4" customHeight="1" thickBot="1" x14ac:dyDescent="0.35">
      <c r="A133" s="237" t="s">
        <v>281</v>
      </c>
      <c r="B133" s="215">
        <v>4.9406564584124654E-324</v>
      </c>
      <c r="C133" s="215">
        <v>40.637</v>
      </c>
      <c r="D133" s="216">
        <v>40.637</v>
      </c>
      <c r="E133" s="227" t="s">
        <v>162</v>
      </c>
      <c r="F133" s="215">
        <v>0</v>
      </c>
      <c r="G133" s="216">
        <v>0</v>
      </c>
      <c r="H133" s="218">
        <v>4.9406564584124654E-324</v>
      </c>
      <c r="I133" s="215">
        <v>5.266</v>
      </c>
      <c r="J133" s="216">
        <v>5.266</v>
      </c>
      <c r="K133" s="225" t="s">
        <v>156</v>
      </c>
    </row>
    <row r="134" spans="1:11" ht="14.4" customHeight="1" thickBot="1" x14ac:dyDescent="0.35">
      <c r="A134" s="235" t="s">
        <v>282</v>
      </c>
      <c r="B134" s="215">
        <v>87.350034740552999</v>
      </c>
      <c r="C134" s="215">
        <v>156.74175</v>
      </c>
      <c r="D134" s="216">
        <v>69.391715259446002</v>
      </c>
      <c r="E134" s="217">
        <v>1.794409704192</v>
      </c>
      <c r="F134" s="215">
        <v>0</v>
      </c>
      <c r="G134" s="216">
        <v>0</v>
      </c>
      <c r="H134" s="218">
        <v>4.9406564584124654E-324</v>
      </c>
      <c r="I134" s="215">
        <v>75.664399999999006</v>
      </c>
      <c r="J134" s="216">
        <v>75.664399999999006</v>
      </c>
      <c r="K134" s="225" t="s">
        <v>156</v>
      </c>
    </row>
    <row r="135" spans="1:11" ht="14.4" customHeight="1" thickBot="1" x14ac:dyDescent="0.35">
      <c r="A135" s="236" t="s">
        <v>283</v>
      </c>
      <c r="B135" s="220">
        <v>57.350036546886997</v>
      </c>
      <c r="C135" s="220">
        <v>78.446749999999994</v>
      </c>
      <c r="D135" s="221">
        <v>21.096713453111999</v>
      </c>
      <c r="E135" s="222">
        <v>1.367858762145</v>
      </c>
      <c r="F135" s="220">
        <v>0</v>
      </c>
      <c r="G135" s="221">
        <v>0</v>
      </c>
      <c r="H135" s="223">
        <v>4.9406564584124654E-324</v>
      </c>
      <c r="I135" s="220">
        <v>52.793399999998996</v>
      </c>
      <c r="J135" s="221">
        <v>52.793399999998996</v>
      </c>
      <c r="K135" s="224" t="s">
        <v>156</v>
      </c>
    </row>
    <row r="136" spans="1:11" ht="14.4" customHeight="1" thickBot="1" x14ac:dyDescent="0.35">
      <c r="A136" s="237" t="s">
        <v>284</v>
      </c>
      <c r="B136" s="215">
        <v>57.350036546886997</v>
      </c>
      <c r="C136" s="215">
        <v>67.260350000000003</v>
      </c>
      <c r="D136" s="216">
        <v>9.9103134531119998</v>
      </c>
      <c r="E136" s="217">
        <v>1.172803960552</v>
      </c>
      <c r="F136" s="215">
        <v>0</v>
      </c>
      <c r="G136" s="216">
        <v>0</v>
      </c>
      <c r="H136" s="218">
        <v>4.9406564584124654E-324</v>
      </c>
      <c r="I136" s="215">
        <v>52.793399999998996</v>
      </c>
      <c r="J136" s="216">
        <v>52.793399999998996</v>
      </c>
      <c r="K136" s="225" t="s">
        <v>156</v>
      </c>
    </row>
    <row r="137" spans="1:11" ht="14.4" customHeight="1" thickBot="1" x14ac:dyDescent="0.35">
      <c r="A137" s="237" t="s">
        <v>285</v>
      </c>
      <c r="B137" s="215">
        <v>4.9406564584124654E-324</v>
      </c>
      <c r="C137" s="215">
        <v>11.186400000000001</v>
      </c>
      <c r="D137" s="216">
        <v>11.186400000000001</v>
      </c>
      <c r="E137" s="227" t="s">
        <v>162</v>
      </c>
      <c r="F137" s="215">
        <v>0</v>
      </c>
      <c r="G137" s="216">
        <v>0</v>
      </c>
      <c r="H137" s="218">
        <v>4.9406564584124654E-324</v>
      </c>
      <c r="I137" s="215">
        <v>3.4584595208887258E-323</v>
      </c>
      <c r="J137" s="216">
        <v>3.4584595208887258E-323</v>
      </c>
      <c r="K137" s="225" t="s">
        <v>156</v>
      </c>
    </row>
    <row r="138" spans="1:11" ht="14.4" customHeight="1" thickBot="1" x14ac:dyDescent="0.35">
      <c r="A138" s="236" t="s">
        <v>286</v>
      </c>
      <c r="B138" s="220">
        <v>29.999998193665</v>
      </c>
      <c r="C138" s="220">
        <v>5.79</v>
      </c>
      <c r="D138" s="221">
        <v>-24.209998193665001</v>
      </c>
      <c r="E138" s="222">
        <v>0.19300001161999999</v>
      </c>
      <c r="F138" s="220">
        <v>0</v>
      </c>
      <c r="G138" s="221">
        <v>0</v>
      </c>
      <c r="H138" s="223">
        <v>4.9406564584124654E-324</v>
      </c>
      <c r="I138" s="220">
        <v>3.79</v>
      </c>
      <c r="J138" s="221">
        <v>3.79</v>
      </c>
      <c r="K138" s="224" t="s">
        <v>156</v>
      </c>
    </row>
    <row r="139" spans="1:11" ht="14.4" customHeight="1" thickBot="1" x14ac:dyDescent="0.35">
      <c r="A139" s="237" t="s">
        <v>287</v>
      </c>
      <c r="B139" s="215">
        <v>29.999998193665</v>
      </c>
      <c r="C139" s="215">
        <v>5.79</v>
      </c>
      <c r="D139" s="216">
        <v>-24.209998193665001</v>
      </c>
      <c r="E139" s="217">
        <v>0.19300001161999999</v>
      </c>
      <c r="F139" s="215">
        <v>0</v>
      </c>
      <c r="G139" s="216">
        <v>0</v>
      </c>
      <c r="H139" s="218">
        <v>4.9406564584124654E-324</v>
      </c>
      <c r="I139" s="215">
        <v>3.79</v>
      </c>
      <c r="J139" s="216">
        <v>3.79</v>
      </c>
      <c r="K139" s="225" t="s">
        <v>156</v>
      </c>
    </row>
    <row r="140" spans="1:11" ht="14.4" customHeight="1" thickBot="1" x14ac:dyDescent="0.35">
      <c r="A140" s="236" t="s">
        <v>288</v>
      </c>
      <c r="B140" s="220">
        <v>4.9406564584124654E-324</v>
      </c>
      <c r="C140" s="220">
        <v>68.915000000000006</v>
      </c>
      <c r="D140" s="221">
        <v>68.915000000000006</v>
      </c>
      <c r="E140" s="228" t="s">
        <v>162</v>
      </c>
      <c r="F140" s="220">
        <v>0</v>
      </c>
      <c r="G140" s="221">
        <v>0</v>
      </c>
      <c r="H140" s="223">
        <v>4.9406564584124654E-324</v>
      </c>
      <c r="I140" s="220">
        <v>4.585</v>
      </c>
      <c r="J140" s="221">
        <v>4.585</v>
      </c>
      <c r="K140" s="224" t="s">
        <v>156</v>
      </c>
    </row>
    <row r="141" spans="1:11" ht="14.4" customHeight="1" thickBot="1" x14ac:dyDescent="0.35">
      <c r="A141" s="237" t="s">
        <v>289</v>
      </c>
      <c r="B141" s="215">
        <v>4.9406564584124654E-324</v>
      </c>
      <c r="C141" s="215">
        <v>68.915000000000006</v>
      </c>
      <c r="D141" s="216">
        <v>68.915000000000006</v>
      </c>
      <c r="E141" s="227" t="s">
        <v>162</v>
      </c>
      <c r="F141" s="215">
        <v>0</v>
      </c>
      <c r="G141" s="216">
        <v>0</v>
      </c>
      <c r="H141" s="218">
        <v>4.9406564584124654E-324</v>
      </c>
      <c r="I141" s="215">
        <v>4.585</v>
      </c>
      <c r="J141" s="216">
        <v>4.585</v>
      </c>
      <c r="K141" s="225" t="s">
        <v>156</v>
      </c>
    </row>
    <row r="142" spans="1:11" ht="14.4" customHeight="1" thickBot="1" x14ac:dyDescent="0.35">
      <c r="A142" s="236" t="s">
        <v>290</v>
      </c>
      <c r="B142" s="220">
        <v>4.9406564584124654E-324</v>
      </c>
      <c r="C142" s="220">
        <v>3.59</v>
      </c>
      <c r="D142" s="221">
        <v>3.59</v>
      </c>
      <c r="E142" s="228" t="s">
        <v>162</v>
      </c>
      <c r="F142" s="220">
        <v>0</v>
      </c>
      <c r="G142" s="221">
        <v>0</v>
      </c>
      <c r="H142" s="223">
        <v>4.9406564584124654E-324</v>
      </c>
      <c r="I142" s="220">
        <v>14.496</v>
      </c>
      <c r="J142" s="221">
        <v>14.496</v>
      </c>
      <c r="K142" s="224" t="s">
        <v>156</v>
      </c>
    </row>
    <row r="143" spans="1:11" ht="14.4" customHeight="1" thickBot="1" x14ac:dyDescent="0.35">
      <c r="A143" s="237" t="s">
        <v>291</v>
      </c>
      <c r="B143" s="215">
        <v>4.9406564584124654E-324</v>
      </c>
      <c r="C143" s="215">
        <v>3.59</v>
      </c>
      <c r="D143" s="216">
        <v>3.59</v>
      </c>
      <c r="E143" s="227" t="s">
        <v>162</v>
      </c>
      <c r="F143" s="215">
        <v>0</v>
      </c>
      <c r="G143" s="216">
        <v>0</v>
      </c>
      <c r="H143" s="218">
        <v>4.9406564584124654E-324</v>
      </c>
      <c r="I143" s="215">
        <v>14.496</v>
      </c>
      <c r="J143" s="216">
        <v>14.496</v>
      </c>
      <c r="K143" s="225" t="s">
        <v>156</v>
      </c>
    </row>
    <row r="144" spans="1:11" ht="14.4" customHeight="1" thickBot="1" x14ac:dyDescent="0.35">
      <c r="A144" s="234" t="s">
        <v>292</v>
      </c>
      <c r="B144" s="215">
        <v>4.9406564584124654E-324</v>
      </c>
      <c r="C144" s="215">
        <v>0.12573999999999999</v>
      </c>
      <c r="D144" s="216">
        <v>0.12573999999999999</v>
      </c>
      <c r="E144" s="227" t="s">
        <v>162</v>
      </c>
      <c r="F144" s="215">
        <v>0</v>
      </c>
      <c r="G144" s="216">
        <v>0</v>
      </c>
      <c r="H144" s="218">
        <v>4.9406564584124654E-324</v>
      </c>
      <c r="I144" s="215">
        <v>3.4584595208887258E-323</v>
      </c>
      <c r="J144" s="216">
        <v>3.4584595208887258E-323</v>
      </c>
      <c r="K144" s="225" t="s">
        <v>156</v>
      </c>
    </row>
    <row r="145" spans="1:11" ht="14.4" customHeight="1" thickBot="1" x14ac:dyDescent="0.35">
      <c r="A145" s="235" t="s">
        <v>293</v>
      </c>
      <c r="B145" s="215">
        <v>4.9406564584124654E-324</v>
      </c>
      <c r="C145" s="215">
        <v>0.12573999999999999</v>
      </c>
      <c r="D145" s="216">
        <v>0.12573999999999999</v>
      </c>
      <c r="E145" s="227" t="s">
        <v>162</v>
      </c>
      <c r="F145" s="215">
        <v>0</v>
      </c>
      <c r="G145" s="216">
        <v>0</v>
      </c>
      <c r="H145" s="218">
        <v>4.9406564584124654E-324</v>
      </c>
      <c r="I145" s="215">
        <v>3.4584595208887258E-323</v>
      </c>
      <c r="J145" s="216">
        <v>3.4584595208887258E-323</v>
      </c>
      <c r="K145" s="225" t="s">
        <v>156</v>
      </c>
    </row>
    <row r="146" spans="1:11" ht="14.4" customHeight="1" thickBot="1" x14ac:dyDescent="0.35">
      <c r="A146" s="236" t="s">
        <v>294</v>
      </c>
      <c r="B146" s="220">
        <v>4.9406564584124654E-324</v>
      </c>
      <c r="C146" s="220">
        <v>0.12573999999999999</v>
      </c>
      <c r="D146" s="221">
        <v>0.12573999999999999</v>
      </c>
      <c r="E146" s="228" t="s">
        <v>162</v>
      </c>
      <c r="F146" s="220">
        <v>0</v>
      </c>
      <c r="G146" s="221">
        <v>0</v>
      </c>
      <c r="H146" s="223">
        <v>4.9406564584124654E-324</v>
      </c>
      <c r="I146" s="220">
        <v>3.4584595208887258E-323</v>
      </c>
      <c r="J146" s="221">
        <v>3.4584595208887258E-323</v>
      </c>
      <c r="K146" s="224" t="s">
        <v>156</v>
      </c>
    </row>
    <row r="147" spans="1:11" ht="14.4" customHeight="1" thickBot="1" x14ac:dyDescent="0.35">
      <c r="A147" s="237" t="s">
        <v>295</v>
      </c>
      <c r="B147" s="215">
        <v>4.9406564584124654E-324</v>
      </c>
      <c r="C147" s="215">
        <v>0.12573999999999999</v>
      </c>
      <c r="D147" s="216">
        <v>0.12573999999999999</v>
      </c>
      <c r="E147" s="227" t="s">
        <v>162</v>
      </c>
      <c r="F147" s="215">
        <v>0</v>
      </c>
      <c r="G147" s="216">
        <v>0</v>
      </c>
      <c r="H147" s="218">
        <v>4.9406564584124654E-324</v>
      </c>
      <c r="I147" s="215">
        <v>3.4584595208887258E-323</v>
      </c>
      <c r="J147" s="216">
        <v>3.4584595208887258E-323</v>
      </c>
      <c r="K147" s="225" t="s">
        <v>156</v>
      </c>
    </row>
    <row r="148" spans="1:11" ht="14.4" customHeight="1" thickBot="1" x14ac:dyDescent="0.35">
      <c r="A148" s="233" t="s">
        <v>296</v>
      </c>
      <c r="B148" s="215">
        <v>35641.026850719303</v>
      </c>
      <c r="C148" s="215">
        <v>34840.661895818703</v>
      </c>
      <c r="D148" s="216">
        <v>-800.36495490058599</v>
      </c>
      <c r="E148" s="217">
        <v>0.97754371785399996</v>
      </c>
      <c r="F148" s="215">
        <v>36693.564722865798</v>
      </c>
      <c r="G148" s="216">
        <v>21404.5794216717</v>
      </c>
      <c r="H148" s="218">
        <v>2291.8180200000002</v>
      </c>
      <c r="I148" s="215">
        <v>20660.48734</v>
      </c>
      <c r="J148" s="216">
        <v>-744.09208167172596</v>
      </c>
      <c r="K148" s="219">
        <v>0.56305478892600003</v>
      </c>
    </row>
    <row r="149" spans="1:11" ht="14.4" customHeight="1" thickBot="1" x14ac:dyDescent="0.35">
      <c r="A149" s="234" t="s">
        <v>297</v>
      </c>
      <c r="B149" s="215">
        <v>35056.774696774599</v>
      </c>
      <c r="C149" s="215">
        <v>34142.4709799415</v>
      </c>
      <c r="D149" s="216">
        <v>-914.30371683315002</v>
      </c>
      <c r="E149" s="217">
        <v>0.973919342987</v>
      </c>
      <c r="F149" s="215">
        <v>35040.7505168438</v>
      </c>
      <c r="G149" s="216">
        <v>20440.4378014922</v>
      </c>
      <c r="H149" s="218">
        <v>2202.1099199999999</v>
      </c>
      <c r="I149" s="215">
        <v>20297.529129999999</v>
      </c>
      <c r="J149" s="216">
        <v>-142.908671492216</v>
      </c>
      <c r="K149" s="219">
        <v>0.57925497686500005</v>
      </c>
    </row>
    <row r="150" spans="1:11" ht="14.4" customHeight="1" thickBot="1" x14ac:dyDescent="0.35">
      <c r="A150" s="235" t="s">
        <v>298</v>
      </c>
      <c r="B150" s="215">
        <v>35056.774696774599</v>
      </c>
      <c r="C150" s="215">
        <v>34142.4709799415</v>
      </c>
      <c r="D150" s="216">
        <v>-914.30371683315002</v>
      </c>
      <c r="E150" s="217">
        <v>0.973919342987</v>
      </c>
      <c r="F150" s="215">
        <v>35040.7505168438</v>
      </c>
      <c r="G150" s="216">
        <v>20440.4378014922</v>
      </c>
      <c r="H150" s="218">
        <v>2202.1099199999999</v>
      </c>
      <c r="I150" s="215">
        <v>20297.529129999999</v>
      </c>
      <c r="J150" s="216">
        <v>-142.908671492216</v>
      </c>
      <c r="K150" s="219">
        <v>0.57925497686500005</v>
      </c>
    </row>
    <row r="151" spans="1:11" ht="14.4" customHeight="1" thickBot="1" x14ac:dyDescent="0.35">
      <c r="A151" s="236" t="s">
        <v>299</v>
      </c>
      <c r="B151" s="220">
        <v>11072.7732633206</v>
      </c>
      <c r="C151" s="220">
        <v>12025.399282647901</v>
      </c>
      <c r="D151" s="221">
        <v>952.62601932735697</v>
      </c>
      <c r="E151" s="222">
        <v>1.086033191204</v>
      </c>
      <c r="F151" s="220">
        <v>12411.750327452401</v>
      </c>
      <c r="G151" s="221">
        <v>7240.1876910139199</v>
      </c>
      <c r="H151" s="223">
        <v>716.97091999999998</v>
      </c>
      <c r="I151" s="220">
        <v>7300.0706799999998</v>
      </c>
      <c r="J151" s="221">
        <v>59.882988986078999</v>
      </c>
      <c r="K151" s="226">
        <v>0.58815803471700001</v>
      </c>
    </row>
    <row r="152" spans="1:11" ht="14.4" customHeight="1" thickBot="1" x14ac:dyDescent="0.35">
      <c r="A152" s="237" t="s">
        <v>300</v>
      </c>
      <c r="B152" s="215">
        <v>1.725000100221</v>
      </c>
      <c r="C152" s="215">
        <v>6.9331594872120004</v>
      </c>
      <c r="D152" s="216">
        <v>5.2081593869910003</v>
      </c>
      <c r="E152" s="217">
        <v>4.0192226576229997</v>
      </c>
      <c r="F152" s="215">
        <v>7.0918361648859998</v>
      </c>
      <c r="G152" s="216">
        <v>4.136904429516</v>
      </c>
      <c r="H152" s="218">
        <v>4.9406564584124654E-324</v>
      </c>
      <c r="I152" s="215">
        <v>1.15696</v>
      </c>
      <c r="J152" s="216">
        <v>-2.9799444295159998</v>
      </c>
      <c r="K152" s="219">
        <v>0.163139696561</v>
      </c>
    </row>
    <row r="153" spans="1:11" ht="14.4" customHeight="1" thickBot="1" x14ac:dyDescent="0.35">
      <c r="A153" s="237" t="s">
        <v>301</v>
      </c>
      <c r="B153" s="215">
        <v>4.9406564584124654E-324</v>
      </c>
      <c r="C153" s="215">
        <v>4.9406564584124654E-324</v>
      </c>
      <c r="D153" s="216">
        <v>0</v>
      </c>
      <c r="E153" s="217">
        <v>1</v>
      </c>
      <c r="F153" s="215">
        <v>4.9406564584124654E-324</v>
      </c>
      <c r="G153" s="216">
        <v>0</v>
      </c>
      <c r="H153" s="218">
        <v>0.46200000000000002</v>
      </c>
      <c r="I153" s="215">
        <v>0.69299999999999995</v>
      </c>
      <c r="J153" s="216">
        <v>0.69299999999999995</v>
      </c>
      <c r="K153" s="225" t="s">
        <v>162</v>
      </c>
    </row>
    <row r="154" spans="1:11" ht="14.4" customHeight="1" thickBot="1" x14ac:dyDescent="0.35">
      <c r="A154" s="237" t="s">
        <v>302</v>
      </c>
      <c r="B154" s="215">
        <v>31.449801827211999</v>
      </c>
      <c r="C154" s="215">
        <v>49.667996216646003</v>
      </c>
      <c r="D154" s="216">
        <v>18.218194389434</v>
      </c>
      <c r="E154" s="217">
        <v>1.579278511499</v>
      </c>
      <c r="F154" s="215">
        <v>41.131649781713001</v>
      </c>
      <c r="G154" s="216">
        <v>23.993462372665999</v>
      </c>
      <c r="H154" s="218">
        <v>6.423</v>
      </c>
      <c r="I154" s="215">
        <v>37.718800000000002</v>
      </c>
      <c r="J154" s="216">
        <v>13.725337627332999</v>
      </c>
      <c r="K154" s="219">
        <v>0.91702618786599999</v>
      </c>
    </row>
    <row r="155" spans="1:11" ht="14.4" customHeight="1" thickBot="1" x14ac:dyDescent="0.35">
      <c r="A155" s="237" t="s">
        <v>303</v>
      </c>
      <c r="B155" s="215">
        <v>11039.5984613931</v>
      </c>
      <c r="C155" s="215">
        <v>11968.798126944101</v>
      </c>
      <c r="D155" s="216">
        <v>929.19966555092799</v>
      </c>
      <c r="E155" s="217">
        <v>1.0841696977290001</v>
      </c>
      <c r="F155" s="215">
        <v>12363.5268415058</v>
      </c>
      <c r="G155" s="216">
        <v>7212.0573242117398</v>
      </c>
      <c r="H155" s="218">
        <v>710.08591999999999</v>
      </c>
      <c r="I155" s="215">
        <v>7260.5019199999997</v>
      </c>
      <c r="J155" s="216">
        <v>48.444595788263001</v>
      </c>
      <c r="K155" s="219">
        <v>0.58725168093799995</v>
      </c>
    </row>
    <row r="156" spans="1:11" ht="14.4" customHeight="1" thickBot="1" x14ac:dyDescent="0.35">
      <c r="A156" s="236" t="s">
        <v>304</v>
      </c>
      <c r="B156" s="220">
        <v>8009.00050531745</v>
      </c>
      <c r="C156" s="220">
        <v>7095.3306535904903</v>
      </c>
      <c r="D156" s="221">
        <v>-913.66985172696297</v>
      </c>
      <c r="E156" s="222">
        <v>0.88591961617100001</v>
      </c>
      <c r="F156" s="220">
        <v>7523.0001893914896</v>
      </c>
      <c r="G156" s="221">
        <v>4388.4167771450302</v>
      </c>
      <c r="H156" s="223">
        <v>507.91899999999998</v>
      </c>
      <c r="I156" s="220">
        <v>4165.0644499999999</v>
      </c>
      <c r="J156" s="221">
        <v>-223.352327145034</v>
      </c>
      <c r="K156" s="226">
        <v>0.55364407086800005</v>
      </c>
    </row>
    <row r="157" spans="1:11" ht="14.4" customHeight="1" thickBot="1" x14ac:dyDescent="0.35">
      <c r="A157" s="237" t="s">
        <v>305</v>
      </c>
      <c r="B157" s="215">
        <v>7995.0004645040599</v>
      </c>
      <c r="C157" s="215">
        <v>7093.0076538224403</v>
      </c>
      <c r="D157" s="216">
        <v>-901.99281068162099</v>
      </c>
      <c r="E157" s="217">
        <v>0.88718039296100004</v>
      </c>
      <c r="F157" s="215">
        <v>7505.0000099999297</v>
      </c>
      <c r="G157" s="216">
        <v>4377.9166724999604</v>
      </c>
      <c r="H157" s="218">
        <v>507.91899999999998</v>
      </c>
      <c r="I157" s="215">
        <v>4163.9354499999999</v>
      </c>
      <c r="J157" s="216">
        <v>-213.98122249996101</v>
      </c>
      <c r="K157" s="219">
        <v>0.55482151158500004</v>
      </c>
    </row>
    <row r="158" spans="1:11" ht="14.4" customHeight="1" thickBot="1" x14ac:dyDescent="0.35">
      <c r="A158" s="237" t="s">
        <v>306</v>
      </c>
      <c r="B158" s="215">
        <v>3.0000001742969999</v>
      </c>
      <c r="C158" s="215">
        <v>2.3229997680499999</v>
      </c>
      <c r="D158" s="216">
        <v>-0.67700040624699998</v>
      </c>
      <c r="E158" s="217">
        <v>0.77433321102800001</v>
      </c>
      <c r="F158" s="215">
        <v>4.9999984181989996</v>
      </c>
      <c r="G158" s="216">
        <v>2.9166657439489998</v>
      </c>
      <c r="H158" s="218">
        <v>4.9406564584124654E-324</v>
      </c>
      <c r="I158" s="215">
        <v>1.129</v>
      </c>
      <c r="J158" s="216">
        <v>-1.787665743949</v>
      </c>
      <c r="K158" s="219">
        <v>0.22580007143399999</v>
      </c>
    </row>
    <row r="159" spans="1:11" ht="14.4" customHeight="1" thickBot="1" x14ac:dyDescent="0.35">
      <c r="A159" s="236" t="s">
        <v>307</v>
      </c>
      <c r="B159" s="220">
        <v>15975.0009281366</v>
      </c>
      <c r="C159" s="220">
        <v>15021.741043703099</v>
      </c>
      <c r="D159" s="221">
        <v>-953.25988443353901</v>
      </c>
      <c r="E159" s="222">
        <v>0.94032802321999998</v>
      </c>
      <c r="F159" s="220">
        <v>15105.9999999999</v>
      </c>
      <c r="G159" s="221">
        <v>8811.8333333332594</v>
      </c>
      <c r="H159" s="223">
        <v>977.22</v>
      </c>
      <c r="I159" s="220">
        <v>8832.3940000000002</v>
      </c>
      <c r="J159" s="221">
        <v>20.560666666740001</v>
      </c>
      <c r="K159" s="226">
        <v>0.58469442605499999</v>
      </c>
    </row>
    <row r="160" spans="1:11" ht="14.4" customHeight="1" thickBot="1" x14ac:dyDescent="0.35">
      <c r="A160" s="237" t="s">
        <v>308</v>
      </c>
      <c r="B160" s="215">
        <v>15975.0009281366</v>
      </c>
      <c r="C160" s="215">
        <v>15023.9080435047</v>
      </c>
      <c r="D160" s="216">
        <v>-951.09288463197095</v>
      </c>
      <c r="E160" s="217">
        <v>0.94046367265200004</v>
      </c>
      <c r="F160" s="215">
        <v>15105.9999999999</v>
      </c>
      <c r="G160" s="216">
        <v>8811.8333333332594</v>
      </c>
      <c r="H160" s="218">
        <v>977.22</v>
      </c>
      <c r="I160" s="215">
        <v>8832.3940000000002</v>
      </c>
      <c r="J160" s="216">
        <v>20.560666666740001</v>
      </c>
      <c r="K160" s="219">
        <v>0.58469442605499999</v>
      </c>
    </row>
    <row r="161" spans="1:11" ht="14.4" customHeight="1" thickBot="1" x14ac:dyDescent="0.35">
      <c r="A161" s="237" t="s">
        <v>309</v>
      </c>
      <c r="B161" s="215">
        <v>4.9406564584124654E-324</v>
      </c>
      <c r="C161" s="215">
        <v>-2.1669998015649998</v>
      </c>
      <c r="D161" s="216">
        <v>-2.1669998015649998</v>
      </c>
      <c r="E161" s="227" t="s">
        <v>162</v>
      </c>
      <c r="F161" s="215">
        <v>0</v>
      </c>
      <c r="G161" s="216">
        <v>0</v>
      </c>
      <c r="H161" s="218">
        <v>4.9406564584124654E-324</v>
      </c>
      <c r="I161" s="215">
        <v>3.4584595208887258E-323</v>
      </c>
      <c r="J161" s="216">
        <v>3.4584595208887258E-323</v>
      </c>
      <c r="K161" s="225" t="s">
        <v>156</v>
      </c>
    </row>
    <row r="162" spans="1:11" ht="14.4" customHeight="1" thickBot="1" x14ac:dyDescent="0.35">
      <c r="A162" s="234" t="s">
        <v>310</v>
      </c>
      <c r="B162" s="215">
        <v>584.25215394465101</v>
      </c>
      <c r="C162" s="215">
        <v>698.19091587721198</v>
      </c>
      <c r="D162" s="216">
        <v>113.93876193256099</v>
      </c>
      <c r="E162" s="217">
        <v>1.19501641742</v>
      </c>
      <c r="F162" s="215">
        <v>1652.81420602203</v>
      </c>
      <c r="G162" s="216">
        <v>964.14162017951901</v>
      </c>
      <c r="H162" s="218">
        <v>89.708100000000002</v>
      </c>
      <c r="I162" s="215">
        <v>362.95821000000001</v>
      </c>
      <c r="J162" s="216">
        <v>-601.183410179519</v>
      </c>
      <c r="K162" s="219">
        <v>0.21960012727200001</v>
      </c>
    </row>
    <row r="163" spans="1:11" ht="14.4" customHeight="1" thickBot="1" x14ac:dyDescent="0.35">
      <c r="A163" s="235" t="s">
        <v>311</v>
      </c>
      <c r="B163" s="215">
        <v>441.00002562179998</v>
      </c>
      <c r="C163" s="215">
        <v>409.13344589280001</v>
      </c>
      <c r="D163" s="216">
        <v>-31.866579728999</v>
      </c>
      <c r="E163" s="217">
        <v>0.92774018621800003</v>
      </c>
      <c r="F163" s="215">
        <v>1351.6004929815899</v>
      </c>
      <c r="G163" s="216">
        <v>788.43362090592598</v>
      </c>
      <c r="H163" s="218">
        <v>41.491129999999998</v>
      </c>
      <c r="I163" s="215">
        <v>226.23316</v>
      </c>
      <c r="J163" s="216">
        <v>-562.20046090592598</v>
      </c>
      <c r="K163" s="219">
        <v>0.16738167910900001</v>
      </c>
    </row>
    <row r="164" spans="1:11" ht="14.4" customHeight="1" thickBot="1" x14ac:dyDescent="0.35">
      <c r="A164" s="236" t="s">
        <v>312</v>
      </c>
      <c r="B164" s="220">
        <v>441.00002562179998</v>
      </c>
      <c r="C164" s="220">
        <v>409.13344589280001</v>
      </c>
      <c r="D164" s="221">
        <v>-31.866579728999</v>
      </c>
      <c r="E164" s="222">
        <v>0.92774018621800003</v>
      </c>
      <c r="F164" s="220">
        <v>1351.6004929815899</v>
      </c>
      <c r="G164" s="221">
        <v>788.43362090592598</v>
      </c>
      <c r="H164" s="223">
        <v>41.491129999999998</v>
      </c>
      <c r="I164" s="220">
        <v>226.23316</v>
      </c>
      <c r="J164" s="221">
        <v>-562.20046090592598</v>
      </c>
      <c r="K164" s="226">
        <v>0.16738167910900001</v>
      </c>
    </row>
    <row r="165" spans="1:11" ht="14.4" customHeight="1" thickBot="1" x14ac:dyDescent="0.35">
      <c r="A165" s="237" t="s">
        <v>313</v>
      </c>
      <c r="B165" s="215">
        <v>441.00002562179998</v>
      </c>
      <c r="C165" s="215">
        <v>-377.04196647937403</v>
      </c>
      <c r="D165" s="216">
        <v>-818.04199210117395</v>
      </c>
      <c r="E165" s="217">
        <v>-0.85497039585800005</v>
      </c>
      <c r="F165" s="215">
        <v>1351.6004929815899</v>
      </c>
      <c r="G165" s="216">
        <v>788.43362090592598</v>
      </c>
      <c r="H165" s="218">
        <v>4.9406564584124654E-324</v>
      </c>
      <c r="I165" s="215">
        <v>3.4584595208887258E-323</v>
      </c>
      <c r="J165" s="216">
        <v>-788.43362090592598</v>
      </c>
      <c r="K165" s="219">
        <v>0</v>
      </c>
    </row>
    <row r="166" spans="1:11" ht="14.4" customHeight="1" thickBot="1" x14ac:dyDescent="0.35">
      <c r="A166" s="237" t="s">
        <v>314</v>
      </c>
      <c r="B166" s="215">
        <v>4.9406564584124654E-324</v>
      </c>
      <c r="C166" s="215">
        <v>38.085596512457002</v>
      </c>
      <c r="D166" s="216">
        <v>38.085596512457002</v>
      </c>
      <c r="E166" s="227" t="s">
        <v>162</v>
      </c>
      <c r="F166" s="215">
        <v>0</v>
      </c>
      <c r="G166" s="216">
        <v>0</v>
      </c>
      <c r="H166" s="218">
        <v>4.9406564584124654E-324</v>
      </c>
      <c r="I166" s="215">
        <v>3.4584595208887258E-323</v>
      </c>
      <c r="J166" s="216">
        <v>3.4584595208887258E-323</v>
      </c>
      <c r="K166" s="225" t="s">
        <v>156</v>
      </c>
    </row>
    <row r="167" spans="1:11" ht="14.4" customHeight="1" thickBot="1" x14ac:dyDescent="0.35">
      <c r="A167" s="237" t="s">
        <v>315</v>
      </c>
      <c r="B167" s="215">
        <v>4.9406564584124654E-324</v>
      </c>
      <c r="C167" s="215">
        <v>308.62737226342898</v>
      </c>
      <c r="D167" s="216">
        <v>308.62737226342898</v>
      </c>
      <c r="E167" s="227" t="s">
        <v>162</v>
      </c>
      <c r="F167" s="215">
        <v>0</v>
      </c>
      <c r="G167" s="216">
        <v>0</v>
      </c>
      <c r="H167" s="218">
        <v>10.818</v>
      </c>
      <c r="I167" s="215">
        <v>72.31</v>
      </c>
      <c r="J167" s="216">
        <v>72.31</v>
      </c>
      <c r="K167" s="225" t="s">
        <v>156</v>
      </c>
    </row>
    <row r="168" spans="1:11" ht="14.4" customHeight="1" thickBot="1" x14ac:dyDescent="0.35">
      <c r="A168" s="237" t="s">
        <v>316</v>
      </c>
      <c r="B168" s="215">
        <v>4.9406564584124654E-324</v>
      </c>
      <c r="C168" s="215">
        <v>40.138996324425001</v>
      </c>
      <c r="D168" s="216">
        <v>40.138996324425001</v>
      </c>
      <c r="E168" s="227" t="s">
        <v>162</v>
      </c>
      <c r="F168" s="215">
        <v>0</v>
      </c>
      <c r="G168" s="216">
        <v>0</v>
      </c>
      <c r="H168" s="218">
        <v>0.36299999999999999</v>
      </c>
      <c r="I168" s="215">
        <v>10.48828</v>
      </c>
      <c r="J168" s="216">
        <v>10.48828</v>
      </c>
      <c r="K168" s="225" t="s">
        <v>156</v>
      </c>
    </row>
    <row r="169" spans="1:11" ht="14.4" customHeight="1" thickBot="1" x14ac:dyDescent="0.35">
      <c r="A169" s="237" t="s">
        <v>317</v>
      </c>
      <c r="B169" s="215">
        <v>4.9406564584124654E-324</v>
      </c>
      <c r="C169" s="215">
        <v>263.65796728685899</v>
      </c>
      <c r="D169" s="216">
        <v>263.65796728685899</v>
      </c>
      <c r="E169" s="227" t="s">
        <v>162</v>
      </c>
      <c r="F169" s="215">
        <v>0</v>
      </c>
      <c r="G169" s="216">
        <v>0</v>
      </c>
      <c r="H169" s="218">
        <v>13.1221</v>
      </c>
      <c r="I169" s="215">
        <v>44.97448</v>
      </c>
      <c r="J169" s="216">
        <v>44.97448</v>
      </c>
      <c r="K169" s="225" t="s">
        <v>156</v>
      </c>
    </row>
    <row r="170" spans="1:11" ht="14.4" customHeight="1" thickBot="1" x14ac:dyDescent="0.35">
      <c r="A170" s="237" t="s">
        <v>318</v>
      </c>
      <c r="B170" s="215">
        <v>4.9406564584124654E-324</v>
      </c>
      <c r="C170" s="215">
        <v>135.665479985003</v>
      </c>
      <c r="D170" s="216">
        <v>135.665479985003</v>
      </c>
      <c r="E170" s="227" t="s">
        <v>162</v>
      </c>
      <c r="F170" s="215">
        <v>0</v>
      </c>
      <c r="G170" s="216">
        <v>0</v>
      </c>
      <c r="H170" s="218">
        <v>17.188030000000001</v>
      </c>
      <c r="I170" s="215">
        <v>98.460400000000007</v>
      </c>
      <c r="J170" s="216">
        <v>98.460400000000007</v>
      </c>
      <c r="K170" s="225" t="s">
        <v>156</v>
      </c>
    </row>
    <row r="171" spans="1:11" ht="14.4" customHeight="1" thickBot="1" x14ac:dyDescent="0.35">
      <c r="A171" s="239" t="s">
        <v>319</v>
      </c>
      <c r="B171" s="220">
        <v>143.25212832285101</v>
      </c>
      <c r="C171" s="220">
        <v>289.05746998441202</v>
      </c>
      <c r="D171" s="221">
        <v>145.80534166156099</v>
      </c>
      <c r="E171" s="222">
        <v>2.017823213997</v>
      </c>
      <c r="F171" s="220">
        <v>301.21371304044499</v>
      </c>
      <c r="G171" s="221">
        <v>175.707999273593</v>
      </c>
      <c r="H171" s="223">
        <v>48.216970000000003</v>
      </c>
      <c r="I171" s="220">
        <v>136.72505000000001</v>
      </c>
      <c r="J171" s="221">
        <v>-38.982949273591998</v>
      </c>
      <c r="K171" s="226">
        <v>0.45391376315400001</v>
      </c>
    </row>
    <row r="172" spans="1:11" ht="14.4" customHeight="1" thickBot="1" x14ac:dyDescent="0.35">
      <c r="A172" s="236" t="s">
        <v>320</v>
      </c>
      <c r="B172" s="220">
        <v>4.9406564584124654E-324</v>
      </c>
      <c r="C172" s="220">
        <v>17.079438436002</v>
      </c>
      <c r="D172" s="221">
        <v>17.079438436002</v>
      </c>
      <c r="E172" s="228" t="s">
        <v>162</v>
      </c>
      <c r="F172" s="220">
        <v>0</v>
      </c>
      <c r="G172" s="221">
        <v>0</v>
      </c>
      <c r="H172" s="223">
        <v>16.64406</v>
      </c>
      <c r="I172" s="220">
        <v>16.644439999999999</v>
      </c>
      <c r="J172" s="221">
        <v>16.644439999999999</v>
      </c>
      <c r="K172" s="224" t="s">
        <v>156</v>
      </c>
    </row>
    <row r="173" spans="1:11" ht="14.4" customHeight="1" thickBot="1" x14ac:dyDescent="0.35">
      <c r="A173" s="237" t="s">
        <v>321</v>
      </c>
      <c r="B173" s="215">
        <v>4.9406564584124654E-324</v>
      </c>
      <c r="C173" s="215">
        <v>-5.5999996199999999E-4</v>
      </c>
      <c r="D173" s="216">
        <v>-5.5999996199999999E-4</v>
      </c>
      <c r="E173" s="227" t="s">
        <v>162</v>
      </c>
      <c r="F173" s="215">
        <v>0</v>
      </c>
      <c r="G173" s="216">
        <v>0</v>
      </c>
      <c r="H173" s="218">
        <v>6.0000000000000002E-5</v>
      </c>
      <c r="I173" s="215">
        <v>4.4000000000000002E-4</v>
      </c>
      <c r="J173" s="216">
        <v>4.4000000000000002E-4</v>
      </c>
      <c r="K173" s="225" t="s">
        <v>156</v>
      </c>
    </row>
    <row r="174" spans="1:11" ht="14.4" customHeight="1" thickBot="1" x14ac:dyDescent="0.35">
      <c r="A174" s="237" t="s">
        <v>322</v>
      </c>
      <c r="B174" s="215">
        <v>4.9406564584124654E-324</v>
      </c>
      <c r="C174" s="215">
        <v>17.079998435964001</v>
      </c>
      <c r="D174" s="216">
        <v>17.079998435964001</v>
      </c>
      <c r="E174" s="227" t="s">
        <v>162</v>
      </c>
      <c r="F174" s="215">
        <v>0</v>
      </c>
      <c r="G174" s="216">
        <v>0</v>
      </c>
      <c r="H174" s="218">
        <v>16.643999999999998</v>
      </c>
      <c r="I174" s="215">
        <v>16.643999999999998</v>
      </c>
      <c r="J174" s="216">
        <v>16.643999999999998</v>
      </c>
      <c r="K174" s="225" t="s">
        <v>156</v>
      </c>
    </row>
    <row r="175" spans="1:11" ht="14.4" customHeight="1" thickBot="1" x14ac:dyDescent="0.35">
      <c r="A175" s="236" t="s">
        <v>323</v>
      </c>
      <c r="B175" s="220">
        <v>143.25212832285101</v>
      </c>
      <c r="C175" s="220">
        <v>271.97803154840898</v>
      </c>
      <c r="D175" s="221">
        <v>128.72590322555899</v>
      </c>
      <c r="E175" s="222">
        <v>1.8985967938670001</v>
      </c>
      <c r="F175" s="220">
        <v>301.21371304044499</v>
      </c>
      <c r="G175" s="221">
        <v>175.707999273593</v>
      </c>
      <c r="H175" s="223">
        <v>31.57291</v>
      </c>
      <c r="I175" s="220">
        <v>120.08060999999999</v>
      </c>
      <c r="J175" s="221">
        <v>-55.627389273592001</v>
      </c>
      <c r="K175" s="226">
        <v>0.39865585397100001</v>
      </c>
    </row>
    <row r="176" spans="1:11" ht="14.4" customHeight="1" thickBot="1" x14ac:dyDescent="0.35">
      <c r="A176" s="237" t="s">
        <v>324</v>
      </c>
      <c r="B176" s="215">
        <v>4.9406564584124654E-324</v>
      </c>
      <c r="C176" s="215">
        <v>3.7609996993710002</v>
      </c>
      <c r="D176" s="216">
        <v>3.7609996993710002</v>
      </c>
      <c r="E176" s="227" t="s">
        <v>162</v>
      </c>
      <c r="F176" s="215">
        <v>0</v>
      </c>
      <c r="G176" s="216">
        <v>0</v>
      </c>
      <c r="H176" s="218">
        <v>0.16800000000000001</v>
      </c>
      <c r="I176" s="215">
        <v>1.056</v>
      </c>
      <c r="J176" s="216">
        <v>1.056</v>
      </c>
      <c r="K176" s="225" t="s">
        <v>156</v>
      </c>
    </row>
    <row r="177" spans="1:11" ht="14.4" customHeight="1" thickBot="1" x14ac:dyDescent="0.35">
      <c r="A177" s="237" t="s">
        <v>325</v>
      </c>
      <c r="B177" s="215">
        <v>143.25212832285101</v>
      </c>
      <c r="C177" s="215">
        <v>268.16701185361802</v>
      </c>
      <c r="D177" s="216">
        <v>124.914883530767</v>
      </c>
      <c r="E177" s="217">
        <v>1.8719932122</v>
      </c>
      <c r="F177" s="215">
        <v>255.55717372632401</v>
      </c>
      <c r="G177" s="216">
        <v>149.07501800702201</v>
      </c>
      <c r="H177" s="218">
        <v>31.404910000000001</v>
      </c>
      <c r="I177" s="215">
        <v>119.00808000000001</v>
      </c>
      <c r="J177" s="216">
        <v>-30.066938007021999</v>
      </c>
      <c r="K177" s="219">
        <v>0.46568084262600001</v>
      </c>
    </row>
    <row r="178" spans="1:11" ht="14.4" customHeight="1" thickBot="1" x14ac:dyDescent="0.35">
      <c r="A178" s="237" t="s">
        <v>326</v>
      </c>
      <c r="B178" s="215">
        <v>4.9406564584124654E-324</v>
      </c>
      <c r="C178" s="215">
        <v>5.0019995418999999E-2</v>
      </c>
      <c r="D178" s="216">
        <v>5.0019995418999999E-2</v>
      </c>
      <c r="E178" s="227" t="s">
        <v>162</v>
      </c>
      <c r="F178" s="215">
        <v>45.656539314120998</v>
      </c>
      <c r="G178" s="216">
        <v>26.632981266569999</v>
      </c>
      <c r="H178" s="218">
        <v>4.9406564584124654E-324</v>
      </c>
      <c r="I178" s="215">
        <v>1.653E-2</v>
      </c>
      <c r="J178" s="216">
        <v>-26.616451266569999</v>
      </c>
      <c r="K178" s="219">
        <v>3.6205109300000001E-4</v>
      </c>
    </row>
    <row r="179" spans="1:11" ht="14.4" customHeight="1" thickBot="1" x14ac:dyDescent="0.35">
      <c r="A179" s="233" t="s">
        <v>327</v>
      </c>
      <c r="B179" s="215">
        <v>4377.9969277642604</v>
      </c>
      <c r="C179" s="215">
        <v>4279.7181571048204</v>
      </c>
      <c r="D179" s="216">
        <v>-98.278770659432993</v>
      </c>
      <c r="E179" s="217">
        <v>0.977551658376</v>
      </c>
      <c r="F179" s="215">
        <v>4933.21586872436</v>
      </c>
      <c r="G179" s="216">
        <v>2877.7092567558798</v>
      </c>
      <c r="H179" s="218">
        <v>415.56999000000002</v>
      </c>
      <c r="I179" s="215">
        <v>2324.10338</v>
      </c>
      <c r="J179" s="216">
        <v>-553.60587675587601</v>
      </c>
      <c r="K179" s="219">
        <v>0.47111325387800002</v>
      </c>
    </row>
    <row r="180" spans="1:11" ht="14.4" customHeight="1" thickBot="1" x14ac:dyDescent="0.35">
      <c r="A180" s="238" t="s">
        <v>328</v>
      </c>
      <c r="B180" s="220">
        <v>4377.9969277642604</v>
      </c>
      <c r="C180" s="220">
        <v>4279.7181571048204</v>
      </c>
      <c r="D180" s="221">
        <v>-98.278770659432993</v>
      </c>
      <c r="E180" s="222">
        <v>0.977551658376</v>
      </c>
      <c r="F180" s="220">
        <v>4933.21586872436</v>
      </c>
      <c r="G180" s="221">
        <v>2877.7092567558798</v>
      </c>
      <c r="H180" s="223">
        <v>415.56999000000002</v>
      </c>
      <c r="I180" s="220">
        <v>2324.10338</v>
      </c>
      <c r="J180" s="221">
        <v>-553.60587675587601</v>
      </c>
      <c r="K180" s="226">
        <v>0.47111325387800002</v>
      </c>
    </row>
    <row r="181" spans="1:11" ht="14.4" customHeight="1" thickBot="1" x14ac:dyDescent="0.35">
      <c r="A181" s="239" t="s">
        <v>58</v>
      </c>
      <c r="B181" s="220">
        <v>4377.9969277642604</v>
      </c>
      <c r="C181" s="220">
        <v>4279.7181571048204</v>
      </c>
      <c r="D181" s="221">
        <v>-98.278770659432993</v>
      </c>
      <c r="E181" s="222">
        <v>0.977551658376</v>
      </c>
      <c r="F181" s="220">
        <v>4933.21586872436</v>
      </c>
      <c r="G181" s="221">
        <v>2877.7092567558798</v>
      </c>
      <c r="H181" s="223">
        <v>415.56999000000002</v>
      </c>
      <c r="I181" s="220">
        <v>2324.10338</v>
      </c>
      <c r="J181" s="221">
        <v>-553.60587675587601</v>
      </c>
      <c r="K181" s="226">
        <v>0.47111325387800002</v>
      </c>
    </row>
    <row r="182" spans="1:11" ht="14.4" customHeight="1" thickBot="1" x14ac:dyDescent="0.35">
      <c r="A182" s="236" t="s">
        <v>329</v>
      </c>
      <c r="B182" s="220">
        <v>54.999921906612997</v>
      </c>
      <c r="C182" s="220">
        <v>46.529996877838997</v>
      </c>
      <c r="D182" s="221">
        <v>-8.4699250287729999</v>
      </c>
      <c r="E182" s="222">
        <v>0.84600114445300001</v>
      </c>
      <c r="F182" s="220">
        <v>42.999999999998998</v>
      </c>
      <c r="G182" s="221">
        <v>25.083333333333002</v>
      </c>
      <c r="H182" s="223">
        <v>3.8774999999999999</v>
      </c>
      <c r="I182" s="220">
        <v>27.142499999999998</v>
      </c>
      <c r="J182" s="221">
        <v>2.059166666666</v>
      </c>
      <c r="K182" s="226">
        <v>0.63122093023199999</v>
      </c>
    </row>
    <row r="183" spans="1:11" ht="14.4" customHeight="1" thickBot="1" x14ac:dyDescent="0.35">
      <c r="A183" s="237" t="s">
        <v>330</v>
      </c>
      <c r="B183" s="215">
        <v>54.999921906612997</v>
      </c>
      <c r="C183" s="215">
        <v>46.529996877838997</v>
      </c>
      <c r="D183" s="216">
        <v>-8.4699250287729999</v>
      </c>
      <c r="E183" s="217">
        <v>0.84600114445300001</v>
      </c>
      <c r="F183" s="215">
        <v>42.999999999998998</v>
      </c>
      <c r="G183" s="216">
        <v>25.083333333333002</v>
      </c>
      <c r="H183" s="218">
        <v>3.8774999999999999</v>
      </c>
      <c r="I183" s="215">
        <v>27.142499999999998</v>
      </c>
      <c r="J183" s="216">
        <v>2.059166666666</v>
      </c>
      <c r="K183" s="219">
        <v>0.63122093023199999</v>
      </c>
    </row>
    <row r="184" spans="1:11" ht="14.4" customHeight="1" thickBot="1" x14ac:dyDescent="0.35">
      <c r="A184" s="236" t="s">
        <v>331</v>
      </c>
      <c r="B184" s="220">
        <v>69.999911517499996</v>
      </c>
      <c r="C184" s="220">
        <v>52.199996469200997</v>
      </c>
      <c r="D184" s="221">
        <v>-17.799915048298999</v>
      </c>
      <c r="E184" s="222">
        <v>0.74571517788399999</v>
      </c>
      <c r="F184" s="220">
        <v>67.263028751264997</v>
      </c>
      <c r="G184" s="221">
        <v>39.236766771570998</v>
      </c>
      <c r="H184" s="223">
        <v>4.7</v>
      </c>
      <c r="I184" s="220">
        <v>33.380000000000003</v>
      </c>
      <c r="J184" s="221">
        <v>-5.8567667715710003</v>
      </c>
      <c r="K184" s="226">
        <v>0.49626073371500001</v>
      </c>
    </row>
    <row r="185" spans="1:11" ht="14.4" customHeight="1" thickBot="1" x14ac:dyDescent="0.35">
      <c r="A185" s="237" t="s">
        <v>332</v>
      </c>
      <c r="B185" s="215">
        <v>69.999911517499996</v>
      </c>
      <c r="C185" s="215">
        <v>52.199996469200997</v>
      </c>
      <c r="D185" s="216">
        <v>-17.799915048298999</v>
      </c>
      <c r="E185" s="217">
        <v>0.74571517788399999</v>
      </c>
      <c r="F185" s="215">
        <v>67.263028751264997</v>
      </c>
      <c r="G185" s="216">
        <v>39.236766771570998</v>
      </c>
      <c r="H185" s="218">
        <v>4.7</v>
      </c>
      <c r="I185" s="215">
        <v>33.380000000000003</v>
      </c>
      <c r="J185" s="216">
        <v>-5.8567667715710003</v>
      </c>
      <c r="K185" s="219">
        <v>0.49626073371500001</v>
      </c>
    </row>
    <row r="186" spans="1:11" ht="14.4" customHeight="1" thickBot="1" x14ac:dyDescent="0.35">
      <c r="A186" s="236" t="s">
        <v>333</v>
      </c>
      <c r="B186" s="220">
        <v>298.99983291031998</v>
      </c>
      <c r="C186" s="220">
        <v>296.803880362614</v>
      </c>
      <c r="D186" s="221">
        <v>-2.1959525477059998</v>
      </c>
      <c r="E186" s="222">
        <v>0.99265567299299995</v>
      </c>
      <c r="F186" s="220">
        <v>285.95283997315198</v>
      </c>
      <c r="G186" s="221">
        <v>166.80582331767201</v>
      </c>
      <c r="H186" s="223">
        <v>20.9434</v>
      </c>
      <c r="I186" s="220">
        <v>204.64619999999999</v>
      </c>
      <c r="J186" s="221">
        <v>37.840376682326998</v>
      </c>
      <c r="K186" s="226">
        <v>0.71566416343000006</v>
      </c>
    </row>
    <row r="187" spans="1:11" ht="14.4" customHeight="1" thickBot="1" x14ac:dyDescent="0.35">
      <c r="A187" s="237" t="s">
        <v>334</v>
      </c>
      <c r="B187" s="215">
        <v>298.99983291031998</v>
      </c>
      <c r="C187" s="215">
        <v>296.803880362614</v>
      </c>
      <c r="D187" s="216">
        <v>-2.1959525477059998</v>
      </c>
      <c r="E187" s="217">
        <v>0.99265567299299995</v>
      </c>
      <c r="F187" s="215">
        <v>285.95283997315198</v>
      </c>
      <c r="G187" s="216">
        <v>166.80582331767201</v>
      </c>
      <c r="H187" s="218">
        <v>20.9434</v>
      </c>
      <c r="I187" s="215">
        <v>204.64619999999999</v>
      </c>
      <c r="J187" s="216">
        <v>37.840376682326998</v>
      </c>
      <c r="K187" s="219">
        <v>0.71566416343000006</v>
      </c>
    </row>
    <row r="188" spans="1:11" ht="14.4" customHeight="1" thickBot="1" x14ac:dyDescent="0.35">
      <c r="A188" s="236" t="s">
        <v>335</v>
      </c>
      <c r="B188" s="220">
        <v>4.9406564584124654E-324</v>
      </c>
      <c r="C188" s="220">
        <v>0.589999981319</v>
      </c>
      <c r="D188" s="221">
        <v>0.589999981319</v>
      </c>
      <c r="E188" s="228" t="s">
        <v>162</v>
      </c>
      <c r="F188" s="220">
        <v>0</v>
      </c>
      <c r="G188" s="221">
        <v>0</v>
      </c>
      <c r="H188" s="223">
        <v>0.14000000000000001</v>
      </c>
      <c r="I188" s="220">
        <v>3.2989999999999999</v>
      </c>
      <c r="J188" s="221">
        <v>3.2989999999999999</v>
      </c>
      <c r="K188" s="224" t="s">
        <v>156</v>
      </c>
    </row>
    <row r="189" spans="1:11" ht="14.4" customHeight="1" thickBot="1" x14ac:dyDescent="0.35">
      <c r="A189" s="237" t="s">
        <v>336</v>
      </c>
      <c r="B189" s="215">
        <v>4.9406564584124654E-324</v>
      </c>
      <c r="C189" s="215">
        <v>0.589999981319</v>
      </c>
      <c r="D189" s="216">
        <v>0.589999981319</v>
      </c>
      <c r="E189" s="227" t="s">
        <v>162</v>
      </c>
      <c r="F189" s="215">
        <v>0</v>
      </c>
      <c r="G189" s="216">
        <v>0</v>
      </c>
      <c r="H189" s="218">
        <v>0.14000000000000001</v>
      </c>
      <c r="I189" s="215">
        <v>3.2989999999999999</v>
      </c>
      <c r="J189" s="216">
        <v>3.2989999999999999</v>
      </c>
      <c r="K189" s="225" t="s">
        <v>156</v>
      </c>
    </row>
    <row r="190" spans="1:11" ht="14.4" customHeight="1" thickBot="1" x14ac:dyDescent="0.35">
      <c r="A190" s="236" t="s">
        <v>337</v>
      </c>
      <c r="B190" s="220">
        <v>835.99946098007604</v>
      </c>
      <c r="C190" s="220">
        <v>744.73764088259304</v>
      </c>
      <c r="D190" s="221">
        <v>-91.261820097482996</v>
      </c>
      <c r="E190" s="222">
        <v>0.89083507303800002</v>
      </c>
      <c r="F190" s="220">
        <v>744.99999999999</v>
      </c>
      <c r="G190" s="221">
        <v>434.58333333332803</v>
      </c>
      <c r="H190" s="223">
        <v>31.907530000000001</v>
      </c>
      <c r="I190" s="220">
        <v>399.35527999999999</v>
      </c>
      <c r="J190" s="221">
        <v>-35.228053333326997</v>
      </c>
      <c r="K190" s="226">
        <v>0.53604735570399997</v>
      </c>
    </row>
    <row r="191" spans="1:11" ht="14.4" customHeight="1" thickBot="1" x14ac:dyDescent="0.35">
      <c r="A191" s="237" t="s">
        <v>338</v>
      </c>
      <c r="B191" s="215">
        <v>835.99946098007604</v>
      </c>
      <c r="C191" s="215">
        <v>744.73764088259304</v>
      </c>
      <c r="D191" s="216">
        <v>-91.261820097482996</v>
      </c>
      <c r="E191" s="217">
        <v>0.89083507303800002</v>
      </c>
      <c r="F191" s="215">
        <v>744.99999999999</v>
      </c>
      <c r="G191" s="216">
        <v>434.58333333332803</v>
      </c>
      <c r="H191" s="218">
        <v>31.907530000000001</v>
      </c>
      <c r="I191" s="215">
        <v>399.35527999999999</v>
      </c>
      <c r="J191" s="216">
        <v>-35.228053333326997</v>
      </c>
      <c r="K191" s="219">
        <v>0.53604735570399997</v>
      </c>
    </row>
    <row r="192" spans="1:11" ht="14.4" customHeight="1" thickBot="1" x14ac:dyDescent="0.35">
      <c r="A192" s="236" t="s">
        <v>339</v>
      </c>
      <c r="B192" s="220">
        <v>3117.9978004497498</v>
      </c>
      <c r="C192" s="220">
        <v>3138.8566425312501</v>
      </c>
      <c r="D192" s="221">
        <v>20.858842081508001</v>
      </c>
      <c r="E192" s="222">
        <v>1.00668981937</v>
      </c>
      <c r="F192" s="220">
        <v>3791.99999999995</v>
      </c>
      <c r="G192" s="221">
        <v>2211.99999999997</v>
      </c>
      <c r="H192" s="223">
        <v>354.00155999999998</v>
      </c>
      <c r="I192" s="220">
        <v>1656.2804000000001</v>
      </c>
      <c r="J192" s="221">
        <v>-555.71959999997205</v>
      </c>
      <c r="K192" s="226">
        <v>0.43678280590700003</v>
      </c>
    </row>
    <row r="193" spans="1:11" ht="14.4" customHeight="1" thickBot="1" x14ac:dyDescent="0.35">
      <c r="A193" s="237" t="s">
        <v>340</v>
      </c>
      <c r="B193" s="215">
        <v>3117.9978004497498</v>
      </c>
      <c r="C193" s="215">
        <v>3138.8566425312501</v>
      </c>
      <c r="D193" s="216">
        <v>20.858842081508001</v>
      </c>
      <c r="E193" s="217">
        <v>1.00668981937</v>
      </c>
      <c r="F193" s="215">
        <v>3791.99999999995</v>
      </c>
      <c r="G193" s="216">
        <v>2211.99999999997</v>
      </c>
      <c r="H193" s="218">
        <v>354.00155999999998</v>
      </c>
      <c r="I193" s="215">
        <v>1656.2804000000001</v>
      </c>
      <c r="J193" s="216">
        <v>-555.71959999997205</v>
      </c>
      <c r="K193" s="219">
        <v>0.43678280590700003</v>
      </c>
    </row>
    <row r="194" spans="1:11" ht="14.4" customHeight="1" thickBot="1" x14ac:dyDescent="0.35">
      <c r="A194" s="240"/>
      <c r="B194" s="215">
        <v>-10232.8116085322</v>
      </c>
      <c r="C194" s="215">
        <v>4.9406564584124654E-324</v>
      </c>
      <c r="D194" s="216">
        <v>10232.8116085322</v>
      </c>
      <c r="E194" s="217">
        <v>0</v>
      </c>
      <c r="F194" s="215">
        <v>-7315.0492327664797</v>
      </c>
      <c r="G194" s="216">
        <v>-4267.1120524471098</v>
      </c>
      <c r="H194" s="218">
        <v>-2032.8213800000001</v>
      </c>
      <c r="I194" s="215">
        <v>-3745.3960200000001</v>
      </c>
      <c r="J194" s="216">
        <v>521.716032447114</v>
      </c>
      <c r="K194" s="219">
        <v>0.51201241451900004</v>
      </c>
    </row>
    <row r="195" spans="1:11" ht="14.4" customHeight="1" thickBot="1" x14ac:dyDescent="0.35">
      <c r="A195" s="241" t="s">
        <v>77</v>
      </c>
      <c r="B195" s="229">
        <v>-10232.8116085322</v>
      </c>
      <c r="C195" s="229">
        <v>-12234.7564212861</v>
      </c>
      <c r="D195" s="230">
        <v>-2001.9448127538999</v>
      </c>
      <c r="E195" s="231">
        <v>-1.0313329740799999</v>
      </c>
      <c r="F195" s="229">
        <v>-7315.0492327664797</v>
      </c>
      <c r="G195" s="230">
        <v>-4267.1120524471098</v>
      </c>
      <c r="H195" s="229">
        <v>-2032.8213800000001</v>
      </c>
      <c r="I195" s="229">
        <v>-3745.3960200000001</v>
      </c>
      <c r="J195" s="230">
        <v>521.71603244711605</v>
      </c>
      <c r="K195" s="232">
        <v>0.51201241451900004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183" t="s">
        <v>145</v>
      </c>
      <c r="B1" s="184"/>
      <c r="C1" s="184"/>
      <c r="D1" s="184"/>
      <c r="E1" s="184"/>
      <c r="F1" s="184"/>
      <c r="G1" s="157"/>
    </row>
    <row r="2" spans="1:8" ht="14.4" customHeight="1" thickBot="1" x14ac:dyDescent="0.35">
      <c r="A2" s="214" t="s">
        <v>155</v>
      </c>
      <c r="B2" s="91"/>
      <c r="C2" s="91"/>
      <c r="D2" s="91"/>
      <c r="E2" s="91"/>
      <c r="F2" s="91"/>
    </row>
    <row r="3" spans="1:8" ht="14.4" customHeight="1" thickBot="1" x14ac:dyDescent="0.35">
      <c r="A3" s="107" t="s">
        <v>0</v>
      </c>
      <c r="B3" s="108" t="s">
        <v>1</v>
      </c>
      <c r="C3" s="124" t="s">
        <v>2</v>
      </c>
      <c r="D3" s="125" t="s">
        <v>3</v>
      </c>
      <c r="E3" s="125" t="s">
        <v>4</v>
      </c>
      <c r="F3" s="125" t="s">
        <v>5</v>
      </c>
      <c r="G3" s="126" t="s">
        <v>150</v>
      </c>
    </row>
    <row r="4" spans="1:8" ht="14.4" customHeight="1" x14ac:dyDescent="0.3">
      <c r="A4" s="242" t="s">
        <v>341</v>
      </c>
      <c r="B4" s="243" t="s">
        <v>342</v>
      </c>
      <c r="C4" s="244" t="s">
        <v>343</v>
      </c>
      <c r="D4" s="244" t="s">
        <v>342</v>
      </c>
      <c r="E4" s="244" t="s">
        <v>342</v>
      </c>
      <c r="F4" s="245" t="s">
        <v>342</v>
      </c>
      <c r="G4" s="244" t="s">
        <v>342</v>
      </c>
      <c r="H4" s="244" t="s">
        <v>78</v>
      </c>
    </row>
    <row r="5" spans="1:8" ht="14.4" customHeight="1" x14ac:dyDescent="0.3">
      <c r="A5" s="242" t="s">
        <v>341</v>
      </c>
      <c r="B5" s="243" t="s">
        <v>344</v>
      </c>
      <c r="C5" s="244" t="s">
        <v>345</v>
      </c>
      <c r="D5" s="244">
        <v>125513.6668436356</v>
      </c>
      <c r="E5" s="244">
        <v>137528.37044278052</v>
      </c>
      <c r="F5" s="245">
        <v>1.0957242657416166</v>
      </c>
      <c r="G5" s="244">
        <v>12014.703599144923</v>
      </c>
      <c r="H5" s="244" t="s">
        <v>2</v>
      </c>
    </row>
    <row r="6" spans="1:8" ht="14.4" customHeight="1" x14ac:dyDescent="0.3">
      <c r="A6" s="242" t="s">
        <v>341</v>
      </c>
      <c r="B6" s="243" t="s">
        <v>346</v>
      </c>
      <c r="C6" s="244" t="s">
        <v>347</v>
      </c>
      <c r="D6" s="244">
        <v>2333.37022998051</v>
      </c>
      <c r="E6" s="244">
        <v>2173.8511367461101</v>
      </c>
      <c r="F6" s="245">
        <v>0.9316357553615775</v>
      </c>
      <c r="G6" s="244">
        <v>-159.51909323439986</v>
      </c>
      <c r="H6" s="244" t="s">
        <v>2</v>
      </c>
    </row>
    <row r="7" spans="1:8" ht="14.4" customHeight="1" x14ac:dyDescent="0.3">
      <c r="A7" s="242" t="s">
        <v>341</v>
      </c>
      <c r="B7" s="243" t="s">
        <v>6</v>
      </c>
      <c r="C7" s="244" t="s">
        <v>343</v>
      </c>
      <c r="D7" s="244">
        <v>127847.0370736161</v>
      </c>
      <c r="E7" s="244">
        <v>139702.22157952664</v>
      </c>
      <c r="F7" s="245">
        <v>1.0927294427565353</v>
      </c>
      <c r="G7" s="244">
        <v>11855.18450591054</v>
      </c>
      <c r="H7" s="244" t="s">
        <v>348</v>
      </c>
    </row>
    <row r="9" spans="1:8" ht="14.4" customHeight="1" x14ac:dyDescent="0.3">
      <c r="A9" s="242" t="s">
        <v>341</v>
      </c>
      <c r="B9" s="243" t="s">
        <v>342</v>
      </c>
      <c r="C9" s="244" t="s">
        <v>343</v>
      </c>
      <c r="D9" s="244" t="s">
        <v>342</v>
      </c>
      <c r="E9" s="244" t="s">
        <v>342</v>
      </c>
      <c r="F9" s="245" t="s">
        <v>342</v>
      </c>
      <c r="G9" s="244" t="s">
        <v>342</v>
      </c>
      <c r="H9" s="244" t="s">
        <v>78</v>
      </c>
    </row>
    <row r="10" spans="1:8" ht="14.4" customHeight="1" x14ac:dyDescent="0.3">
      <c r="A10" s="242" t="s">
        <v>349</v>
      </c>
      <c r="B10" s="243" t="s">
        <v>344</v>
      </c>
      <c r="C10" s="244" t="s">
        <v>345</v>
      </c>
      <c r="D10" s="244">
        <v>125513.6668436356</v>
      </c>
      <c r="E10" s="244">
        <v>137528.37044278052</v>
      </c>
      <c r="F10" s="245">
        <v>1.0957242657416166</v>
      </c>
      <c r="G10" s="244">
        <v>12014.703599144923</v>
      </c>
      <c r="H10" s="244" t="s">
        <v>2</v>
      </c>
    </row>
    <row r="11" spans="1:8" ht="14.4" customHeight="1" x14ac:dyDescent="0.3">
      <c r="A11" s="242" t="s">
        <v>349</v>
      </c>
      <c r="B11" s="243" t="s">
        <v>346</v>
      </c>
      <c r="C11" s="244" t="s">
        <v>347</v>
      </c>
      <c r="D11" s="244">
        <v>2333.37022998051</v>
      </c>
      <c r="E11" s="244">
        <v>2173.8511367461101</v>
      </c>
      <c r="F11" s="245">
        <v>0.9316357553615775</v>
      </c>
      <c r="G11" s="244">
        <v>-159.51909323439986</v>
      </c>
      <c r="H11" s="244" t="s">
        <v>2</v>
      </c>
    </row>
    <row r="12" spans="1:8" ht="14.4" customHeight="1" x14ac:dyDescent="0.3">
      <c r="A12" s="242" t="s">
        <v>349</v>
      </c>
      <c r="B12" s="243" t="s">
        <v>6</v>
      </c>
      <c r="C12" s="244" t="s">
        <v>350</v>
      </c>
      <c r="D12" s="244">
        <v>127847.0370736161</v>
      </c>
      <c r="E12" s="244">
        <v>139702.22157952664</v>
      </c>
      <c r="F12" s="245">
        <v>1.0927294427565353</v>
      </c>
      <c r="G12" s="244">
        <v>11855.18450591054</v>
      </c>
      <c r="H12" s="244" t="s">
        <v>351</v>
      </c>
    </row>
    <row r="13" spans="1:8" ht="14.4" customHeight="1" x14ac:dyDescent="0.3">
      <c r="A13" s="242" t="s">
        <v>342</v>
      </c>
      <c r="B13" s="243" t="s">
        <v>342</v>
      </c>
      <c r="C13" s="244" t="s">
        <v>342</v>
      </c>
      <c r="D13" s="244" t="s">
        <v>342</v>
      </c>
      <c r="E13" s="244" t="s">
        <v>342</v>
      </c>
      <c r="F13" s="245" t="s">
        <v>342</v>
      </c>
      <c r="G13" s="244" t="s">
        <v>342</v>
      </c>
      <c r="H13" s="244" t="s">
        <v>352</v>
      </c>
    </row>
    <row r="14" spans="1:8" ht="14.4" customHeight="1" x14ac:dyDescent="0.3">
      <c r="A14" s="242" t="s">
        <v>341</v>
      </c>
      <c r="B14" s="243" t="s">
        <v>6</v>
      </c>
      <c r="C14" s="244" t="s">
        <v>343</v>
      </c>
      <c r="D14" s="244">
        <v>127847.0370736161</v>
      </c>
      <c r="E14" s="244">
        <v>139702.22157952664</v>
      </c>
      <c r="F14" s="245">
        <v>1.0927294427565353</v>
      </c>
      <c r="G14" s="244">
        <v>11855.18450591054</v>
      </c>
      <c r="H14" s="244" t="s">
        <v>348</v>
      </c>
    </row>
  </sheetData>
  <autoFilter ref="A3:G3"/>
  <mergeCells count="1">
    <mergeCell ref="A1:G1"/>
  </mergeCells>
  <conditionalFormatting sqref="F8 F15:F65536">
    <cfRule type="cellIs" dxfId="36" priority="15" stopIfTrue="1" operator="greaterThan">
      <formula>1</formula>
    </cfRule>
  </conditionalFormatting>
  <conditionalFormatting sqref="F4:F7">
    <cfRule type="cellIs" dxfId="35" priority="10" operator="greaterThan">
      <formula>1</formula>
    </cfRule>
  </conditionalFormatting>
  <conditionalFormatting sqref="B4:B7">
    <cfRule type="expression" dxfId="34" priority="14">
      <formula>AND(LEFT(H4,6)&lt;&gt;"mezera",H4&lt;&gt;"")</formula>
    </cfRule>
  </conditionalFormatting>
  <conditionalFormatting sqref="A4:A7">
    <cfRule type="expression" dxfId="33" priority="11">
      <formula>AND(H4&lt;&gt;"",H4&lt;&gt;"mezeraKL")</formula>
    </cfRule>
  </conditionalFormatting>
  <conditionalFormatting sqref="B4:G7">
    <cfRule type="expression" dxfId="32" priority="12">
      <formula>$H4="SumaNS"</formula>
    </cfRule>
    <cfRule type="expression" dxfId="31" priority="13">
      <formula>OR($H4="KL",$H4="SumaKL")</formula>
    </cfRule>
  </conditionalFormatting>
  <conditionalFormatting sqref="A4:G7">
    <cfRule type="expression" dxfId="30" priority="9">
      <formula>$H4&lt;&gt;""</formula>
    </cfRule>
  </conditionalFormatting>
  <conditionalFormatting sqref="G4:G7">
    <cfRule type="cellIs" dxfId="29" priority="8" operator="greaterThan">
      <formula>0</formula>
    </cfRule>
  </conditionalFormatting>
  <conditionalFormatting sqref="F9:F14">
    <cfRule type="cellIs" dxfId="28" priority="3" operator="greaterThan">
      <formula>1</formula>
    </cfRule>
  </conditionalFormatting>
  <conditionalFormatting sqref="B9:B14">
    <cfRule type="expression" dxfId="27" priority="7">
      <formula>AND(LEFT(H9,6)&lt;&gt;"mezera",H9&lt;&gt;"")</formula>
    </cfRule>
  </conditionalFormatting>
  <conditionalFormatting sqref="A9:A14">
    <cfRule type="expression" dxfId="26" priority="4">
      <formula>AND(H9&lt;&gt;"",H9&lt;&gt;"mezeraKL")</formula>
    </cfRule>
  </conditionalFormatting>
  <conditionalFormatting sqref="B9:G14">
    <cfRule type="expression" dxfId="25" priority="5">
      <formula>$H9="SumaNS"</formula>
    </cfRule>
    <cfRule type="expression" dxfId="24" priority="6">
      <formula>OR($H9="KL",$H9="SumaKL")</formula>
    </cfRule>
  </conditionalFormatting>
  <conditionalFormatting sqref="A9:G14">
    <cfRule type="expression" dxfId="23" priority="2">
      <formula>$H9&lt;&gt;""</formula>
    </cfRule>
  </conditionalFormatting>
  <conditionalFormatting sqref="G9:G14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/>
    <col min="9" max="9" width="8.5546875" style="85" hidden="1" customWidth="1"/>
    <col min="10" max="10" width="25.77734375" style="85" customWidth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189" t="s">
        <v>144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ht="14.4" customHeight="1" thickBot="1" x14ac:dyDescent="0.35">
      <c r="A2" s="214" t="s">
        <v>155</v>
      </c>
      <c r="B2" s="83"/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128"/>
      <c r="N2" s="128"/>
    </row>
    <row r="3" spans="1:14" ht="14.4" customHeight="1" thickBot="1" x14ac:dyDescent="0.35">
      <c r="A3" s="83"/>
      <c r="B3" s="83"/>
      <c r="C3" s="185"/>
      <c r="D3" s="186"/>
      <c r="E3" s="186"/>
      <c r="F3" s="186"/>
      <c r="G3" s="186"/>
      <c r="H3" s="186"/>
      <c r="I3" s="186"/>
      <c r="J3" s="187" t="s">
        <v>131</v>
      </c>
      <c r="K3" s="188"/>
      <c r="L3" s="129">
        <f>IF(M3&lt;&gt;0,N3/M3,0)</f>
        <v>97.33650693574404</v>
      </c>
      <c r="M3" s="129">
        <f>SUBTOTAL(9,M5:M1048576)</f>
        <v>1435.25</v>
      </c>
      <c r="N3" s="130">
        <f>SUBTOTAL(9,N5:N1048576)</f>
        <v>139702.22157952664</v>
      </c>
    </row>
    <row r="4" spans="1:14" s="84" customFormat="1" ht="14.4" customHeight="1" thickBot="1" x14ac:dyDescent="0.35">
      <c r="A4" s="246" t="s">
        <v>7</v>
      </c>
      <c r="B4" s="247" t="s">
        <v>8</v>
      </c>
      <c r="C4" s="247" t="s">
        <v>0</v>
      </c>
      <c r="D4" s="247" t="s">
        <v>9</v>
      </c>
      <c r="E4" s="247" t="s">
        <v>10</v>
      </c>
      <c r="F4" s="247" t="s">
        <v>2</v>
      </c>
      <c r="G4" s="247" t="s">
        <v>11</v>
      </c>
      <c r="H4" s="247" t="s">
        <v>12</v>
      </c>
      <c r="I4" s="247" t="s">
        <v>13</v>
      </c>
      <c r="J4" s="248" t="s">
        <v>14</v>
      </c>
      <c r="K4" s="248" t="s">
        <v>15</v>
      </c>
      <c r="L4" s="249" t="s">
        <v>151</v>
      </c>
      <c r="M4" s="249" t="s">
        <v>16</v>
      </c>
      <c r="N4" s="250" t="s">
        <v>18</v>
      </c>
    </row>
    <row r="5" spans="1:14" ht="14.4" customHeight="1" x14ac:dyDescent="0.3">
      <c r="A5" s="253" t="s">
        <v>341</v>
      </c>
      <c r="B5" s="254" t="s">
        <v>343</v>
      </c>
      <c r="C5" s="255" t="s">
        <v>349</v>
      </c>
      <c r="D5" s="256" t="s">
        <v>350</v>
      </c>
      <c r="E5" s="255" t="s">
        <v>344</v>
      </c>
      <c r="F5" s="256" t="s">
        <v>345</v>
      </c>
      <c r="G5" s="255" t="s">
        <v>353</v>
      </c>
      <c r="H5" s="255">
        <v>51366</v>
      </c>
      <c r="I5" s="255">
        <v>51366</v>
      </c>
      <c r="J5" s="255" t="s">
        <v>354</v>
      </c>
      <c r="K5" s="255" t="s">
        <v>355</v>
      </c>
      <c r="L5" s="257">
        <v>259.43796191782297</v>
      </c>
      <c r="M5" s="257">
        <v>0.25</v>
      </c>
      <c r="N5" s="258">
        <v>64.859490479455744</v>
      </c>
    </row>
    <row r="6" spans="1:14" ht="14.4" customHeight="1" x14ac:dyDescent="0.3">
      <c r="A6" s="259" t="s">
        <v>341</v>
      </c>
      <c r="B6" s="260" t="s">
        <v>343</v>
      </c>
      <c r="C6" s="261" t="s">
        <v>349</v>
      </c>
      <c r="D6" s="262" t="s">
        <v>350</v>
      </c>
      <c r="E6" s="261" t="s">
        <v>344</v>
      </c>
      <c r="F6" s="262" t="s">
        <v>345</v>
      </c>
      <c r="G6" s="261" t="s">
        <v>353</v>
      </c>
      <c r="H6" s="261">
        <v>51367</v>
      </c>
      <c r="I6" s="261">
        <v>51367</v>
      </c>
      <c r="J6" s="261" t="s">
        <v>354</v>
      </c>
      <c r="K6" s="261" t="s">
        <v>356</v>
      </c>
      <c r="L6" s="263">
        <v>145.9392353909912</v>
      </c>
      <c r="M6" s="263">
        <v>5</v>
      </c>
      <c r="N6" s="264">
        <v>729.69617695495594</v>
      </c>
    </row>
    <row r="7" spans="1:14" ht="14.4" customHeight="1" x14ac:dyDescent="0.3">
      <c r="A7" s="259" t="s">
        <v>341</v>
      </c>
      <c r="B7" s="260" t="s">
        <v>343</v>
      </c>
      <c r="C7" s="261" t="s">
        <v>349</v>
      </c>
      <c r="D7" s="262" t="s">
        <v>350</v>
      </c>
      <c r="E7" s="261" t="s">
        <v>344</v>
      </c>
      <c r="F7" s="262" t="s">
        <v>345</v>
      </c>
      <c r="G7" s="261" t="s">
        <v>353</v>
      </c>
      <c r="H7" s="261">
        <v>51384</v>
      </c>
      <c r="I7" s="261">
        <v>51384</v>
      </c>
      <c r="J7" s="261" t="s">
        <v>354</v>
      </c>
      <c r="K7" s="261" t="s">
        <v>357</v>
      </c>
      <c r="L7" s="263">
        <v>275.66000000000003</v>
      </c>
      <c r="M7" s="263">
        <v>1</v>
      </c>
      <c r="N7" s="264">
        <v>275.66000000000003</v>
      </c>
    </row>
    <row r="8" spans="1:14" ht="14.4" customHeight="1" x14ac:dyDescent="0.3">
      <c r="A8" s="259" t="s">
        <v>341</v>
      </c>
      <c r="B8" s="260" t="s">
        <v>343</v>
      </c>
      <c r="C8" s="261" t="s">
        <v>349</v>
      </c>
      <c r="D8" s="262" t="s">
        <v>350</v>
      </c>
      <c r="E8" s="261" t="s">
        <v>344</v>
      </c>
      <c r="F8" s="262" t="s">
        <v>345</v>
      </c>
      <c r="G8" s="261" t="s">
        <v>353</v>
      </c>
      <c r="H8" s="261">
        <v>100362</v>
      </c>
      <c r="I8" s="261">
        <v>362</v>
      </c>
      <c r="J8" s="261" t="s">
        <v>358</v>
      </c>
      <c r="K8" s="261" t="s">
        <v>359</v>
      </c>
      <c r="L8" s="263">
        <v>84.612499999999997</v>
      </c>
      <c r="M8" s="263">
        <v>4</v>
      </c>
      <c r="N8" s="264">
        <v>338.45</v>
      </c>
    </row>
    <row r="9" spans="1:14" ht="14.4" customHeight="1" x14ac:dyDescent="0.3">
      <c r="A9" s="259" t="s">
        <v>341</v>
      </c>
      <c r="B9" s="260" t="s">
        <v>343</v>
      </c>
      <c r="C9" s="261" t="s">
        <v>349</v>
      </c>
      <c r="D9" s="262" t="s">
        <v>350</v>
      </c>
      <c r="E9" s="261" t="s">
        <v>344</v>
      </c>
      <c r="F9" s="262" t="s">
        <v>345</v>
      </c>
      <c r="G9" s="261" t="s">
        <v>353</v>
      </c>
      <c r="H9" s="261">
        <v>100498</v>
      </c>
      <c r="I9" s="261">
        <v>498</v>
      </c>
      <c r="J9" s="261" t="s">
        <v>360</v>
      </c>
      <c r="K9" s="261" t="s">
        <v>361</v>
      </c>
      <c r="L9" s="263">
        <v>94.683255717562361</v>
      </c>
      <c r="M9" s="263">
        <v>3</v>
      </c>
      <c r="N9" s="264">
        <v>284.04976715268708</v>
      </c>
    </row>
    <row r="10" spans="1:14" ht="14.4" customHeight="1" x14ac:dyDescent="0.3">
      <c r="A10" s="259" t="s">
        <v>341</v>
      </c>
      <c r="B10" s="260" t="s">
        <v>343</v>
      </c>
      <c r="C10" s="261" t="s">
        <v>349</v>
      </c>
      <c r="D10" s="262" t="s">
        <v>350</v>
      </c>
      <c r="E10" s="261" t="s">
        <v>344</v>
      </c>
      <c r="F10" s="262" t="s">
        <v>345</v>
      </c>
      <c r="G10" s="261" t="s">
        <v>353</v>
      </c>
      <c r="H10" s="261">
        <v>100514</v>
      </c>
      <c r="I10" s="261">
        <v>514</v>
      </c>
      <c r="J10" s="261" t="s">
        <v>362</v>
      </c>
      <c r="K10" s="261" t="s">
        <v>363</v>
      </c>
      <c r="L10" s="263">
        <v>81.457151019358903</v>
      </c>
      <c r="M10" s="263">
        <v>22</v>
      </c>
      <c r="N10" s="264">
        <v>1802.0611129424769</v>
      </c>
    </row>
    <row r="11" spans="1:14" ht="14.4" customHeight="1" x14ac:dyDescent="0.3">
      <c r="A11" s="259" t="s">
        <v>341</v>
      </c>
      <c r="B11" s="260" t="s">
        <v>343</v>
      </c>
      <c r="C11" s="261" t="s">
        <v>349</v>
      </c>
      <c r="D11" s="262" t="s">
        <v>350</v>
      </c>
      <c r="E11" s="261" t="s">
        <v>344</v>
      </c>
      <c r="F11" s="262" t="s">
        <v>345</v>
      </c>
      <c r="G11" s="261" t="s">
        <v>353</v>
      </c>
      <c r="H11" s="261">
        <v>100516</v>
      </c>
      <c r="I11" s="261">
        <v>516</v>
      </c>
      <c r="J11" s="261" t="s">
        <v>362</v>
      </c>
      <c r="K11" s="261" t="s">
        <v>364</v>
      </c>
      <c r="L11" s="263">
        <v>100.19000000000001</v>
      </c>
      <c r="M11" s="263">
        <v>13</v>
      </c>
      <c r="N11" s="264">
        <v>1297.17</v>
      </c>
    </row>
    <row r="12" spans="1:14" ht="14.4" customHeight="1" x14ac:dyDescent="0.3">
      <c r="A12" s="259" t="s">
        <v>341</v>
      </c>
      <c r="B12" s="260" t="s">
        <v>343</v>
      </c>
      <c r="C12" s="261" t="s">
        <v>349</v>
      </c>
      <c r="D12" s="262" t="s">
        <v>350</v>
      </c>
      <c r="E12" s="261" t="s">
        <v>344</v>
      </c>
      <c r="F12" s="262" t="s">
        <v>345</v>
      </c>
      <c r="G12" s="261" t="s">
        <v>353</v>
      </c>
      <c r="H12" s="261">
        <v>100643</v>
      </c>
      <c r="I12" s="261">
        <v>643</v>
      </c>
      <c r="J12" s="261" t="s">
        <v>365</v>
      </c>
      <c r="K12" s="261" t="s">
        <v>366</v>
      </c>
      <c r="L12" s="263">
        <v>42.4</v>
      </c>
      <c r="M12" s="263">
        <v>2</v>
      </c>
      <c r="N12" s="264">
        <v>84.8</v>
      </c>
    </row>
    <row r="13" spans="1:14" ht="14.4" customHeight="1" x14ac:dyDescent="0.3">
      <c r="A13" s="259" t="s">
        <v>341</v>
      </c>
      <c r="B13" s="260" t="s">
        <v>343</v>
      </c>
      <c r="C13" s="261" t="s">
        <v>349</v>
      </c>
      <c r="D13" s="262" t="s">
        <v>350</v>
      </c>
      <c r="E13" s="261" t="s">
        <v>344</v>
      </c>
      <c r="F13" s="262" t="s">
        <v>345</v>
      </c>
      <c r="G13" s="261" t="s">
        <v>353</v>
      </c>
      <c r="H13" s="261">
        <v>100802</v>
      </c>
      <c r="I13" s="261">
        <v>802</v>
      </c>
      <c r="J13" s="261" t="s">
        <v>367</v>
      </c>
      <c r="K13" s="261" t="s">
        <v>368</v>
      </c>
      <c r="L13" s="263">
        <v>60.84</v>
      </c>
      <c r="M13" s="263">
        <v>2</v>
      </c>
      <c r="N13" s="264">
        <v>121.68</v>
      </c>
    </row>
    <row r="14" spans="1:14" ht="14.4" customHeight="1" x14ac:dyDescent="0.3">
      <c r="A14" s="259" t="s">
        <v>341</v>
      </c>
      <c r="B14" s="260" t="s">
        <v>343</v>
      </c>
      <c r="C14" s="261" t="s">
        <v>349</v>
      </c>
      <c r="D14" s="262" t="s">
        <v>350</v>
      </c>
      <c r="E14" s="261" t="s">
        <v>344</v>
      </c>
      <c r="F14" s="262" t="s">
        <v>345</v>
      </c>
      <c r="G14" s="261" t="s">
        <v>353</v>
      </c>
      <c r="H14" s="261">
        <v>100835</v>
      </c>
      <c r="I14" s="261">
        <v>835</v>
      </c>
      <c r="J14" s="261" t="s">
        <v>369</v>
      </c>
      <c r="K14" s="261" t="s">
        <v>370</v>
      </c>
      <c r="L14" s="263">
        <v>56.094999999999999</v>
      </c>
      <c r="M14" s="263">
        <v>2</v>
      </c>
      <c r="N14" s="264">
        <v>112.19</v>
      </c>
    </row>
    <row r="15" spans="1:14" ht="14.4" customHeight="1" x14ac:dyDescent="0.3">
      <c r="A15" s="259" t="s">
        <v>341</v>
      </c>
      <c r="B15" s="260" t="s">
        <v>343</v>
      </c>
      <c r="C15" s="261" t="s">
        <v>349</v>
      </c>
      <c r="D15" s="262" t="s">
        <v>350</v>
      </c>
      <c r="E15" s="261" t="s">
        <v>344</v>
      </c>
      <c r="F15" s="262" t="s">
        <v>345</v>
      </c>
      <c r="G15" s="261" t="s">
        <v>353</v>
      </c>
      <c r="H15" s="261">
        <v>101940</v>
      </c>
      <c r="I15" s="261">
        <v>1940</v>
      </c>
      <c r="J15" s="261" t="s">
        <v>371</v>
      </c>
      <c r="K15" s="261" t="s">
        <v>372</v>
      </c>
      <c r="L15" s="263">
        <v>25.4998831919116</v>
      </c>
      <c r="M15" s="263">
        <v>1</v>
      </c>
      <c r="N15" s="264">
        <v>25.4998831919116</v>
      </c>
    </row>
    <row r="16" spans="1:14" ht="14.4" customHeight="1" x14ac:dyDescent="0.3">
      <c r="A16" s="259" t="s">
        <v>341</v>
      </c>
      <c r="B16" s="260" t="s">
        <v>343</v>
      </c>
      <c r="C16" s="261" t="s">
        <v>349</v>
      </c>
      <c r="D16" s="262" t="s">
        <v>350</v>
      </c>
      <c r="E16" s="261" t="s">
        <v>344</v>
      </c>
      <c r="F16" s="262" t="s">
        <v>345</v>
      </c>
      <c r="G16" s="261" t="s">
        <v>353</v>
      </c>
      <c r="H16" s="261">
        <v>110602</v>
      </c>
      <c r="I16" s="261">
        <v>10602</v>
      </c>
      <c r="J16" s="261" t="s">
        <v>373</v>
      </c>
      <c r="K16" s="261" t="s">
        <v>374</v>
      </c>
      <c r="L16" s="263">
        <v>101.4973</v>
      </c>
      <c r="M16" s="263">
        <v>1</v>
      </c>
      <c r="N16" s="264">
        <v>101.4973</v>
      </c>
    </row>
    <row r="17" spans="1:14" ht="14.4" customHeight="1" x14ac:dyDescent="0.3">
      <c r="A17" s="259" t="s">
        <v>341</v>
      </c>
      <c r="B17" s="260" t="s">
        <v>343</v>
      </c>
      <c r="C17" s="261" t="s">
        <v>349</v>
      </c>
      <c r="D17" s="262" t="s">
        <v>350</v>
      </c>
      <c r="E17" s="261" t="s">
        <v>344</v>
      </c>
      <c r="F17" s="262" t="s">
        <v>345</v>
      </c>
      <c r="G17" s="261" t="s">
        <v>353</v>
      </c>
      <c r="H17" s="261">
        <v>124067</v>
      </c>
      <c r="I17" s="261">
        <v>124067</v>
      </c>
      <c r="J17" s="261" t="s">
        <v>375</v>
      </c>
      <c r="K17" s="261" t="s">
        <v>376</v>
      </c>
      <c r="L17" s="263">
        <v>38.270000000000003</v>
      </c>
      <c r="M17" s="263">
        <v>3</v>
      </c>
      <c r="N17" s="264">
        <v>114.81</v>
      </c>
    </row>
    <row r="18" spans="1:14" ht="14.4" customHeight="1" x14ac:dyDescent="0.3">
      <c r="A18" s="259" t="s">
        <v>341</v>
      </c>
      <c r="B18" s="260" t="s">
        <v>343</v>
      </c>
      <c r="C18" s="261" t="s">
        <v>349</v>
      </c>
      <c r="D18" s="262" t="s">
        <v>350</v>
      </c>
      <c r="E18" s="261" t="s">
        <v>344</v>
      </c>
      <c r="F18" s="262" t="s">
        <v>345</v>
      </c>
      <c r="G18" s="261" t="s">
        <v>353</v>
      </c>
      <c r="H18" s="261">
        <v>140122</v>
      </c>
      <c r="I18" s="261">
        <v>40122</v>
      </c>
      <c r="J18" s="261" t="s">
        <v>377</v>
      </c>
      <c r="K18" s="261" t="s">
        <v>376</v>
      </c>
      <c r="L18" s="263">
        <v>38.53</v>
      </c>
      <c r="M18" s="263">
        <v>2</v>
      </c>
      <c r="N18" s="264">
        <v>77.06</v>
      </c>
    </row>
    <row r="19" spans="1:14" ht="14.4" customHeight="1" x14ac:dyDescent="0.3">
      <c r="A19" s="259" t="s">
        <v>341</v>
      </c>
      <c r="B19" s="260" t="s">
        <v>343</v>
      </c>
      <c r="C19" s="261" t="s">
        <v>349</v>
      </c>
      <c r="D19" s="262" t="s">
        <v>350</v>
      </c>
      <c r="E19" s="261" t="s">
        <v>344</v>
      </c>
      <c r="F19" s="262" t="s">
        <v>345</v>
      </c>
      <c r="G19" s="261" t="s">
        <v>353</v>
      </c>
      <c r="H19" s="261">
        <v>146125</v>
      </c>
      <c r="I19" s="261">
        <v>46125</v>
      </c>
      <c r="J19" s="261" t="s">
        <v>378</v>
      </c>
      <c r="K19" s="261" t="s">
        <v>379</v>
      </c>
      <c r="L19" s="263">
        <v>166.03749999999999</v>
      </c>
      <c r="M19" s="263">
        <v>9</v>
      </c>
      <c r="N19" s="264">
        <v>1457.9700000000003</v>
      </c>
    </row>
    <row r="20" spans="1:14" ht="14.4" customHeight="1" x14ac:dyDescent="0.3">
      <c r="A20" s="259" t="s">
        <v>341</v>
      </c>
      <c r="B20" s="260" t="s">
        <v>343</v>
      </c>
      <c r="C20" s="261" t="s">
        <v>349</v>
      </c>
      <c r="D20" s="262" t="s">
        <v>350</v>
      </c>
      <c r="E20" s="261" t="s">
        <v>344</v>
      </c>
      <c r="F20" s="262" t="s">
        <v>345</v>
      </c>
      <c r="G20" s="261" t="s">
        <v>353</v>
      </c>
      <c r="H20" s="261">
        <v>147563</v>
      </c>
      <c r="I20" s="261">
        <v>47563</v>
      </c>
      <c r="J20" s="261" t="s">
        <v>380</v>
      </c>
      <c r="K20" s="261" t="s">
        <v>381</v>
      </c>
      <c r="L20" s="263">
        <v>278.64885787413698</v>
      </c>
      <c r="M20" s="263">
        <v>2</v>
      </c>
      <c r="N20" s="264">
        <v>557.29771574827396</v>
      </c>
    </row>
    <row r="21" spans="1:14" ht="14.4" customHeight="1" x14ac:dyDescent="0.3">
      <c r="A21" s="259" t="s">
        <v>341</v>
      </c>
      <c r="B21" s="260" t="s">
        <v>343</v>
      </c>
      <c r="C21" s="261" t="s">
        <v>349</v>
      </c>
      <c r="D21" s="262" t="s">
        <v>350</v>
      </c>
      <c r="E21" s="261" t="s">
        <v>344</v>
      </c>
      <c r="F21" s="262" t="s">
        <v>345</v>
      </c>
      <c r="G21" s="261" t="s">
        <v>353</v>
      </c>
      <c r="H21" s="261">
        <v>152266</v>
      </c>
      <c r="I21" s="261">
        <v>52266</v>
      </c>
      <c r="J21" s="261" t="s">
        <v>382</v>
      </c>
      <c r="K21" s="261" t="s">
        <v>383</v>
      </c>
      <c r="L21" s="263">
        <v>39.549978408926201</v>
      </c>
      <c r="M21" s="263">
        <v>1</v>
      </c>
      <c r="N21" s="264">
        <v>39.549978408926201</v>
      </c>
    </row>
    <row r="22" spans="1:14" ht="14.4" customHeight="1" x14ac:dyDescent="0.3">
      <c r="A22" s="259" t="s">
        <v>341</v>
      </c>
      <c r="B22" s="260" t="s">
        <v>343</v>
      </c>
      <c r="C22" s="261" t="s">
        <v>349</v>
      </c>
      <c r="D22" s="262" t="s">
        <v>350</v>
      </c>
      <c r="E22" s="261" t="s">
        <v>344</v>
      </c>
      <c r="F22" s="262" t="s">
        <v>345</v>
      </c>
      <c r="G22" s="261" t="s">
        <v>353</v>
      </c>
      <c r="H22" s="261">
        <v>155947</v>
      </c>
      <c r="I22" s="261">
        <v>55947</v>
      </c>
      <c r="J22" s="261" t="s">
        <v>384</v>
      </c>
      <c r="K22" s="261"/>
      <c r="L22" s="263">
        <v>102.51279520485066</v>
      </c>
      <c r="M22" s="263">
        <v>6</v>
      </c>
      <c r="N22" s="264">
        <v>615.076771229104</v>
      </c>
    </row>
    <row r="23" spans="1:14" ht="14.4" customHeight="1" x14ac:dyDescent="0.3">
      <c r="A23" s="259" t="s">
        <v>341</v>
      </c>
      <c r="B23" s="260" t="s">
        <v>343</v>
      </c>
      <c r="C23" s="261" t="s">
        <v>349</v>
      </c>
      <c r="D23" s="262" t="s">
        <v>350</v>
      </c>
      <c r="E23" s="261" t="s">
        <v>344</v>
      </c>
      <c r="F23" s="262" t="s">
        <v>345</v>
      </c>
      <c r="G23" s="261" t="s">
        <v>353</v>
      </c>
      <c r="H23" s="261">
        <v>156926</v>
      </c>
      <c r="I23" s="261">
        <v>56926</v>
      </c>
      <c r="J23" s="261" t="s">
        <v>385</v>
      </c>
      <c r="K23" s="261" t="s">
        <v>386</v>
      </c>
      <c r="L23" s="263">
        <v>70.438948526319024</v>
      </c>
      <c r="M23" s="263">
        <v>25</v>
      </c>
      <c r="N23" s="264">
        <v>1764.7846691189511</v>
      </c>
    </row>
    <row r="24" spans="1:14" ht="14.4" customHeight="1" x14ac:dyDescent="0.3">
      <c r="A24" s="259" t="s">
        <v>341</v>
      </c>
      <c r="B24" s="260" t="s">
        <v>343</v>
      </c>
      <c r="C24" s="261" t="s">
        <v>349</v>
      </c>
      <c r="D24" s="262" t="s">
        <v>350</v>
      </c>
      <c r="E24" s="261" t="s">
        <v>344</v>
      </c>
      <c r="F24" s="262" t="s">
        <v>345</v>
      </c>
      <c r="G24" s="261" t="s">
        <v>353</v>
      </c>
      <c r="H24" s="261">
        <v>164881</v>
      </c>
      <c r="I24" s="261">
        <v>64881</v>
      </c>
      <c r="J24" s="261" t="s">
        <v>387</v>
      </c>
      <c r="K24" s="261" t="s">
        <v>388</v>
      </c>
      <c r="L24" s="263">
        <v>87.65</v>
      </c>
      <c r="M24" s="263">
        <v>1</v>
      </c>
      <c r="N24" s="264">
        <v>87.65</v>
      </c>
    </row>
    <row r="25" spans="1:14" ht="14.4" customHeight="1" x14ac:dyDescent="0.3">
      <c r="A25" s="259" t="s">
        <v>341</v>
      </c>
      <c r="B25" s="260" t="s">
        <v>343</v>
      </c>
      <c r="C25" s="261" t="s">
        <v>349</v>
      </c>
      <c r="D25" s="262" t="s">
        <v>350</v>
      </c>
      <c r="E25" s="261" t="s">
        <v>344</v>
      </c>
      <c r="F25" s="262" t="s">
        <v>345</v>
      </c>
      <c r="G25" s="261" t="s">
        <v>353</v>
      </c>
      <c r="H25" s="261">
        <v>166555</v>
      </c>
      <c r="I25" s="261">
        <v>66555</v>
      </c>
      <c r="J25" s="261" t="s">
        <v>389</v>
      </c>
      <c r="K25" s="261" t="s">
        <v>390</v>
      </c>
      <c r="L25" s="263">
        <v>115.24998615239899</v>
      </c>
      <c r="M25" s="263">
        <v>7</v>
      </c>
      <c r="N25" s="264">
        <v>806.74990306679297</v>
      </c>
    </row>
    <row r="26" spans="1:14" ht="14.4" customHeight="1" x14ac:dyDescent="0.3">
      <c r="A26" s="259" t="s">
        <v>341</v>
      </c>
      <c r="B26" s="260" t="s">
        <v>343</v>
      </c>
      <c r="C26" s="261" t="s">
        <v>349</v>
      </c>
      <c r="D26" s="262" t="s">
        <v>350</v>
      </c>
      <c r="E26" s="261" t="s">
        <v>344</v>
      </c>
      <c r="F26" s="262" t="s">
        <v>345</v>
      </c>
      <c r="G26" s="261" t="s">
        <v>353</v>
      </c>
      <c r="H26" s="261">
        <v>167547</v>
      </c>
      <c r="I26" s="261">
        <v>67547</v>
      </c>
      <c r="J26" s="261" t="s">
        <v>391</v>
      </c>
      <c r="K26" s="261" t="s">
        <v>392</v>
      </c>
      <c r="L26" s="263">
        <v>49.7</v>
      </c>
      <c r="M26" s="263">
        <v>1</v>
      </c>
      <c r="N26" s="264">
        <v>49.7</v>
      </c>
    </row>
    <row r="27" spans="1:14" ht="14.4" customHeight="1" x14ac:dyDescent="0.3">
      <c r="A27" s="259" t="s">
        <v>341</v>
      </c>
      <c r="B27" s="260" t="s">
        <v>343</v>
      </c>
      <c r="C27" s="261" t="s">
        <v>349</v>
      </c>
      <c r="D27" s="262" t="s">
        <v>350</v>
      </c>
      <c r="E27" s="261" t="s">
        <v>344</v>
      </c>
      <c r="F27" s="262" t="s">
        <v>345</v>
      </c>
      <c r="G27" s="261" t="s">
        <v>353</v>
      </c>
      <c r="H27" s="261">
        <v>180441</v>
      </c>
      <c r="I27" s="261">
        <v>80441</v>
      </c>
      <c r="J27" s="261" t="s">
        <v>393</v>
      </c>
      <c r="K27" s="261" t="s">
        <v>394</v>
      </c>
      <c r="L27" s="263">
        <v>421.94947435526308</v>
      </c>
      <c r="M27" s="263">
        <v>7</v>
      </c>
      <c r="N27" s="264">
        <v>2953.6463204868414</v>
      </c>
    </row>
    <row r="28" spans="1:14" ht="14.4" customHeight="1" x14ac:dyDescent="0.3">
      <c r="A28" s="259" t="s">
        <v>341</v>
      </c>
      <c r="B28" s="260" t="s">
        <v>343</v>
      </c>
      <c r="C28" s="261" t="s">
        <v>349</v>
      </c>
      <c r="D28" s="262" t="s">
        <v>350</v>
      </c>
      <c r="E28" s="261" t="s">
        <v>344</v>
      </c>
      <c r="F28" s="262" t="s">
        <v>345</v>
      </c>
      <c r="G28" s="261" t="s">
        <v>353</v>
      </c>
      <c r="H28" s="261">
        <v>185793</v>
      </c>
      <c r="I28" s="261">
        <v>136395</v>
      </c>
      <c r="J28" s="261" t="s">
        <v>395</v>
      </c>
      <c r="K28" s="261" t="s">
        <v>396</v>
      </c>
      <c r="L28" s="263">
        <v>202.70014756160828</v>
      </c>
      <c r="M28" s="263">
        <v>9</v>
      </c>
      <c r="N28" s="264">
        <v>1826.141032931258</v>
      </c>
    </row>
    <row r="29" spans="1:14" ht="14.4" customHeight="1" x14ac:dyDescent="0.3">
      <c r="A29" s="259" t="s">
        <v>341</v>
      </c>
      <c r="B29" s="260" t="s">
        <v>343</v>
      </c>
      <c r="C29" s="261" t="s">
        <v>349</v>
      </c>
      <c r="D29" s="262" t="s">
        <v>350</v>
      </c>
      <c r="E29" s="261" t="s">
        <v>344</v>
      </c>
      <c r="F29" s="262" t="s">
        <v>345</v>
      </c>
      <c r="G29" s="261" t="s">
        <v>353</v>
      </c>
      <c r="H29" s="261">
        <v>187906</v>
      </c>
      <c r="I29" s="261">
        <v>87906</v>
      </c>
      <c r="J29" s="261" t="s">
        <v>397</v>
      </c>
      <c r="K29" s="261" t="s">
        <v>398</v>
      </c>
      <c r="L29" s="263">
        <v>47.93</v>
      </c>
      <c r="M29" s="263">
        <v>1</v>
      </c>
      <c r="N29" s="264">
        <v>47.93</v>
      </c>
    </row>
    <row r="30" spans="1:14" ht="14.4" customHeight="1" x14ac:dyDescent="0.3">
      <c r="A30" s="259" t="s">
        <v>341</v>
      </c>
      <c r="B30" s="260" t="s">
        <v>343</v>
      </c>
      <c r="C30" s="261" t="s">
        <v>349</v>
      </c>
      <c r="D30" s="262" t="s">
        <v>350</v>
      </c>
      <c r="E30" s="261" t="s">
        <v>344</v>
      </c>
      <c r="F30" s="262" t="s">
        <v>345</v>
      </c>
      <c r="G30" s="261" t="s">
        <v>353</v>
      </c>
      <c r="H30" s="261">
        <v>193109</v>
      </c>
      <c r="I30" s="261">
        <v>93109</v>
      </c>
      <c r="J30" s="261" t="s">
        <v>399</v>
      </c>
      <c r="K30" s="261" t="s">
        <v>400</v>
      </c>
      <c r="L30" s="263">
        <v>105.10862028819652</v>
      </c>
      <c r="M30" s="263">
        <v>506</v>
      </c>
      <c r="N30" s="264">
        <v>53198.850206847274</v>
      </c>
    </row>
    <row r="31" spans="1:14" ht="14.4" customHeight="1" x14ac:dyDescent="0.3">
      <c r="A31" s="259" t="s">
        <v>341</v>
      </c>
      <c r="B31" s="260" t="s">
        <v>343</v>
      </c>
      <c r="C31" s="261" t="s">
        <v>349</v>
      </c>
      <c r="D31" s="262" t="s">
        <v>350</v>
      </c>
      <c r="E31" s="261" t="s">
        <v>344</v>
      </c>
      <c r="F31" s="262" t="s">
        <v>345</v>
      </c>
      <c r="G31" s="261" t="s">
        <v>353</v>
      </c>
      <c r="H31" s="261">
        <v>197682</v>
      </c>
      <c r="I31" s="261">
        <v>97682</v>
      </c>
      <c r="J31" s="261" t="s">
        <v>401</v>
      </c>
      <c r="K31" s="261" t="s">
        <v>402</v>
      </c>
      <c r="L31" s="263">
        <v>14.4692448877729</v>
      </c>
      <c r="M31" s="263">
        <v>10</v>
      </c>
      <c r="N31" s="264">
        <v>144.69244887772899</v>
      </c>
    </row>
    <row r="32" spans="1:14" ht="14.4" customHeight="1" x14ac:dyDescent="0.3">
      <c r="A32" s="259" t="s">
        <v>341</v>
      </c>
      <c r="B32" s="260" t="s">
        <v>343</v>
      </c>
      <c r="C32" s="261" t="s">
        <v>349</v>
      </c>
      <c r="D32" s="262" t="s">
        <v>350</v>
      </c>
      <c r="E32" s="261" t="s">
        <v>344</v>
      </c>
      <c r="F32" s="262" t="s">
        <v>345</v>
      </c>
      <c r="G32" s="261" t="s">
        <v>353</v>
      </c>
      <c r="H32" s="261">
        <v>394712</v>
      </c>
      <c r="I32" s="261">
        <v>0</v>
      </c>
      <c r="J32" s="261" t="s">
        <v>403</v>
      </c>
      <c r="K32" s="261" t="s">
        <v>404</v>
      </c>
      <c r="L32" s="263">
        <v>24.228770472820049</v>
      </c>
      <c r="M32" s="263">
        <v>48</v>
      </c>
      <c r="N32" s="264">
        <v>1136.4116104133293</v>
      </c>
    </row>
    <row r="33" spans="1:14" ht="14.4" customHeight="1" x14ac:dyDescent="0.3">
      <c r="A33" s="259" t="s">
        <v>341</v>
      </c>
      <c r="B33" s="260" t="s">
        <v>343</v>
      </c>
      <c r="C33" s="261" t="s">
        <v>349</v>
      </c>
      <c r="D33" s="262" t="s">
        <v>350</v>
      </c>
      <c r="E33" s="261" t="s">
        <v>344</v>
      </c>
      <c r="F33" s="262" t="s">
        <v>345</v>
      </c>
      <c r="G33" s="261" t="s">
        <v>353</v>
      </c>
      <c r="H33" s="261">
        <v>395294</v>
      </c>
      <c r="I33" s="261">
        <v>180306</v>
      </c>
      <c r="J33" s="261" t="s">
        <v>405</v>
      </c>
      <c r="K33" s="261" t="s">
        <v>406</v>
      </c>
      <c r="L33" s="263">
        <v>146.40000229563699</v>
      </c>
      <c r="M33" s="263">
        <v>21</v>
      </c>
      <c r="N33" s="264">
        <v>3039.9000137738217</v>
      </c>
    </row>
    <row r="34" spans="1:14" ht="14.4" customHeight="1" x14ac:dyDescent="0.3">
      <c r="A34" s="259" t="s">
        <v>341</v>
      </c>
      <c r="B34" s="260" t="s">
        <v>343</v>
      </c>
      <c r="C34" s="261" t="s">
        <v>349</v>
      </c>
      <c r="D34" s="262" t="s">
        <v>350</v>
      </c>
      <c r="E34" s="261" t="s">
        <v>344</v>
      </c>
      <c r="F34" s="262" t="s">
        <v>345</v>
      </c>
      <c r="G34" s="261" t="s">
        <v>353</v>
      </c>
      <c r="H34" s="261">
        <v>395997</v>
      </c>
      <c r="I34" s="261">
        <v>0</v>
      </c>
      <c r="J34" s="261" t="s">
        <v>407</v>
      </c>
      <c r="K34" s="261"/>
      <c r="L34" s="263">
        <v>98.131017743415399</v>
      </c>
      <c r="M34" s="263">
        <v>1</v>
      </c>
      <c r="N34" s="264">
        <v>98.131017743415399</v>
      </c>
    </row>
    <row r="35" spans="1:14" ht="14.4" customHeight="1" x14ac:dyDescent="0.3">
      <c r="A35" s="259" t="s">
        <v>341</v>
      </c>
      <c r="B35" s="260" t="s">
        <v>343</v>
      </c>
      <c r="C35" s="261" t="s">
        <v>349</v>
      </c>
      <c r="D35" s="262" t="s">
        <v>350</v>
      </c>
      <c r="E35" s="261" t="s">
        <v>344</v>
      </c>
      <c r="F35" s="262" t="s">
        <v>345</v>
      </c>
      <c r="G35" s="261" t="s">
        <v>353</v>
      </c>
      <c r="H35" s="261">
        <v>500568</v>
      </c>
      <c r="I35" s="261">
        <v>0</v>
      </c>
      <c r="J35" s="261" t="s">
        <v>408</v>
      </c>
      <c r="K35" s="261" t="s">
        <v>409</v>
      </c>
      <c r="L35" s="263">
        <v>5.4099968528458398</v>
      </c>
      <c r="M35" s="263">
        <v>3</v>
      </c>
      <c r="N35" s="264">
        <v>16.229990558537519</v>
      </c>
    </row>
    <row r="36" spans="1:14" ht="14.4" customHeight="1" x14ac:dyDescent="0.3">
      <c r="A36" s="259" t="s">
        <v>341</v>
      </c>
      <c r="B36" s="260" t="s">
        <v>343</v>
      </c>
      <c r="C36" s="261" t="s">
        <v>349</v>
      </c>
      <c r="D36" s="262" t="s">
        <v>350</v>
      </c>
      <c r="E36" s="261" t="s">
        <v>344</v>
      </c>
      <c r="F36" s="262" t="s">
        <v>345</v>
      </c>
      <c r="G36" s="261" t="s">
        <v>353</v>
      </c>
      <c r="H36" s="261">
        <v>500701</v>
      </c>
      <c r="I36" s="261">
        <v>0</v>
      </c>
      <c r="J36" s="261" t="s">
        <v>410</v>
      </c>
      <c r="K36" s="261" t="s">
        <v>404</v>
      </c>
      <c r="L36" s="263">
        <v>24.04</v>
      </c>
      <c r="M36" s="263">
        <v>12</v>
      </c>
      <c r="N36" s="264">
        <v>288.48</v>
      </c>
    </row>
    <row r="37" spans="1:14" ht="14.4" customHeight="1" x14ac:dyDescent="0.3">
      <c r="A37" s="259" t="s">
        <v>341</v>
      </c>
      <c r="B37" s="260" t="s">
        <v>343</v>
      </c>
      <c r="C37" s="261" t="s">
        <v>349</v>
      </c>
      <c r="D37" s="262" t="s">
        <v>350</v>
      </c>
      <c r="E37" s="261" t="s">
        <v>344</v>
      </c>
      <c r="F37" s="262" t="s">
        <v>345</v>
      </c>
      <c r="G37" s="261" t="s">
        <v>353</v>
      </c>
      <c r="H37" s="261">
        <v>501065</v>
      </c>
      <c r="I37" s="261">
        <v>0</v>
      </c>
      <c r="J37" s="261" t="s">
        <v>411</v>
      </c>
      <c r="K37" s="261"/>
      <c r="L37" s="263">
        <v>51.2</v>
      </c>
      <c r="M37" s="263">
        <v>1</v>
      </c>
      <c r="N37" s="264">
        <v>51.2</v>
      </c>
    </row>
    <row r="38" spans="1:14" ht="14.4" customHeight="1" x14ac:dyDescent="0.3">
      <c r="A38" s="259" t="s">
        <v>341</v>
      </c>
      <c r="B38" s="260" t="s">
        <v>343</v>
      </c>
      <c r="C38" s="261" t="s">
        <v>349</v>
      </c>
      <c r="D38" s="262" t="s">
        <v>350</v>
      </c>
      <c r="E38" s="261" t="s">
        <v>344</v>
      </c>
      <c r="F38" s="262" t="s">
        <v>345</v>
      </c>
      <c r="G38" s="261" t="s">
        <v>353</v>
      </c>
      <c r="H38" s="261">
        <v>705608</v>
      </c>
      <c r="I38" s="261">
        <v>0</v>
      </c>
      <c r="J38" s="261" t="s">
        <v>412</v>
      </c>
      <c r="K38" s="261"/>
      <c r="L38" s="263">
        <v>33.409999484739394</v>
      </c>
      <c r="M38" s="263">
        <v>11</v>
      </c>
      <c r="N38" s="264">
        <v>367.50999690843639</v>
      </c>
    </row>
    <row r="39" spans="1:14" ht="14.4" customHeight="1" x14ac:dyDescent="0.3">
      <c r="A39" s="259" t="s">
        <v>341</v>
      </c>
      <c r="B39" s="260" t="s">
        <v>343</v>
      </c>
      <c r="C39" s="261" t="s">
        <v>349</v>
      </c>
      <c r="D39" s="262" t="s">
        <v>350</v>
      </c>
      <c r="E39" s="261" t="s">
        <v>344</v>
      </c>
      <c r="F39" s="262" t="s">
        <v>345</v>
      </c>
      <c r="G39" s="261" t="s">
        <v>353</v>
      </c>
      <c r="H39" s="261">
        <v>773465</v>
      </c>
      <c r="I39" s="261">
        <v>0</v>
      </c>
      <c r="J39" s="261" t="s">
        <v>413</v>
      </c>
      <c r="K39" s="261"/>
      <c r="L39" s="263">
        <v>47.659995062987043</v>
      </c>
      <c r="M39" s="263">
        <v>5</v>
      </c>
      <c r="N39" s="264">
        <v>238.29997531493521</v>
      </c>
    </row>
    <row r="40" spans="1:14" ht="14.4" customHeight="1" x14ac:dyDescent="0.3">
      <c r="A40" s="259" t="s">
        <v>341</v>
      </c>
      <c r="B40" s="260" t="s">
        <v>343</v>
      </c>
      <c r="C40" s="261" t="s">
        <v>349</v>
      </c>
      <c r="D40" s="262" t="s">
        <v>350</v>
      </c>
      <c r="E40" s="261" t="s">
        <v>344</v>
      </c>
      <c r="F40" s="262" t="s">
        <v>345</v>
      </c>
      <c r="G40" s="261" t="s">
        <v>353</v>
      </c>
      <c r="H40" s="261">
        <v>790001</v>
      </c>
      <c r="I40" s="261">
        <v>0</v>
      </c>
      <c r="J40" s="261" t="s">
        <v>414</v>
      </c>
      <c r="K40" s="261" t="s">
        <v>415</v>
      </c>
      <c r="L40" s="263">
        <v>96.84</v>
      </c>
      <c r="M40" s="263">
        <v>1</v>
      </c>
      <c r="N40" s="264">
        <v>96.84</v>
      </c>
    </row>
    <row r="41" spans="1:14" ht="14.4" customHeight="1" x14ac:dyDescent="0.3">
      <c r="A41" s="259" t="s">
        <v>341</v>
      </c>
      <c r="B41" s="260" t="s">
        <v>343</v>
      </c>
      <c r="C41" s="261" t="s">
        <v>349</v>
      </c>
      <c r="D41" s="262" t="s">
        <v>350</v>
      </c>
      <c r="E41" s="261" t="s">
        <v>344</v>
      </c>
      <c r="F41" s="262" t="s">
        <v>345</v>
      </c>
      <c r="G41" s="261" t="s">
        <v>353</v>
      </c>
      <c r="H41" s="261">
        <v>840169</v>
      </c>
      <c r="I41" s="261">
        <v>0</v>
      </c>
      <c r="J41" s="261" t="s">
        <v>416</v>
      </c>
      <c r="K41" s="261"/>
      <c r="L41" s="263">
        <v>36.65</v>
      </c>
      <c r="M41" s="263">
        <v>1</v>
      </c>
      <c r="N41" s="264">
        <v>36.65</v>
      </c>
    </row>
    <row r="42" spans="1:14" ht="14.4" customHeight="1" x14ac:dyDescent="0.3">
      <c r="A42" s="259" t="s">
        <v>341</v>
      </c>
      <c r="B42" s="260" t="s">
        <v>343</v>
      </c>
      <c r="C42" s="261" t="s">
        <v>349</v>
      </c>
      <c r="D42" s="262" t="s">
        <v>350</v>
      </c>
      <c r="E42" s="261" t="s">
        <v>344</v>
      </c>
      <c r="F42" s="262" t="s">
        <v>345</v>
      </c>
      <c r="G42" s="261" t="s">
        <v>353</v>
      </c>
      <c r="H42" s="261">
        <v>841059</v>
      </c>
      <c r="I42" s="261">
        <v>0</v>
      </c>
      <c r="J42" s="261" t="s">
        <v>417</v>
      </c>
      <c r="K42" s="261"/>
      <c r="L42" s="263">
        <v>39.919555086976843</v>
      </c>
      <c r="M42" s="263">
        <v>59</v>
      </c>
      <c r="N42" s="264">
        <v>2357.9176818302944</v>
      </c>
    </row>
    <row r="43" spans="1:14" ht="14.4" customHeight="1" x14ac:dyDescent="0.3">
      <c r="A43" s="259" t="s">
        <v>341</v>
      </c>
      <c r="B43" s="260" t="s">
        <v>343</v>
      </c>
      <c r="C43" s="261" t="s">
        <v>349</v>
      </c>
      <c r="D43" s="262" t="s">
        <v>350</v>
      </c>
      <c r="E43" s="261" t="s">
        <v>344</v>
      </c>
      <c r="F43" s="262" t="s">
        <v>345</v>
      </c>
      <c r="G43" s="261" t="s">
        <v>353</v>
      </c>
      <c r="H43" s="261">
        <v>841176</v>
      </c>
      <c r="I43" s="261">
        <v>0</v>
      </c>
      <c r="J43" s="261" t="s">
        <v>418</v>
      </c>
      <c r="K43" s="261"/>
      <c r="L43" s="263">
        <v>33.71003160858605</v>
      </c>
      <c r="M43" s="263">
        <v>18</v>
      </c>
      <c r="N43" s="264">
        <v>607.46071766177511</v>
      </c>
    </row>
    <row r="44" spans="1:14" ht="14.4" customHeight="1" x14ac:dyDescent="0.3">
      <c r="A44" s="259" t="s">
        <v>341</v>
      </c>
      <c r="B44" s="260" t="s">
        <v>343</v>
      </c>
      <c r="C44" s="261" t="s">
        <v>349</v>
      </c>
      <c r="D44" s="262" t="s">
        <v>350</v>
      </c>
      <c r="E44" s="261" t="s">
        <v>344</v>
      </c>
      <c r="F44" s="262" t="s">
        <v>345</v>
      </c>
      <c r="G44" s="261" t="s">
        <v>353</v>
      </c>
      <c r="H44" s="261">
        <v>841484</v>
      </c>
      <c r="I44" s="261">
        <v>0</v>
      </c>
      <c r="J44" s="261" t="s">
        <v>419</v>
      </c>
      <c r="K44" s="261"/>
      <c r="L44" s="263">
        <v>199.05034505223</v>
      </c>
      <c r="M44" s="263">
        <v>5</v>
      </c>
      <c r="N44" s="264">
        <v>995.25207031337993</v>
      </c>
    </row>
    <row r="45" spans="1:14" ht="14.4" customHeight="1" x14ac:dyDescent="0.3">
      <c r="A45" s="259" t="s">
        <v>341</v>
      </c>
      <c r="B45" s="260" t="s">
        <v>343</v>
      </c>
      <c r="C45" s="261" t="s">
        <v>349</v>
      </c>
      <c r="D45" s="262" t="s">
        <v>350</v>
      </c>
      <c r="E45" s="261" t="s">
        <v>344</v>
      </c>
      <c r="F45" s="262" t="s">
        <v>345</v>
      </c>
      <c r="G45" s="261" t="s">
        <v>353</v>
      </c>
      <c r="H45" s="261">
        <v>841566</v>
      </c>
      <c r="I45" s="261">
        <v>0</v>
      </c>
      <c r="J45" s="261" t="s">
        <v>420</v>
      </c>
      <c r="K45" s="261"/>
      <c r="L45" s="263">
        <v>77.256825745970204</v>
      </c>
      <c r="M45" s="263">
        <v>4</v>
      </c>
      <c r="N45" s="264">
        <v>309.02730298388082</v>
      </c>
    </row>
    <row r="46" spans="1:14" ht="14.4" customHeight="1" x14ac:dyDescent="0.3">
      <c r="A46" s="259" t="s">
        <v>341</v>
      </c>
      <c r="B46" s="260" t="s">
        <v>343</v>
      </c>
      <c r="C46" s="261" t="s">
        <v>349</v>
      </c>
      <c r="D46" s="262" t="s">
        <v>350</v>
      </c>
      <c r="E46" s="261" t="s">
        <v>344</v>
      </c>
      <c r="F46" s="262" t="s">
        <v>345</v>
      </c>
      <c r="G46" s="261" t="s">
        <v>353</v>
      </c>
      <c r="H46" s="261">
        <v>845233</v>
      </c>
      <c r="I46" s="261">
        <v>0</v>
      </c>
      <c r="J46" s="261" t="s">
        <v>421</v>
      </c>
      <c r="K46" s="261"/>
      <c r="L46" s="263">
        <v>101.64</v>
      </c>
      <c r="M46" s="263">
        <v>1</v>
      </c>
      <c r="N46" s="264">
        <v>101.64</v>
      </c>
    </row>
    <row r="47" spans="1:14" ht="14.4" customHeight="1" x14ac:dyDescent="0.3">
      <c r="A47" s="259" t="s">
        <v>341</v>
      </c>
      <c r="B47" s="260" t="s">
        <v>343</v>
      </c>
      <c r="C47" s="261" t="s">
        <v>349</v>
      </c>
      <c r="D47" s="262" t="s">
        <v>350</v>
      </c>
      <c r="E47" s="261" t="s">
        <v>344</v>
      </c>
      <c r="F47" s="262" t="s">
        <v>345</v>
      </c>
      <c r="G47" s="261" t="s">
        <v>353</v>
      </c>
      <c r="H47" s="261">
        <v>846341</v>
      </c>
      <c r="I47" s="261">
        <v>0</v>
      </c>
      <c r="J47" s="261" t="s">
        <v>422</v>
      </c>
      <c r="K47" s="261" t="s">
        <v>423</v>
      </c>
      <c r="L47" s="263">
        <v>40.446665566868035</v>
      </c>
      <c r="M47" s="263">
        <v>4</v>
      </c>
      <c r="N47" s="264">
        <v>161.34997564198062</v>
      </c>
    </row>
    <row r="48" spans="1:14" ht="14.4" customHeight="1" x14ac:dyDescent="0.3">
      <c r="A48" s="259" t="s">
        <v>341</v>
      </c>
      <c r="B48" s="260" t="s">
        <v>343</v>
      </c>
      <c r="C48" s="261" t="s">
        <v>349</v>
      </c>
      <c r="D48" s="262" t="s">
        <v>350</v>
      </c>
      <c r="E48" s="261" t="s">
        <v>344</v>
      </c>
      <c r="F48" s="262" t="s">
        <v>345</v>
      </c>
      <c r="G48" s="261" t="s">
        <v>353</v>
      </c>
      <c r="H48" s="261">
        <v>846374</v>
      </c>
      <c r="I48" s="261">
        <v>0</v>
      </c>
      <c r="J48" s="261" t="s">
        <v>424</v>
      </c>
      <c r="K48" s="261"/>
      <c r="L48" s="263">
        <v>102.81</v>
      </c>
      <c r="M48" s="263">
        <v>1</v>
      </c>
      <c r="N48" s="264">
        <v>102.81</v>
      </c>
    </row>
    <row r="49" spans="1:14" ht="14.4" customHeight="1" x14ac:dyDescent="0.3">
      <c r="A49" s="259" t="s">
        <v>341</v>
      </c>
      <c r="B49" s="260" t="s">
        <v>343</v>
      </c>
      <c r="C49" s="261" t="s">
        <v>349</v>
      </c>
      <c r="D49" s="262" t="s">
        <v>350</v>
      </c>
      <c r="E49" s="261" t="s">
        <v>344</v>
      </c>
      <c r="F49" s="262" t="s">
        <v>345</v>
      </c>
      <c r="G49" s="261" t="s">
        <v>353</v>
      </c>
      <c r="H49" s="261">
        <v>846629</v>
      </c>
      <c r="I49" s="261">
        <v>100013</v>
      </c>
      <c r="J49" s="261" t="s">
        <v>425</v>
      </c>
      <c r="K49" s="261" t="s">
        <v>426</v>
      </c>
      <c r="L49" s="263">
        <v>37.630000000000003</v>
      </c>
      <c r="M49" s="263">
        <v>1</v>
      </c>
      <c r="N49" s="264">
        <v>37.630000000000003</v>
      </c>
    </row>
    <row r="50" spans="1:14" ht="14.4" customHeight="1" x14ac:dyDescent="0.3">
      <c r="A50" s="259" t="s">
        <v>341</v>
      </c>
      <c r="B50" s="260" t="s">
        <v>343</v>
      </c>
      <c r="C50" s="261" t="s">
        <v>349</v>
      </c>
      <c r="D50" s="262" t="s">
        <v>350</v>
      </c>
      <c r="E50" s="261" t="s">
        <v>344</v>
      </c>
      <c r="F50" s="262" t="s">
        <v>345</v>
      </c>
      <c r="G50" s="261" t="s">
        <v>353</v>
      </c>
      <c r="H50" s="261">
        <v>847204</v>
      </c>
      <c r="I50" s="261">
        <v>0</v>
      </c>
      <c r="J50" s="261" t="s">
        <v>427</v>
      </c>
      <c r="K50" s="261"/>
      <c r="L50" s="263">
        <v>99.779943115055218</v>
      </c>
      <c r="M50" s="263">
        <v>4</v>
      </c>
      <c r="N50" s="264">
        <v>399.11976870523506</v>
      </c>
    </row>
    <row r="51" spans="1:14" ht="14.4" customHeight="1" x14ac:dyDescent="0.3">
      <c r="A51" s="259" t="s">
        <v>341</v>
      </c>
      <c r="B51" s="260" t="s">
        <v>343</v>
      </c>
      <c r="C51" s="261" t="s">
        <v>349</v>
      </c>
      <c r="D51" s="262" t="s">
        <v>350</v>
      </c>
      <c r="E51" s="261" t="s">
        <v>344</v>
      </c>
      <c r="F51" s="262" t="s">
        <v>345</v>
      </c>
      <c r="G51" s="261" t="s">
        <v>353</v>
      </c>
      <c r="H51" s="261">
        <v>847713</v>
      </c>
      <c r="I51" s="261">
        <v>125526</v>
      </c>
      <c r="J51" s="261" t="s">
        <v>428</v>
      </c>
      <c r="K51" s="261" t="s">
        <v>429</v>
      </c>
      <c r="L51" s="263">
        <v>71.059288591447398</v>
      </c>
      <c r="M51" s="263">
        <v>2</v>
      </c>
      <c r="N51" s="264">
        <v>142.1185771828948</v>
      </c>
    </row>
    <row r="52" spans="1:14" ht="14.4" customHeight="1" x14ac:dyDescent="0.3">
      <c r="A52" s="259" t="s">
        <v>341</v>
      </c>
      <c r="B52" s="260" t="s">
        <v>343</v>
      </c>
      <c r="C52" s="261" t="s">
        <v>349</v>
      </c>
      <c r="D52" s="262" t="s">
        <v>350</v>
      </c>
      <c r="E52" s="261" t="s">
        <v>344</v>
      </c>
      <c r="F52" s="262" t="s">
        <v>345</v>
      </c>
      <c r="G52" s="261" t="s">
        <v>353</v>
      </c>
      <c r="H52" s="261">
        <v>849941</v>
      </c>
      <c r="I52" s="261">
        <v>162142</v>
      </c>
      <c r="J52" s="261" t="s">
        <v>430</v>
      </c>
      <c r="K52" s="261" t="s">
        <v>431</v>
      </c>
      <c r="L52" s="263">
        <v>27.959999999999997</v>
      </c>
      <c r="M52" s="263">
        <v>4</v>
      </c>
      <c r="N52" s="264">
        <v>111.83999999999999</v>
      </c>
    </row>
    <row r="53" spans="1:14" ht="14.4" customHeight="1" x14ac:dyDescent="0.3">
      <c r="A53" s="259" t="s">
        <v>341</v>
      </c>
      <c r="B53" s="260" t="s">
        <v>343</v>
      </c>
      <c r="C53" s="261" t="s">
        <v>349</v>
      </c>
      <c r="D53" s="262" t="s">
        <v>350</v>
      </c>
      <c r="E53" s="261" t="s">
        <v>344</v>
      </c>
      <c r="F53" s="262" t="s">
        <v>345</v>
      </c>
      <c r="G53" s="261" t="s">
        <v>353</v>
      </c>
      <c r="H53" s="261">
        <v>900321</v>
      </c>
      <c r="I53" s="261">
        <v>0</v>
      </c>
      <c r="J53" s="261" t="s">
        <v>432</v>
      </c>
      <c r="K53" s="261"/>
      <c r="L53" s="263">
        <v>186.46733415745823</v>
      </c>
      <c r="M53" s="263">
        <v>50</v>
      </c>
      <c r="N53" s="264">
        <v>8973.4035626247569</v>
      </c>
    </row>
    <row r="54" spans="1:14" ht="14.4" customHeight="1" x14ac:dyDescent="0.3">
      <c r="A54" s="259" t="s">
        <v>341</v>
      </c>
      <c r="B54" s="260" t="s">
        <v>343</v>
      </c>
      <c r="C54" s="261" t="s">
        <v>349</v>
      </c>
      <c r="D54" s="262" t="s">
        <v>350</v>
      </c>
      <c r="E54" s="261" t="s">
        <v>344</v>
      </c>
      <c r="F54" s="262" t="s">
        <v>345</v>
      </c>
      <c r="G54" s="261" t="s">
        <v>353</v>
      </c>
      <c r="H54" s="261">
        <v>900435</v>
      </c>
      <c r="I54" s="261">
        <v>0</v>
      </c>
      <c r="J54" s="261" t="s">
        <v>433</v>
      </c>
      <c r="K54" s="261"/>
      <c r="L54" s="263">
        <v>258.55088266926862</v>
      </c>
      <c r="M54" s="263">
        <v>5</v>
      </c>
      <c r="N54" s="264">
        <v>1292.754413346343</v>
      </c>
    </row>
    <row r="55" spans="1:14" ht="14.4" customHeight="1" x14ac:dyDescent="0.3">
      <c r="A55" s="259" t="s">
        <v>341</v>
      </c>
      <c r="B55" s="260" t="s">
        <v>343</v>
      </c>
      <c r="C55" s="261" t="s">
        <v>349</v>
      </c>
      <c r="D55" s="262" t="s">
        <v>350</v>
      </c>
      <c r="E55" s="261" t="s">
        <v>344</v>
      </c>
      <c r="F55" s="262" t="s">
        <v>345</v>
      </c>
      <c r="G55" s="261" t="s">
        <v>353</v>
      </c>
      <c r="H55" s="261">
        <v>900512</v>
      </c>
      <c r="I55" s="261">
        <v>0</v>
      </c>
      <c r="J55" s="261" t="s">
        <v>434</v>
      </c>
      <c r="K55" s="261"/>
      <c r="L55" s="263">
        <v>167.04630273184799</v>
      </c>
      <c r="M55" s="263">
        <v>2</v>
      </c>
      <c r="N55" s="264">
        <v>334.09260546369597</v>
      </c>
    </row>
    <row r="56" spans="1:14" ht="14.4" customHeight="1" x14ac:dyDescent="0.3">
      <c r="A56" s="259" t="s">
        <v>341</v>
      </c>
      <c r="B56" s="260" t="s">
        <v>343</v>
      </c>
      <c r="C56" s="261" t="s">
        <v>349</v>
      </c>
      <c r="D56" s="262" t="s">
        <v>350</v>
      </c>
      <c r="E56" s="261" t="s">
        <v>344</v>
      </c>
      <c r="F56" s="262" t="s">
        <v>345</v>
      </c>
      <c r="G56" s="261" t="s">
        <v>353</v>
      </c>
      <c r="H56" s="261">
        <v>900513</v>
      </c>
      <c r="I56" s="261">
        <v>0</v>
      </c>
      <c r="J56" s="261" t="s">
        <v>435</v>
      </c>
      <c r="K56" s="261"/>
      <c r="L56" s="263">
        <v>70.974083497342804</v>
      </c>
      <c r="M56" s="263">
        <v>5</v>
      </c>
      <c r="N56" s="264">
        <v>354.87041748671402</v>
      </c>
    </row>
    <row r="57" spans="1:14" ht="14.4" customHeight="1" x14ac:dyDescent="0.3">
      <c r="A57" s="259" t="s">
        <v>341</v>
      </c>
      <c r="B57" s="260" t="s">
        <v>343</v>
      </c>
      <c r="C57" s="261" t="s">
        <v>349</v>
      </c>
      <c r="D57" s="262" t="s">
        <v>350</v>
      </c>
      <c r="E57" s="261" t="s">
        <v>344</v>
      </c>
      <c r="F57" s="262" t="s">
        <v>345</v>
      </c>
      <c r="G57" s="261" t="s">
        <v>353</v>
      </c>
      <c r="H57" s="261">
        <v>911927</v>
      </c>
      <c r="I57" s="261">
        <v>0</v>
      </c>
      <c r="J57" s="261" t="s">
        <v>436</v>
      </c>
      <c r="K57" s="261"/>
      <c r="L57" s="263">
        <v>90.278084337744602</v>
      </c>
      <c r="M57" s="263">
        <v>3</v>
      </c>
      <c r="N57" s="264">
        <v>270.41815322178468</v>
      </c>
    </row>
    <row r="58" spans="1:14" ht="14.4" customHeight="1" x14ac:dyDescent="0.3">
      <c r="A58" s="259" t="s">
        <v>341</v>
      </c>
      <c r="B58" s="260" t="s">
        <v>343</v>
      </c>
      <c r="C58" s="261" t="s">
        <v>349</v>
      </c>
      <c r="D58" s="262" t="s">
        <v>350</v>
      </c>
      <c r="E58" s="261" t="s">
        <v>344</v>
      </c>
      <c r="F58" s="262" t="s">
        <v>345</v>
      </c>
      <c r="G58" s="261" t="s">
        <v>353</v>
      </c>
      <c r="H58" s="261">
        <v>920064</v>
      </c>
      <c r="I58" s="261">
        <v>0</v>
      </c>
      <c r="J58" s="261" t="s">
        <v>437</v>
      </c>
      <c r="K58" s="261"/>
      <c r="L58" s="263">
        <v>54.31869750093265</v>
      </c>
      <c r="M58" s="263">
        <v>3</v>
      </c>
      <c r="N58" s="264">
        <v>161.50119500186531</v>
      </c>
    </row>
    <row r="59" spans="1:14" ht="14.4" customHeight="1" x14ac:dyDescent="0.3">
      <c r="A59" s="259" t="s">
        <v>341</v>
      </c>
      <c r="B59" s="260" t="s">
        <v>343</v>
      </c>
      <c r="C59" s="261" t="s">
        <v>349</v>
      </c>
      <c r="D59" s="262" t="s">
        <v>350</v>
      </c>
      <c r="E59" s="261" t="s">
        <v>344</v>
      </c>
      <c r="F59" s="262" t="s">
        <v>345</v>
      </c>
      <c r="G59" s="261" t="s">
        <v>353</v>
      </c>
      <c r="H59" s="261">
        <v>920270</v>
      </c>
      <c r="I59" s="261">
        <v>0</v>
      </c>
      <c r="J59" s="261" t="s">
        <v>438</v>
      </c>
      <c r="K59" s="261"/>
      <c r="L59" s="263">
        <v>241.918800099858</v>
      </c>
      <c r="M59" s="263">
        <v>2</v>
      </c>
      <c r="N59" s="264">
        <v>483.83760019971601</v>
      </c>
    </row>
    <row r="60" spans="1:14" ht="14.4" customHeight="1" x14ac:dyDescent="0.3">
      <c r="A60" s="259" t="s">
        <v>341</v>
      </c>
      <c r="B60" s="260" t="s">
        <v>343</v>
      </c>
      <c r="C60" s="261" t="s">
        <v>349</v>
      </c>
      <c r="D60" s="262" t="s">
        <v>350</v>
      </c>
      <c r="E60" s="261" t="s">
        <v>344</v>
      </c>
      <c r="F60" s="262" t="s">
        <v>345</v>
      </c>
      <c r="G60" s="261" t="s">
        <v>353</v>
      </c>
      <c r="H60" s="261">
        <v>920271</v>
      </c>
      <c r="I60" s="261">
        <v>0</v>
      </c>
      <c r="J60" s="261" t="s">
        <v>439</v>
      </c>
      <c r="K60" s="261"/>
      <c r="L60" s="263">
        <v>271.74872266779897</v>
      </c>
      <c r="M60" s="263">
        <v>1</v>
      </c>
      <c r="N60" s="264">
        <v>271.74872266779897</v>
      </c>
    </row>
    <row r="61" spans="1:14" ht="14.4" customHeight="1" x14ac:dyDescent="0.3">
      <c r="A61" s="259" t="s">
        <v>341</v>
      </c>
      <c r="B61" s="260" t="s">
        <v>343</v>
      </c>
      <c r="C61" s="261" t="s">
        <v>349</v>
      </c>
      <c r="D61" s="262" t="s">
        <v>350</v>
      </c>
      <c r="E61" s="261" t="s">
        <v>344</v>
      </c>
      <c r="F61" s="262" t="s">
        <v>345</v>
      </c>
      <c r="G61" s="261" t="s">
        <v>353</v>
      </c>
      <c r="H61" s="261">
        <v>920355</v>
      </c>
      <c r="I61" s="261">
        <v>0</v>
      </c>
      <c r="J61" s="261" t="s">
        <v>440</v>
      </c>
      <c r="K61" s="261"/>
      <c r="L61" s="263">
        <v>55.560703212072021</v>
      </c>
      <c r="M61" s="263">
        <v>11</v>
      </c>
      <c r="N61" s="264">
        <v>612.91264863723518</v>
      </c>
    </row>
    <row r="62" spans="1:14" ht="14.4" customHeight="1" x14ac:dyDescent="0.3">
      <c r="A62" s="259" t="s">
        <v>341</v>
      </c>
      <c r="B62" s="260" t="s">
        <v>343</v>
      </c>
      <c r="C62" s="261" t="s">
        <v>349</v>
      </c>
      <c r="D62" s="262" t="s">
        <v>350</v>
      </c>
      <c r="E62" s="261" t="s">
        <v>344</v>
      </c>
      <c r="F62" s="262" t="s">
        <v>345</v>
      </c>
      <c r="G62" s="261" t="s">
        <v>353</v>
      </c>
      <c r="H62" s="261">
        <v>920376</v>
      </c>
      <c r="I62" s="261">
        <v>0</v>
      </c>
      <c r="J62" s="261" t="s">
        <v>441</v>
      </c>
      <c r="K62" s="261"/>
      <c r="L62" s="263">
        <v>96.473026068845599</v>
      </c>
      <c r="M62" s="263">
        <v>39</v>
      </c>
      <c r="N62" s="264">
        <v>3770.8351864492383</v>
      </c>
    </row>
    <row r="63" spans="1:14" ht="14.4" customHeight="1" x14ac:dyDescent="0.3">
      <c r="A63" s="259" t="s">
        <v>341</v>
      </c>
      <c r="B63" s="260" t="s">
        <v>343</v>
      </c>
      <c r="C63" s="261" t="s">
        <v>349</v>
      </c>
      <c r="D63" s="262" t="s">
        <v>350</v>
      </c>
      <c r="E63" s="261" t="s">
        <v>344</v>
      </c>
      <c r="F63" s="262" t="s">
        <v>345</v>
      </c>
      <c r="G63" s="261" t="s">
        <v>353</v>
      </c>
      <c r="H63" s="261">
        <v>920377</v>
      </c>
      <c r="I63" s="261">
        <v>0</v>
      </c>
      <c r="J63" s="261" t="s">
        <v>442</v>
      </c>
      <c r="K63" s="261"/>
      <c r="L63" s="263">
        <v>118.03847226502856</v>
      </c>
      <c r="M63" s="263">
        <v>14</v>
      </c>
      <c r="N63" s="264">
        <v>1652.5386117103999</v>
      </c>
    </row>
    <row r="64" spans="1:14" ht="14.4" customHeight="1" x14ac:dyDescent="0.3">
      <c r="A64" s="259" t="s">
        <v>341</v>
      </c>
      <c r="B64" s="260" t="s">
        <v>343</v>
      </c>
      <c r="C64" s="261" t="s">
        <v>349</v>
      </c>
      <c r="D64" s="262" t="s">
        <v>350</v>
      </c>
      <c r="E64" s="261" t="s">
        <v>344</v>
      </c>
      <c r="F64" s="262" t="s">
        <v>345</v>
      </c>
      <c r="G64" s="261" t="s">
        <v>353</v>
      </c>
      <c r="H64" s="261">
        <v>920380</v>
      </c>
      <c r="I64" s="261">
        <v>0</v>
      </c>
      <c r="J64" s="261" t="s">
        <v>443</v>
      </c>
      <c r="K64" s="261"/>
      <c r="L64" s="263">
        <v>65.057778324631997</v>
      </c>
      <c r="M64" s="263">
        <v>4</v>
      </c>
      <c r="N64" s="264">
        <v>250.22481885016902</v>
      </c>
    </row>
    <row r="65" spans="1:14" ht="14.4" customHeight="1" x14ac:dyDescent="0.3">
      <c r="A65" s="259" t="s">
        <v>341</v>
      </c>
      <c r="B65" s="260" t="s">
        <v>343</v>
      </c>
      <c r="C65" s="261" t="s">
        <v>349</v>
      </c>
      <c r="D65" s="262" t="s">
        <v>350</v>
      </c>
      <c r="E65" s="261" t="s">
        <v>344</v>
      </c>
      <c r="F65" s="262" t="s">
        <v>345</v>
      </c>
      <c r="G65" s="261" t="s">
        <v>353</v>
      </c>
      <c r="H65" s="261">
        <v>921216</v>
      </c>
      <c r="I65" s="261">
        <v>0</v>
      </c>
      <c r="J65" s="261" t="s">
        <v>444</v>
      </c>
      <c r="K65" s="261"/>
      <c r="L65" s="263">
        <v>102.1507749245759</v>
      </c>
      <c r="M65" s="263">
        <v>5</v>
      </c>
      <c r="N65" s="264">
        <v>510.75387462287949</v>
      </c>
    </row>
    <row r="66" spans="1:14" ht="14.4" customHeight="1" x14ac:dyDescent="0.3">
      <c r="A66" s="259" t="s">
        <v>341</v>
      </c>
      <c r="B66" s="260" t="s">
        <v>343</v>
      </c>
      <c r="C66" s="261" t="s">
        <v>349</v>
      </c>
      <c r="D66" s="262" t="s">
        <v>350</v>
      </c>
      <c r="E66" s="261" t="s">
        <v>344</v>
      </c>
      <c r="F66" s="262" t="s">
        <v>345</v>
      </c>
      <c r="G66" s="261" t="s">
        <v>353</v>
      </c>
      <c r="H66" s="261">
        <v>921230</v>
      </c>
      <c r="I66" s="261">
        <v>0</v>
      </c>
      <c r="J66" s="261" t="s">
        <v>445</v>
      </c>
      <c r="K66" s="261"/>
      <c r="L66" s="263">
        <v>37.811288108849403</v>
      </c>
      <c r="M66" s="263">
        <v>27</v>
      </c>
      <c r="N66" s="264">
        <v>1018.2498957583772</v>
      </c>
    </row>
    <row r="67" spans="1:14" ht="14.4" customHeight="1" x14ac:dyDescent="0.3">
      <c r="A67" s="259" t="s">
        <v>341</v>
      </c>
      <c r="B67" s="260" t="s">
        <v>343</v>
      </c>
      <c r="C67" s="261" t="s">
        <v>349</v>
      </c>
      <c r="D67" s="262" t="s">
        <v>350</v>
      </c>
      <c r="E67" s="261" t="s">
        <v>344</v>
      </c>
      <c r="F67" s="262" t="s">
        <v>345</v>
      </c>
      <c r="G67" s="261" t="s">
        <v>353</v>
      </c>
      <c r="H67" s="261">
        <v>921241</v>
      </c>
      <c r="I67" s="261">
        <v>0</v>
      </c>
      <c r="J67" s="261" t="s">
        <v>446</v>
      </c>
      <c r="K67" s="261"/>
      <c r="L67" s="263">
        <v>145.08754037898186</v>
      </c>
      <c r="M67" s="263">
        <v>5</v>
      </c>
      <c r="N67" s="264">
        <v>725.43770189490931</v>
      </c>
    </row>
    <row r="68" spans="1:14" ht="14.4" customHeight="1" x14ac:dyDescent="0.3">
      <c r="A68" s="259" t="s">
        <v>341</v>
      </c>
      <c r="B68" s="260" t="s">
        <v>343</v>
      </c>
      <c r="C68" s="261" t="s">
        <v>349</v>
      </c>
      <c r="D68" s="262" t="s">
        <v>350</v>
      </c>
      <c r="E68" s="261" t="s">
        <v>344</v>
      </c>
      <c r="F68" s="262" t="s">
        <v>345</v>
      </c>
      <c r="G68" s="261" t="s">
        <v>353</v>
      </c>
      <c r="H68" s="261">
        <v>921249</v>
      </c>
      <c r="I68" s="261">
        <v>0</v>
      </c>
      <c r="J68" s="261" t="s">
        <v>447</v>
      </c>
      <c r="K68" s="261"/>
      <c r="L68" s="263">
        <v>249.53711479864776</v>
      </c>
      <c r="M68" s="263">
        <v>5</v>
      </c>
      <c r="N68" s="264">
        <v>1190.260748124256</v>
      </c>
    </row>
    <row r="69" spans="1:14" ht="14.4" customHeight="1" x14ac:dyDescent="0.3">
      <c r="A69" s="259" t="s">
        <v>341</v>
      </c>
      <c r="B69" s="260" t="s">
        <v>343</v>
      </c>
      <c r="C69" s="261" t="s">
        <v>349</v>
      </c>
      <c r="D69" s="262" t="s">
        <v>350</v>
      </c>
      <c r="E69" s="261" t="s">
        <v>344</v>
      </c>
      <c r="F69" s="262" t="s">
        <v>345</v>
      </c>
      <c r="G69" s="261" t="s">
        <v>353</v>
      </c>
      <c r="H69" s="261">
        <v>921272</v>
      </c>
      <c r="I69" s="261">
        <v>0</v>
      </c>
      <c r="J69" s="261" t="s">
        <v>448</v>
      </c>
      <c r="K69" s="261"/>
      <c r="L69" s="263">
        <v>104.4580115377214</v>
      </c>
      <c r="M69" s="263">
        <v>14</v>
      </c>
      <c r="N69" s="264">
        <v>1397.8585607859072</v>
      </c>
    </row>
    <row r="70" spans="1:14" ht="14.4" customHeight="1" x14ac:dyDescent="0.3">
      <c r="A70" s="259" t="s">
        <v>341</v>
      </c>
      <c r="B70" s="260" t="s">
        <v>343</v>
      </c>
      <c r="C70" s="261" t="s">
        <v>349</v>
      </c>
      <c r="D70" s="262" t="s">
        <v>350</v>
      </c>
      <c r="E70" s="261" t="s">
        <v>344</v>
      </c>
      <c r="F70" s="262" t="s">
        <v>345</v>
      </c>
      <c r="G70" s="261" t="s">
        <v>353</v>
      </c>
      <c r="H70" s="261">
        <v>921320</v>
      </c>
      <c r="I70" s="261">
        <v>0</v>
      </c>
      <c r="J70" s="261" t="s">
        <v>449</v>
      </c>
      <c r="K70" s="261"/>
      <c r="L70" s="263">
        <v>51.40971305784042</v>
      </c>
      <c r="M70" s="263">
        <v>34</v>
      </c>
      <c r="N70" s="264">
        <v>1776.226758435424</v>
      </c>
    </row>
    <row r="71" spans="1:14" ht="14.4" customHeight="1" x14ac:dyDescent="0.3">
      <c r="A71" s="259" t="s">
        <v>341</v>
      </c>
      <c r="B71" s="260" t="s">
        <v>343</v>
      </c>
      <c r="C71" s="261" t="s">
        <v>349</v>
      </c>
      <c r="D71" s="262" t="s">
        <v>350</v>
      </c>
      <c r="E71" s="261" t="s">
        <v>344</v>
      </c>
      <c r="F71" s="262" t="s">
        <v>345</v>
      </c>
      <c r="G71" s="261" t="s">
        <v>353</v>
      </c>
      <c r="H71" s="261">
        <v>921403</v>
      </c>
      <c r="I71" s="261">
        <v>0</v>
      </c>
      <c r="J71" s="261" t="s">
        <v>450</v>
      </c>
      <c r="K71" s="261"/>
      <c r="L71" s="263">
        <v>44.527265542131417</v>
      </c>
      <c r="M71" s="263">
        <v>12</v>
      </c>
      <c r="N71" s="264">
        <v>534.72079378177705</v>
      </c>
    </row>
    <row r="72" spans="1:14" ht="14.4" customHeight="1" x14ac:dyDescent="0.3">
      <c r="A72" s="259" t="s">
        <v>341</v>
      </c>
      <c r="B72" s="260" t="s">
        <v>343</v>
      </c>
      <c r="C72" s="261" t="s">
        <v>349</v>
      </c>
      <c r="D72" s="262" t="s">
        <v>350</v>
      </c>
      <c r="E72" s="261" t="s">
        <v>344</v>
      </c>
      <c r="F72" s="262" t="s">
        <v>345</v>
      </c>
      <c r="G72" s="261" t="s">
        <v>353</v>
      </c>
      <c r="H72" s="261">
        <v>921453</v>
      </c>
      <c r="I72" s="261">
        <v>0</v>
      </c>
      <c r="J72" s="261" t="s">
        <v>451</v>
      </c>
      <c r="K72" s="261"/>
      <c r="L72" s="263">
        <v>60.96375415172286</v>
      </c>
      <c r="M72" s="263">
        <v>11</v>
      </c>
      <c r="N72" s="264">
        <v>675.19780690183916</v>
      </c>
    </row>
    <row r="73" spans="1:14" ht="14.4" customHeight="1" x14ac:dyDescent="0.3">
      <c r="A73" s="259" t="s">
        <v>341</v>
      </c>
      <c r="B73" s="260" t="s">
        <v>343</v>
      </c>
      <c r="C73" s="261" t="s">
        <v>349</v>
      </c>
      <c r="D73" s="262" t="s">
        <v>350</v>
      </c>
      <c r="E73" s="261" t="s">
        <v>344</v>
      </c>
      <c r="F73" s="262" t="s">
        <v>345</v>
      </c>
      <c r="G73" s="261" t="s">
        <v>353</v>
      </c>
      <c r="H73" s="261">
        <v>921454</v>
      </c>
      <c r="I73" s="261">
        <v>0</v>
      </c>
      <c r="J73" s="261" t="s">
        <v>452</v>
      </c>
      <c r="K73" s="261"/>
      <c r="L73" s="263">
        <v>52.638278352218471</v>
      </c>
      <c r="M73" s="263">
        <v>27</v>
      </c>
      <c r="N73" s="264">
        <v>1420.963418509654</v>
      </c>
    </row>
    <row r="74" spans="1:14" ht="14.4" customHeight="1" x14ac:dyDescent="0.3">
      <c r="A74" s="259" t="s">
        <v>341</v>
      </c>
      <c r="B74" s="260" t="s">
        <v>343</v>
      </c>
      <c r="C74" s="261" t="s">
        <v>349</v>
      </c>
      <c r="D74" s="262" t="s">
        <v>350</v>
      </c>
      <c r="E74" s="261" t="s">
        <v>344</v>
      </c>
      <c r="F74" s="262" t="s">
        <v>345</v>
      </c>
      <c r="G74" s="261" t="s">
        <v>353</v>
      </c>
      <c r="H74" s="261">
        <v>921520</v>
      </c>
      <c r="I74" s="261">
        <v>0</v>
      </c>
      <c r="J74" s="261" t="s">
        <v>453</v>
      </c>
      <c r="K74" s="261"/>
      <c r="L74" s="263">
        <v>64.631491453787405</v>
      </c>
      <c r="M74" s="263">
        <v>1</v>
      </c>
      <c r="N74" s="264">
        <v>64.631491453787405</v>
      </c>
    </row>
    <row r="75" spans="1:14" ht="14.4" customHeight="1" x14ac:dyDescent="0.3">
      <c r="A75" s="259" t="s">
        <v>341</v>
      </c>
      <c r="B75" s="260" t="s">
        <v>343</v>
      </c>
      <c r="C75" s="261" t="s">
        <v>349</v>
      </c>
      <c r="D75" s="262" t="s">
        <v>350</v>
      </c>
      <c r="E75" s="261" t="s">
        <v>344</v>
      </c>
      <c r="F75" s="262" t="s">
        <v>345</v>
      </c>
      <c r="G75" s="261" t="s">
        <v>353</v>
      </c>
      <c r="H75" s="261">
        <v>930417</v>
      </c>
      <c r="I75" s="261">
        <v>0</v>
      </c>
      <c r="J75" s="261" t="s">
        <v>454</v>
      </c>
      <c r="K75" s="261"/>
      <c r="L75" s="263">
        <v>87.434105824073441</v>
      </c>
      <c r="M75" s="263">
        <v>15</v>
      </c>
      <c r="N75" s="264">
        <v>1311.5115873611016</v>
      </c>
    </row>
    <row r="76" spans="1:14" ht="14.4" customHeight="1" x14ac:dyDescent="0.3">
      <c r="A76" s="259" t="s">
        <v>341</v>
      </c>
      <c r="B76" s="260" t="s">
        <v>343</v>
      </c>
      <c r="C76" s="261" t="s">
        <v>349</v>
      </c>
      <c r="D76" s="262" t="s">
        <v>350</v>
      </c>
      <c r="E76" s="261" t="s">
        <v>344</v>
      </c>
      <c r="F76" s="262" t="s">
        <v>345</v>
      </c>
      <c r="G76" s="261" t="s">
        <v>353</v>
      </c>
      <c r="H76" s="261">
        <v>930444</v>
      </c>
      <c r="I76" s="261">
        <v>0</v>
      </c>
      <c r="J76" s="261" t="s">
        <v>455</v>
      </c>
      <c r="K76" s="261"/>
      <c r="L76" s="263">
        <v>32.964787165521166</v>
      </c>
      <c r="M76" s="263">
        <v>58</v>
      </c>
      <c r="N76" s="264">
        <v>1911.957419496538</v>
      </c>
    </row>
    <row r="77" spans="1:14" ht="14.4" customHeight="1" x14ac:dyDescent="0.3">
      <c r="A77" s="259" t="s">
        <v>341</v>
      </c>
      <c r="B77" s="260" t="s">
        <v>343</v>
      </c>
      <c r="C77" s="261" t="s">
        <v>349</v>
      </c>
      <c r="D77" s="262" t="s">
        <v>350</v>
      </c>
      <c r="E77" s="261" t="s">
        <v>344</v>
      </c>
      <c r="F77" s="262" t="s">
        <v>345</v>
      </c>
      <c r="G77" s="261" t="s">
        <v>353</v>
      </c>
      <c r="H77" s="261">
        <v>930589</v>
      </c>
      <c r="I77" s="261">
        <v>0</v>
      </c>
      <c r="J77" s="261" t="s">
        <v>456</v>
      </c>
      <c r="K77" s="261" t="s">
        <v>457</v>
      </c>
      <c r="L77" s="263">
        <v>75.685403424855451</v>
      </c>
      <c r="M77" s="263">
        <v>2</v>
      </c>
      <c r="N77" s="264">
        <v>151.3708068497109</v>
      </c>
    </row>
    <row r="78" spans="1:14" ht="14.4" customHeight="1" x14ac:dyDescent="0.3">
      <c r="A78" s="259" t="s">
        <v>341</v>
      </c>
      <c r="B78" s="260" t="s">
        <v>343</v>
      </c>
      <c r="C78" s="261" t="s">
        <v>349</v>
      </c>
      <c r="D78" s="262" t="s">
        <v>350</v>
      </c>
      <c r="E78" s="261" t="s">
        <v>344</v>
      </c>
      <c r="F78" s="262" t="s">
        <v>345</v>
      </c>
      <c r="G78" s="261" t="s">
        <v>353</v>
      </c>
      <c r="H78" s="261">
        <v>930670</v>
      </c>
      <c r="I78" s="261">
        <v>0</v>
      </c>
      <c r="J78" s="261" t="s">
        <v>458</v>
      </c>
      <c r="K78" s="261" t="s">
        <v>459</v>
      </c>
      <c r="L78" s="263">
        <v>94.160875365356745</v>
      </c>
      <c r="M78" s="263">
        <v>48</v>
      </c>
      <c r="N78" s="264">
        <v>4445.9880664687662</v>
      </c>
    </row>
    <row r="79" spans="1:14" ht="14.4" customHeight="1" x14ac:dyDescent="0.3">
      <c r="A79" s="259" t="s">
        <v>341</v>
      </c>
      <c r="B79" s="260" t="s">
        <v>343</v>
      </c>
      <c r="C79" s="261" t="s">
        <v>349</v>
      </c>
      <c r="D79" s="262" t="s">
        <v>350</v>
      </c>
      <c r="E79" s="261" t="s">
        <v>344</v>
      </c>
      <c r="F79" s="262" t="s">
        <v>345</v>
      </c>
      <c r="G79" s="261" t="s">
        <v>353</v>
      </c>
      <c r="H79" s="261">
        <v>930671</v>
      </c>
      <c r="I79" s="261">
        <v>0</v>
      </c>
      <c r="J79" s="261" t="s">
        <v>460</v>
      </c>
      <c r="K79" s="261" t="s">
        <v>459</v>
      </c>
      <c r="L79" s="263">
        <v>107.79917517274342</v>
      </c>
      <c r="M79" s="263">
        <v>66</v>
      </c>
      <c r="N79" s="264">
        <v>6560.1128098575628</v>
      </c>
    </row>
    <row r="80" spans="1:14" ht="14.4" customHeight="1" x14ac:dyDescent="0.3">
      <c r="A80" s="259" t="s">
        <v>341</v>
      </c>
      <c r="B80" s="260" t="s">
        <v>343</v>
      </c>
      <c r="C80" s="261" t="s">
        <v>349</v>
      </c>
      <c r="D80" s="262" t="s">
        <v>350</v>
      </c>
      <c r="E80" s="261" t="s">
        <v>344</v>
      </c>
      <c r="F80" s="262" t="s">
        <v>345</v>
      </c>
      <c r="G80" s="261" t="s">
        <v>353</v>
      </c>
      <c r="H80" s="261">
        <v>930673</v>
      </c>
      <c r="I80" s="261">
        <v>0</v>
      </c>
      <c r="J80" s="261" t="s">
        <v>461</v>
      </c>
      <c r="K80" s="261" t="s">
        <v>459</v>
      </c>
      <c r="L80" s="263">
        <v>98.002840651668308</v>
      </c>
      <c r="M80" s="263">
        <v>24</v>
      </c>
      <c r="N80" s="264">
        <v>2267.1780643547186</v>
      </c>
    </row>
    <row r="81" spans="1:14" ht="14.4" customHeight="1" x14ac:dyDescent="0.3">
      <c r="A81" s="259" t="s">
        <v>341</v>
      </c>
      <c r="B81" s="260" t="s">
        <v>343</v>
      </c>
      <c r="C81" s="261" t="s">
        <v>349</v>
      </c>
      <c r="D81" s="262" t="s">
        <v>350</v>
      </c>
      <c r="E81" s="261" t="s">
        <v>344</v>
      </c>
      <c r="F81" s="262" t="s">
        <v>345</v>
      </c>
      <c r="G81" s="261" t="s">
        <v>353</v>
      </c>
      <c r="H81" s="261">
        <v>930674</v>
      </c>
      <c r="I81" s="261">
        <v>0</v>
      </c>
      <c r="J81" s="261" t="s">
        <v>462</v>
      </c>
      <c r="K81" s="261"/>
      <c r="L81" s="263">
        <v>169.59768951847073</v>
      </c>
      <c r="M81" s="263">
        <v>79</v>
      </c>
      <c r="N81" s="264">
        <v>13461.471225995036</v>
      </c>
    </row>
    <row r="82" spans="1:14" ht="14.4" customHeight="1" x14ac:dyDescent="0.3">
      <c r="A82" s="259" t="s">
        <v>341</v>
      </c>
      <c r="B82" s="260" t="s">
        <v>343</v>
      </c>
      <c r="C82" s="261" t="s">
        <v>349</v>
      </c>
      <c r="D82" s="262" t="s">
        <v>350</v>
      </c>
      <c r="E82" s="261" t="s">
        <v>346</v>
      </c>
      <c r="F82" s="262" t="s">
        <v>347</v>
      </c>
      <c r="G82" s="261" t="s">
        <v>353</v>
      </c>
      <c r="H82" s="261">
        <v>101066</v>
      </c>
      <c r="I82" s="261">
        <v>1066</v>
      </c>
      <c r="J82" s="261" t="s">
        <v>463</v>
      </c>
      <c r="K82" s="261" t="s">
        <v>464</v>
      </c>
      <c r="L82" s="263">
        <v>37.689936605030297</v>
      </c>
      <c r="M82" s="263">
        <v>1</v>
      </c>
      <c r="N82" s="264">
        <v>37.689936605030297</v>
      </c>
    </row>
    <row r="83" spans="1:14" ht="14.4" customHeight="1" x14ac:dyDescent="0.3">
      <c r="A83" s="259" t="s">
        <v>341</v>
      </c>
      <c r="B83" s="260" t="s">
        <v>343</v>
      </c>
      <c r="C83" s="261" t="s">
        <v>349</v>
      </c>
      <c r="D83" s="262" t="s">
        <v>350</v>
      </c>
      <c r="E83" s="261" t="s">
        <v>346</v>
      </c>
      <c r="F83" s="262" t="s">
        <v>347</v>
      </c>
      <c r="G83" s="261" t="s">
        <v>465</v>
      </c>
      <c r="H83" s="261">
        <v>105951</v>
      </c>
      <c r="I83" s="261">
        <v>5951</v>
      </c>
      <c r="J83" s="261" t="s">
        <v>466</v>
      </c>
      <c r="K83" s="261" t="s">
        <v>467</v>
      </c>
      <c r="L83" s="263">
        <v>275.33142857142855</v>
      </c>
      <c r="M83" s="263">
        <v>7</v>
      </c>
      <c r="N83" s="264">
        <v>1927.3199999999997</v>
      </c>
    </row>
    <row r="84" spans="1:14" ht="14.4" customHeight="1" thickBot="1" x14ac:dyDescent="0.35">
      <c r="A84" s="265" t="s">
        <v>341</v>
      </c>
      <c r="B84" s="266" t="s">
        <v>343</v>
      </c>
      <c r="C84" s="267" t="s">
        <v>349</v>
      </c>
      <c r="D84" s="268" t="s">
        <v>350</v>
      </c>
      <c r="E84" s="267" t="s">
        <v>346</v>
      </c>
      <c r="F84" s="268" t="s">
        <v>347</v>
      </c>
      <c r="G84" s="267" t="s">
        <v>465</v>
      </c>
      <c r="H84" s="267">
        <v>844576</v>
      </c>
      <c r="I84" s="267">
        <v>100339</v>
      </c>
      <c r="J84" s="267" t="s">
        <v>468</v>
      </c>
      <c r="K84" s="267" t="s">
        <v>469</v>
      </c>
      <c r="L84" s="269">
        <v>104.42060007054</v>
      </c>
      <c r="M84" s="269">
        <v>2</v>
      </c>
      <c r="N84" s="270">
        <v>208.84120014108001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190" t="s">
        <v>471</v>
      </c>
      <c r="B1" s="190"/>
      <c r="C1" s="190"/>
      <c r="D1" s="190"/>
      <c r="E1" s="190"/>
      <c r="F1" s="190"/>
    </row>
    <row r="2" spans="1:6" ht="14.4" customHeight="1" thickBot="1" x14ac:dyDescent="0.35">
      <c r="A2" s="214" t="s">
        <v>155</v>
      </c>
      <c r="B2" s="88"/>
      <c r="C2" s="89"/>
      <c r="D2" s="90"/>
      <c r="E2" s="89"/>
      <c r="F2" s="90"/>
    </row>
    <row r="3" spans="1:6" ht="14.4" customHeight="1" thickBot="1" x14ac:dyDescent="0.35">
      <c r="A3" s="139"/>
      <c r="B3" s="191" t="s">
        <v>133</v>
      </c>
      <c r="C3" s="192"/>
      <c r="D3" s="193" t="s">
        <v>132</v>
      </c>
      <c r="E3" s="192"/>
      <c r="F3" s="106" t="s">
        <v>6</v>
      </c>
    </row>
    <row r="4" spans="1:6" ht="14.4" customHeight="1" thickBot="1" x14ac:dyDescent="0.35">
      <c r="A4" s="271" t="s">
        <v>152</v>
      </c>
      <c r="B4" s="272" t="s">
        <v>17</v>
      </c>
      <c r="C4" s="273" t="s">
        <v>5</v>
      </c>
      <c r="D4" s="272" t="s">
        <v>17</v>
      </c>
      <c r="E4" s="273" t="s">
        <v>5</v>
      </c>
      <c r="F4" s="274" t="s">
        <v>17</v>
      </c>
    </row>
    <row r="5" spans="1:6" ht="14.4" customHeight="1" thickBot="1" x14ac:dyDescent="0.35">
      <c r="A5" s="282" t="s">
        <v>470</v>
      </c>
      <c r="B5" s="251"/>
      <c r="C5" s="275">
        <v>0</v>
      </c>
      <c r="D5" s="251">
        <v>2136.1612001410804</v>
      </c>
      <c r="E5" s="275">
        <v>1</v>
      </c>
      <c r="F5" s="252">
        <v>2136.1612001410804</v>
      </c>
    </row>
    <row r="6" spans="1:6" ht="14.4" customHeight="1" thickBot="1" x14ac:dyDescent="0.35">
      <c r="A6" s="278" t="s">
        <v>6</v>
      </c>
      <c r="B6" s="279"/>
      <c r="C6" s="280">
        <v>0</v>
      </c>
      <c r="D6" s="279">
        <v>2136.1612001410804</v>
      </c>
      <c r="E6" s="280">
        <v>1</v>
      </c>
      <c r="F6" s="281">
        <v>2136.1612001410804</v>
      </c>
    </row>
    <row r="7" spans="1:6" ht="14.4" customHeight="1" thickBot="1" x14ac:dyDescent="0.35"/>
    <row r="8" spans="1:6" ht="14.4" customHeight="1" x14ac:dyDescent="0.3">
      <c r="A8" s="287" t="s">
        <v>472</v>
      </c>
      <c r="B8" s="257"/>
      <c r="C8" s="276">
        <v>0</v>
      </c>
      <c r="D8" s="257">
        <v>1927.32</v>
      </c>
      <c r="E8" s="276">
        <v>1</v>
      </c>
      <c r="F8" s="258">
        <v>1927.32</v>
      </c>
    </row>
    <row r="9" spans="1:6" ht="14.4" customHeight="1" thickBot="1" x14ac:dyDescent="0.35">
      <c r="A9" s="288" t="s">
        <v>473</v>
      </c>
      <c r="B9" s="284"/>
      <c r="C9" s="285">
        <v>0</v>
      </c>
      <c r="D9" s="284">
        <v>208.84120014108001</v>
      </c>
      <c r="E9" s="285">
        <v>1</v>
      </c>
      <c r="F9" s="286">
        <v>208.84120014108001</v>
      </c>
    </row>
    <row r="10" spans="1:6" ht="14.4" customHeight="1" thickBot="1" x14ac:dyDescent="0.35">
      <c r="A10" s="278" t="s">
        <v>6</v>
      </c>
      <c r="B10" s="279"/>
      <c r="C10" s="280">
        <v>0</v>
      </c>
      <c r="D10" s="279">
        <v>2136.1612001410799</v>
      </c>
      <c r="E10" s="280">
        <v>1</v>
      </c>
      <c r="F10" s="281">
        <v>2136.1612001410799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8.88671875" style="93" bestFit="1" customWidth="1"/>
    <col min="8" max="8" width="6.77734375" style="86" bestFit="1" customWidth="1"/>
    <col min="9" max="9" width="6.6640625" style="93" customWidth="1"/>
    <col min="10" max="10" width="8.88671875" style="93" customWidth="1"/>
    <col min="11" max="11" width="6.77734375" style="86" bestFit="1" customWidth="1"/>
    <col min="12" max="12" width="6.6640625" style="93" customWidth="1"/>
    <col min="13" max="13" width="8.88671875" style="93" bestFit="1" customWidth="1"/>
    <col min="14" max="16384" width="8.88671875" style="65"/>
  </cols>
  <sheetData>
    <row r="1" spans="1:13" ht="18.600000000000001" customHeight="1" thickBot="1" x14ac:dyDescent="0.4">
      <c r="A1" s="190" t="s">
        <v>139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156"/>
      <c r="M1" s="156"/>
    </row>
    <row r="2" spans="1:13" ht="14.4" customHeight="1" thickBot="1" x14ac:dyDescent="0.35">
      <c r="A2" s="214" t="s">
        <v>155</v>
      </c>
      <c r="B2" s="91"/>
      <c r="C2" s="91"/>
      <c r="D2" s="91"/>
      <c r="E2" s="91"/>
      <c r="F2" s="92"/>
      <c r="G2" s="92"/>
      <c r="H2" s="140"/>
      <c r="I2" s="92"/>
      <c r="J2" s="92"/>
      <c r="K2" s="140"/>
      <c r="L2" s="92"/>
    </row>
    <row r="3" spans="1:13" ht="14.4" customHeight="1" thickBot="1" x14ac:dyDescent="0.35">
      <c r="E3" s="105" t="s">
        <v>131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9</v>
      </c>
      <c r="J3" s="52">
        <f>SUBTOTAL(9,J6:J1048576)</f>
        <v>2136.1612001410799</v>
      </c>
      <c r="K3" s="53">
        <f>IF(M3=0,0,J3/M3)</f>
        <v>1</v>
      </c>
      <c r="L3" s="52">
        <f>SUBTOTAL(9,L6:L1048576)</f>
        <v>9</v>
      </c>
      <c r="M3" s="54">
        <f>SUBTOTAL(9,M6:M1048576)</f>
        <v>2136.1612001410799</v>
      </c>
    </row>
    <row r="4" spans="1:13" ht="14.4" customHeight="1" thickBot="1" x14ac:dyDescent="0.35">
      <c r="A4" s="50"/>
      <c r="B4" s="50"/>
      <c r="C4" s="50"/>
      <c r="D4" s="50"/>
      <c r="E4" s="51"/>
      <c r="F4" s="194" t="s">
        <v>133</v>
      </c>
      <c r="G4" s="195"/>
      <c r="H4" s="196"/>
      <c r="I4" s="197" t="s">
        <v>132</v>
      </c>
      <c r="J4" s="195"/>
      <c r="K4" s="196"/>
      <c r="L4" s="198" t="s">
        <v>6</v>
      </c>
      <c r="M4" s="199"/>
    </row>
    <row r="5" spans="1:13" ht="14.4" customHeight="1" thickBot="1" x14ac:dyDescent="0.35">
      <c r="A5" s="271" t="s">
        <v>134</v>
      </c>
      <c r="B5" s="289" t="s">
        <v>135</v>
      </c>
      <c r="C5" s="289" t="s">
        <v>80</v>
      </c>
      <c r="D5" s="289" t="s">
        <v>136</v>
      </c>
      <c r="E5" s="289" t="s">
        <v>137</v>
      </c>
      <c r="F5" s="290" t="s">
        <v>19</v>
      </c>
      <c r="G5" s="290" t="s">
        <v>17</v>
      </c>
      <c r="H5" s="273" t="s">
        <v>138</v>
      </c>
      <c r="I5" s="272" t="s">
        <v>19</v>
      </c>
      <c r="J5" s="290" t="s">
        <v>17</v>
      </c>
      <c r="K5" s="273" t="s">
        <v>138</v>
      </c>
      <c r="L5" s="272" t="s">
        <v>19</v>
      </c>
      <c r="M5" s="291" t="s">
        <v>17</v>
      </c>
    </row>
    <row r="6" spans="1:13" ht="14.4" customHeight="1" x14ac:dyDescent="0.3">
      <c r="A6" s="253" t="s">
        <v>349</v>
      </c>
      <c r="B6" s="254" t="s">
        <v>474</v>
      </c>
      <c r="C6" s="254" t="s">
        <v>475</v>
      </c>
      <c r="D6" s="254" t="s">
        <v>476</v>
      </c>
      <c r="E6" s="254" t="s">
        <v>477</v>
      </c>
      <c r="F6" s="257"/>
      <c r="G6" s="257"/>
      <c r="H6" s="276">
        <v>0</v>
      </c>
      <c r="I6" s="257">
        <v>7</v>
      </c>
      <c r="J6" s="257">
        <v>1927.32</v>
      </c>
      <c r="K6" s="276">
        <v>1</v>
      </c>
      <c r="L6" s="257">
        <v>7</v>
      </c>
      <c r="M6" s="258">
        <v>1927.32</v>
      </c>
    </row>
    <row r="7" spans="1:13" ht="14.4" customHeight="1" thickBot="1" x14ac:dyDescent="0.35">
      <c r="A7" s="265" t="s">
        <v>349</v>
      </c>
      <c r="B7" s="266" t="s">
        <v>478</v>
      </c>
      <c r="C7" s="266" t="s">
        <v>479</v>
      </c>
      <c r="D7" s="266" t="s">
        <v>468</v>
      </c>
      <c r="E7" s="266" t="s">
        <v>469</v>
      </c>
      <c r="F7" s="269"/>
      <c r="G7" s="269"/>
      <c r="H7" s="277">
        <v>0</v>
      </c>
      <c r="I7" s="269">
        <v>2</v>
      </c>
      <c r="J7" s="269">
        <v>208.84120014108001</v>
      </c>
      <c r="K7" s="277">
        <v>1</v>
      </c>
      <c r="L7" s="269">
        <v>2</v>
      </c>
      <c r="M7" s="270">
        <v>208.84120014108001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2013-08-31T13:06:19Z</dcterms:modified>
</cp:coreProperties>
</file>