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5" i="431"/>
  <c r="I19" i="431"/>
  <c r="J16" i="431"/>
  <c r="K13" i="431"/>
  <c r="L10" i="431"/>
  <c r="L18" i="431"/>
  <c r="M15" i="431"/>
  <c r="N16" i="431"/>
  <c r="O17" i="431"/>
  <c r="P18" i="431"/>
  <c r="Q15" i="431"/>
  <c r="P11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8" i="431"/>
  <c r="P15" i="431"/>
  <c r="Q16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I11" i="431"/>
  <c r="J12" i="431"/>
  <c r="K9" i="431"/>
  <c r="K17" i="431"/>
  <c r="L14" i="431"/>
  <c r="M11" i="431"/>
  <c r="M19" i="431"/>
  <c r="N12" i="431"/>
  <c r="O9" i="431"/>
  <c r="O13" i="431"/>
  <c r="P10" i="431"/>
  <c r="P14" i="431"/>
  <c r="Q11" i="431"/>
  <c r="Q19" i="431"/>
  <c r="O14" i="431"/>
  <c r="P19" i="431"/>
  <c r="Q12" i="431"/>
  <c r="O8" i="431"/>
  <c r="J8" i="431"/>
  <c r="G8" i="431"/>
  <c r="P8" i="431"/>
  <c r="K8" i="431"/>
  <c r="I8" i="431"/>
  <c r="E8" i="431"/>
  <c r="H8" i="431"/>
  <c r="M8" i="431"/>
  <c r="N8" i="431"/>
  <c r="Q8" i="431"/>
  <c r="C8" i="431"/>
  <c r="L8" i="431"/>
  <c r="F8" i="431"/>
  <c r="D8" i="431"/>
  <c r="S12" i="431" l="1"/>
  <c r="R12" i="431"/>
  <c r="S19" i="431"/>
  <c r="R19" i="431"/>
  <c r="S11" i="431"/>
  <c r="R11" i="431"/>
  <c r="S18" i="431"/>
  <c r="R18" i="431"/>
  <c r="S14" i="431"/>
  <c r="R14" i="431"/>
  <c r="S10" i="431"/>
  <c r="R10" i="431"/>
  <c r="S17" i="431"/>
  <c r="R17" i="431"/>
  <c r="S13" i="431"/>
  <c r="R13" i="431"/>
  <c r="R9" i="431"/>
  <c r="S9" i="431"/>
  <c r="R16" i="431"/>
  <c r="S16" i="431"/>
  <c r="R15" i="431"/>
  <c r="S15" i="431"/>
  <c r="L6" i="431"/>
  <c r="C6" i="431"/>
  <c r="R8" i="431"/>
  <c r="Q6" i="431"/>
  <c r="S8" i="431"/>
  <c r="N6" i="431"/>
  <c r="M6" i="431"/>
  <c r="H6" i="431"/>
  <c r="I6" i="431"/>
  <c r="K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7" i="414"/>
  <c r="D14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D21" i="414"/>
  <c r="C21" i="414"/>
  <c r="I12" i="339" l="1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<sst xmlns="http://schemas.openxmlformats.org/spreadsheetml/2006/main" count="9192" uniqueCount="1897">
  <si>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</si>
  <si>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</si>
  <si>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</si>
  <si>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</si>
  <si>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</si>
  <si>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</si>
  <si>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</si>
  <si>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</si>
  <si>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</si>
  <si>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</si>
  <si>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</si>
  <si>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</si>
  <si>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</si>
  <si>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</si>
  <si>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</si>
  <si>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</si>
  <si>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</si>
  <si>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</si>
  <si>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</si>
  <si>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</si>
  <si>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</si>
  <si>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</si>
  <si>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</si>
  <si>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</si>
  <si>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</si>
  <si>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</si>
  <si>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</si>
  <si>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</si>
  <si>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</si>
  <si>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</si>
  <si>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</si>
  <si>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</si>
  <si>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</si>
  <si>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</si>
  <si>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</si>
  <si>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</si>
  <si>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</si>
  <si>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</si>
  <si>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</si>
  <si>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</si>
  <si>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</si>
  <si>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</si>
  <si>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</si>
  <si>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</si>
  <si>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</si>
  <si>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</si>
  <si>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</si>
  <si>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</si>
  <si>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</si>
  <si>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</si>
  <si>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</si>
  <si>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</si>
  <si>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</si>
  <si>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</si>
  <si>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</si>
  <si>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</si>
  <si>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</si>
  <si>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</si>
  <si>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</si>
  <si>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</si>
  <si>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</si>
  <si>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</si>
  <si>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</si>
  <si>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</si>
  <si>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</si>
  <si>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</si>
  <si>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</si>
  <si>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</si>
  <si>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</si>
  <si>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</si>
  <si>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</si>
  <si>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</si>
  <si>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</si>
  <si>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</si>
  <si>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</si>
  <si>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</si>
  <si>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</si>
  <si>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</si>
  <si>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</si>
  <si>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</si>
  <si>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</si>
  <si>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</si>
  <si>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</si>
  <si>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</si>
  <si>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</si>
  <si>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</si>
  <si>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</si>
  <si>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</si>
  <si>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</si>
  <si>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</si>
  <si>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</si>
  <si>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</si>
  <si>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</si>
  <si>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</si>
  <si>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</si>
  <si>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</si>
  <si>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</si>
  <si>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</si>
  <si>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</si>
  <si>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</si>
  <si>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</si>
  <si>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</si>
  <si>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</si>
  <si>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</si>
  <si>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</si>
  <si>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</si>
  <si>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</si>
  <si>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</si>
  <si>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</si>
  <si>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</si>
  <si>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</si>
  <si>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</si>
  <si>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</si>
  <si>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</si>
  <si>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</si>
  <si>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</si>
  <si>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</si>
  <si>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</si>
  <si>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</si>
  <si>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</si>
  <si>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</si>
  <si>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</si>
  <si>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</si>
  <si>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</si>
  <si>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</si>
  <si>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</si>
  <si>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</si>
  <si>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</si>
  <si>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</si>
  <si>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</si>
  <si>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</si>
  <si>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</si>
  <si>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</si>
  <si>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</si>
  <si>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</si>
  <si>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</si>
  <si>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</si>
  <si>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</si>
  <si>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</si>
  <si>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</si>
  <si>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</si>
  <si>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</si>
  <si>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</si>
  <si>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</si>
  <si>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</si>
  <si>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</si>
  <si>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</si>
  <si>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</si>
  <si>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</si>
  <si>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</si>
  <si>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</si>
  <si>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</si>
  <si>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</si>
  <si>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</si>
  <si>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</si>
  <si>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</si>
  <si>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</si>
  <si>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</si>
  <si>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</si>
  <si>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</si>
  <si>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</si>
  <si>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</si>
  <si>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</si>
  <si>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</si>
  <si>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</si>
  <si>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</si>
  <si>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</si>
  <si>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</si>
  <si>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</si>
  <si>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</si>
  <si>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</si>
  <si>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</si>
  <si>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</si>
  <si>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</si>
  <si>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</si>
  <si>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</si>
  <si>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</si>
  <si>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</si>
  <si>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</si>
  <si>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</si>
  <si>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</si>
  <si>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</si>
  <si>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</si>
  <si>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</si>
  <si>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</si>
  <si>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</si>
  <si>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</si>
  <si>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</si>
  <si>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</si>
  <si>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</si>
  <si>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</si>
  <si>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</si>
  <si>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</si>
  <si>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</si>
  <si>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</si>
  <si>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</si>
  <si>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</si>
  <si>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</si>
  <si>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</si>
  <si>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</si>
  <si>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</si>
  <si>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</si>
  <si>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</si>
  <si>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</si>
  <si>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</si>
  <si>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</si>
  <si>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</si>
  <si>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</si>
  <si>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</si>
  <si>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</si>
  <si>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</si>
  <si>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</si>
  <si>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</si>
  <si>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</si>
  <si>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</si>
  <si>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</si>
  <si>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</si>
  <si>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</si>
  <si>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</si>
  <si>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</si>
  <si>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</si>
  <si>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</si>
  <si>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</si>
  <si>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</si>
  <si>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</si>
  <si>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</si>
  <si>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</si>
  <si>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</si>
  <si>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</si>
  <si>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</si>
  <si>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</si>
  <si>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</si>
  <si>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</si>
  <si>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</si>
  <si>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</si>
  <si>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</si>
  <si>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</si>
  <si>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</si>
  <si>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</si>
  <si>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</si>
  <si>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</si>
  <si>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</si>
  <si>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</si>
  <si>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</si>
  <si>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</si>
  <si>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</si>
  <si>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</si>
  <si>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</si>
  <si>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</si>
  <si>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</si>
  <si>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</si>
  <si>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</si>
  <si>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</si>
  <si>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</si>
  <si>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</si>
  <si>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</si>
  <si>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</si>
  <si>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</si>
  <si>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</si>
  <si>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</si>
  <si>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</si>
  <si>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</si>
  <si>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</si>
  <si>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</si>
  <si>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</si>
  <si>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</si>
  <si>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</si>
  <si>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</si>
  <si>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</si>
  <si>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</si>
  <si>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</si>
  <si>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</si>
  <si>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</si>
  <si>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</si>
  <si>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--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</si>
  <si>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</si>
  <si>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</si>
  <si>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</si>
  <si>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</si>
  <si>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</si>
  <si>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</si>
  <si>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</si>
  <si>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</si>
  <si>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</si>
  <si>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</si>
  <si>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</si>
  <si>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</si>
  <si>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</si>
  <si>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</si>
  <si>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</si>
  <si>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</si>
  <si>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</si>
  <si>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</si>
  <si>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</si>
  <si>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</si>
  <si>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</si>
  <si>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</si>
  <si>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</si>
  <si>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</si>
  <si>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</si>
  <si>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</si>
  <si>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</si>
  <si>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</si>
  <si>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</si>
  <si>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</si>
  <si>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</si>
  <si>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</si>
  <si>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</si>
  <si>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</si>
  <si>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</si>
  <si>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</si>
  <si>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</si>
  <si>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</si>
  <si>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</si>
  <si>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</si>
  <si>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</si>
  <si>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</si>
  <si>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</si>
  <si>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</si>
  <si>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</si>
  <si>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</si>
  <si>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</si>
  <si>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</si>
  <si>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</si>
  <si>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</si>
  <si>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</si>
  <si>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</si>
  <si>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</si>
  <si>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</si>
  <si>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</si>
  <si>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</si>
  <si>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</si>
  <si>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</si>
  <si>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</si>
  <si>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</si>
  <si>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</si>
  <si>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</si>
  <si>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</si>
  <si>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</si>
  <si>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</si>
  <si>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</si>
  <si>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</si>
  <si>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</si>
  <si>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</si>
  <si>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</si>
  <si>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</si>
  <si>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</si>
  <si>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</si>
  <si>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</si>
  <si>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</si>
  <si>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</si>
  <si>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</si>
  <si>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</si>
  <si>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</si>
  <si>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</si>
  <si>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</si>
  <si>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</si>
  <si>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</si>
  <si>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</si>
  <si>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</si>
  <si>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</si>
  <si>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</si>
  <si>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</si>
  <si>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</si>
  <si>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</si>
  <si>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</si>
  <si>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</si>
  <si>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</si>
  <si>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</si>
  <si>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</si>
  <si>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</si>
  <si>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</si>
  <si>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</si>
  <si>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</si>
  <si>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</si>
  <si>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</si>
  <si>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</si>
  <si>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</si>
  <si>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</si>
  <si>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</si>
  <si>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</si>
  <si>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</si>
  <si>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</si>
  <si>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</si>
  <si>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</si>
  <si>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</si>
  <si>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</si>
  <si>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</si>
  <si>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</si>
  <si>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</si>
  <si>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</si>
  <si>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</si>
  <si>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</si>
  <si>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</si>
  <si>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</si>
  <si>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</si>
  <si>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</si>
  <si>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</si>
  <si>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</si>
  <si>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</si>
  <si>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</si>
  <si>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</si>
  <si>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</si>
  <si>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</si>
  <si>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</si>
  <si>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</si>
  <si>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</si>
  <si>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</si>
  <si>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</si>
  <si>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</si>
  <si>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</si>
  <si>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</si>
  <si>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</si>
  <si>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</si>
  <si>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</si>
  <si>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</si>
  <si>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</si>
  <si>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</si>
  <si>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</si>
  <si>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</si>
  <si>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</si>
  <si>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</si>
  <si>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</si>
  <si>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</si>
  <si>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</si>
  <si>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</si>
  <si>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</si>
  <si>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</si>
  <si>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</si>
  <si>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</si>
  <si>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</si>
  <si>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</si>
  <si>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</si>
  <si>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</si>
  <si>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</si>
  <si>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</si>
  <si>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</si>
  <si>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</si>
  <si>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</si>
  <si>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</si>
  <si>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</si>
  <si>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</si>
  <si>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</si>
  <si>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</si>
  <si>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</si>
  <si>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</si>
  <si>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</si>
  <si>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</si>
  <si>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INJ SOL 10X1000ML-PE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</si>
  <si>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</si>
  <si>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</si>
  <si>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</si>
  <si>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</si>
  <si>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</si>
  <si>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</si>
  <si>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Carbosorb tbl.20-blistr</t>
  </si>
  <si>
    <t>DIAZEPAM SLOVAKOFARMA</t>
  </si>
  <si>
    <t>TBL 20X5MG</t>
  </si>
  <si>
    <t>DICYNONE 250</t>
  </si>
  <si>
    <t>INJ SOL 4X2ML/250MG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</si>
  <si>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</si>
  <si>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</si>
  <si>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</si>
  <si>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</si>
  <si>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</si>
  <si>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</si>
  <si>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INJ SOL 100X10ML II</t>
  </si>
  <si>
    <t>INF SOL 10X1000MLPLAH</t>
  </si>
  <si>
    <t>INF SOL 10X250MLPELAH</t>
  </si>
  <si>
    <t>IBALGIN 400 (IBUPROFEN 400)</t>
  </si>
  <si>
    <t>TBL OBD 100X400MG</t>
  </si>
  <si>
    <t>IBALGIN 400 TBL 36</t>
  </si>
  <si>
    <t xml:space="preserve">POR TBL FLM 36X400MG </t>
  </si>
  <si>
    <t>IR  AQUA STERILE OPLACH.1x1000 ml ECOTAINER</t>
  </si>
  <si>
    <t>IR OPLACH</t>
  </si>
  <si>
    <t>KL AQUA PURIF. KUL., FAG. 1 kg</t>
  </si>
  <si>
    <t>KL BENZINUM 900ml/ 600g</t>
  </si>
  <si>
    <t>KL ETHANOL.C.BENZINO 10G</t>
  </si>
  <si>
    <t>KL ETHANOL.C.BENZINO 150G v sirokohrdle lahvi</t>
  </si>
  <si>
    <t>KL ETHANOL.C.BENZINO 250G</t>
  </si>
  <si>
    <t>KL ETHANOL.C.BENZINO 75G</t>
  </si>
  <si>
    <t>KL ETHANOLUM BENZ.DENAT. 900 ml / 720g/</t>
  </si>
  <si>
    <t>KL ETHANOLUM BENZ.DENAT. SPRAY 100g</t>
  </si>
  <si>
    <t>KL GEL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</si>
  <si>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</si>
  <si>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</si>
  <si>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</si>
  <si>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</si>
  <si>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</si>
  <si>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</si>
  <si>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</si>
  <si>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PRIPRAVEK</t>
  </si>
  <si>
    <t>KL SIGNATURY</t>
  </si>
  <si>
    <t>KL SOL.ARG.NITR.10% 10G</t>
  </si>
  <si>
    <t>KL SOL.BORGLYCEROLI 3%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</si>
  <si>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</si>
  <si>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</si>
  <si>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</si>
  <si>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</si>
  <si>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</si>
  <si>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</si>
  <si>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</si>
  <si>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VASELINUM ALBUM, 20G</t>
  </si>
  <si>
    <t>KL VASELINUM ALBUM, 50G</t>
  </si>
  <si>
    <t>LIDOCAIN EGIS 10 %</t>
  </si>
  <si>
    <t>DRM SPR SOL 1X38GM</t>
  </si>
  <si>
    <t>MAGNESIUM SULFURICUM BIOTIKA</t>
  </si>
  <si>
    <t>INJ 5X10ML 20%</t>
  </si>
  <si>
    <t>INJ 5X10ML 10%</t>
  </si>
  <si>
    <t>MAGNOSOLV</t>
  </si>
  <si>
    <t>GRA 30X6.1GM(SACKY)</t>
  </si>
  <si>
    <t>MESOCAIN</t>
  </si>
  <si>
    <t>INJ 10X10ML 1%</t>
  </si>
  <si>
    <t>NATRIUM CHLORATUM BIOTIKA ISOT.</t>
  </si>
  <si>
    <t>INJ 10X5ML</t>
  </si>
  <si>
    <t>OPHTHALMO-SEPTONEX</t>
  </si>
  <si>
    <t>UNG OPH 1X5GM</t>
  </si>
  <si>
    <t>PARALEN 500</t>
  </si>
  <si>
    <t>POR TBL NOB 24X500MG</t>
  </si>
  <si>
    <t>SEPTANEST S ADRENALINEM 1:200 000</t>
  </si>
  <si>
    <t>40MG/ML+5MCG/ML INJ SOL 50X1,7ML+BLISTR</t>
  </si>
  <si>
    <t>SOLCOSERYL DENTAL ADHESIVE</t>
  </si>
  <si>
    <t>STM PST 1X5GM</t>
  </si>
  <si>
    <t>SUPRACAIN 4%</t>
  </si>
  <si>
    <t>INJ 10X2ML</t>
  </si>
  <si>
    <t>TANTUM VERDE</t>
  </si>
  <si>
    <t>1,5MG/ML GGR 240 ML</t>
  </si>
  <si>
    <t>P</t>
  </si>
  <si>
    <t>VENTOLIN INHALER N</t>
  </si>
  <si>
    <t>INHSUSPSS200X100RG</t>
  </si>
  <si>
    <t>VITAMIN B12 LECIVA 1000RG</t>
  </si>
  <si>
    <t>INJ 5X1ML/1000RG</t>
  </si>
  <si>
    <t>ZODAC</t>
  </si>
  <si>
    <t>TBL OBD 30X10MG</t>
  </si>
  <si>
    <t>léky - antibiotika (LEK)</t>
  </si>
  <si>
    <t>AMOKSIKLAV 1G</t>
  </si>
  <si>
    <t>TBL OBD 14X1GM</t>
  </si>
  <si>
    <t>2421 - ZUBNI: ambulance</t>
  </si>
  <si>
    <t>R03AC02 - SALBUTAMOL</t>
  </si>
  <si>
    <t>R06AE07 - CETIRIZIN</t>
  </si>
  <si>
    <t>J01CR02 - AMOXICILIN A  INHIBITOR BETA-LAKTAMASY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</si>
  <si>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</si>
  <si>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</si>
  <si>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</si>
  <si>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</si>
  <si>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</si>
  <si>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</si>
  <si>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</si>
  <si>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</si>
  <si>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</si>
  <si>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</si>
  <si>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</si>
  <si>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</si>
  <si>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</si>
  <si>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</si>
  <si>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</si>
  <si>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</si>
  <si>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</si>
  <si>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</si>
  <si>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</si>
  <si>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</si>
  <si>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</si>
  <si>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</si>
  <si>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50115020</t>
  </si>
  <si>
    <t>laboratorní diagnostika-LEK (Z501)</t>
  </si>
  <si>
    <t>804536</t>
  </si>
  <si>
    <t xml:space="preserve">-Diagnostikum připr. </t>
  </si>
  <si>
    <t>50115040</t>
  </si>
  <si>
    <t>laboratorní materiál (Z505)</t>
  </si>
  <si>
    <t>ZC066</t>
  </si>
  <si>
    <t>Kádinka nízká s výlevkou sklo 100 ml (213-1045) KAVA632417010100</t>
  </si>
  <si>
    <t>ZF670</t>
  </si>
  <si>
    <t>Kádinka nízká s výlevkou skol 150 ml KAVA632417010150_U (č. n. 2602043344)</t>
  </si>
  <si>
    <t>ZC040</t>
  </si>
  <si>
    <t>Kádinka nízká sklo 25 ml VTRB632411010025</t>
  </si>
  <si>
    <t>ZC041</t>
  </si>
  <si>
    <t>Kádinka nízká sklo 50 ml VTRB632411010050</t>
  </si>
  <si>
    <t>ZC044</t>
  </si>
  <si>
    <t>Kahan lihový 100 ml 635 534104100</t>
  </si>
  <si>
    <t>ZC054</t>
  </si>
  <si>
    <t>Válec odměrný vysoký sklo 100 ml d713880</t>
  </si>
  <si>
    <t>ZC078</t>
  </si>
  <si>
    <t>Válec odměrný vysoký sklo 50 ml 710920</t>
  </si>
  <si>
    <t>50115050</t>
  </si>
  <si>
    <t>obvazový materiál (Z502)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</si>
  <si>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</si>
  <si>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</si>
  <si>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</si>
  <si>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</si>
  <si>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</si>
  <si>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ZA463</t>
  </si>
  <si>
    <t>Kompresa NT 10 x 20 cm/2 ks sterilní 26620</t>
  </si>
  <si>
    <t>ZN200</t>
  </si>
  <si>
    <t>Krytí hemostatické traumacel new dent kostky bal. á 50 ks 10115</t>
  </si>
  <si>
    <t>ZA798</t>
  </si>
  <si>
    <t>Krytí hemostatické traumacel P 2g ks bal. á 5 ks zásyp 10120</t>
  </si>
  <si>
    <t>ZC399</t>
  </si>
  <si>
    <t>Krytí hemostatické traumacel taf light 1,5 x 5 cm bal. á 10 ks síťka 10295</t>
  </si>
  <si>
    <t>ZA640</t>
  </si>
  <si>
    <t>Krytí hemostatické traumacel taf light 7,5 x 5 cm bal. á 10 ks síťka 10296</t>
  </si>
  <si>
    <t>ZA486</t>
  </si>
  <si>
    <t>Krytí mastný tyl jelonet   5 x 5 cm á 50 ks 7403</t>
  </si>
  <si>
    <t>ZB404</t>
  </si>
  <si>
    <t>Náplast cosmos 8 cm x 1 m 5403353</t>
  </si>
  <si>
    <t>ZD111</t>
  </si>
  <si>
    <t>Náplast omnifix E 5 cm x 10 m 9006493</t>
  </si>
  <si>
    <t>ZA450</t>
  </si>
  <si>
    <t>Náplast omniplast 1,25 cm x 9,1 m 9004520</t>
  </si>
  <si>
    <t>ZD104</t>
  </si>
  <si>
    <t>Náplast omniplast 10,0 cm x 10,0 m 9004472 (900535)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</si>
  <si>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</si>
  <si>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</si>
  <si>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</si>
  <si>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</si>
  <si>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ZG538</t>
  </si>
  <si>
    <t>Obvaz ran po chir. zákrocích COE PACK 530315</t>
  </si>
  <si>
    <t>ZL999</t>
  </si>
  <si>
    <t>Rychloobvaz 8 x 4 cm 001445510</t>
  </si>
  <si>
    <t>ZA604</t>
  </si>
  <si>
    <t>Tyčinka vatová sterilní jednotlivě balalená bal. á 1000 ks 5100/SG/CS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</si>
  <si>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</si>
  <si>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</si>
  <si>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</si>
  <si>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</si>
  <si>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</si>
  <si>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</si>
  <si>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</si>
  <si>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</si>
  <si>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ZD152</t>
  </si>
  <si>
    <t>Ambuvak pro děti 550 ml 7151000</t>
  </si>
  <si>
    <t>ZD151</t>
  </si>
  <si>
    <t>Ambuvak pro dospělé vak 1,5 l komplet (maska, hadička, rezervoár) 7152000</t>
  </si>
  <si>
    <t>ZK977</t>
  </si>
  <si>
    <t>Cévka odsávací CH14 s přerušovačem sání P01173a</t>
  </si>
  <si>
    <t>ZK978</t>
  </si>
  <si>
    <t>Cévka odsávací CH16 s přerušovačem sání P01175a</t>
  </si>
  <si>
    <t>ZA690</t>
  </si>
  <si>
    <t>Čepelka skalpelová 10 BB510</t>
  </si>
  <si>
    <t>ZC752</t>
  </si>
  <si>
    <t>Čepelka skalpelová 15 BB515</t>
  </si>
  <si>
    <t>ZI496</t>
  </si>
  <si>
    <t>Elektroda defibrilační pro dospělé QC 11996-000017</t>
  </si>
  <si>
    <t>ZB844</t>
  </si>
  <si>
    <t>Esmarch - pryžové obinadlo 60 x 1250 KVS 06125</t>
  </si>
  <si>
    <t>ZJ908</t>
  </si>
  <si>
    <t>Kleště extrakční anatomica hor. tř. č. 18 DG118R</t>
  </si>
  <si>
    <t>ZJ907</t>
  </si>
  <si>
    <t>Kleště extrakční anatomica hor. tř. č.17 DG117R</t>
  </si>
  <si>
    <t>ZJ909</t>
  </si>
  <si>
    <t>Kleště extrakční anatomica na h. stol. č. 67 DG250R</t>
  </si>
  <si>
    <t>ZM137</t>
  </si>
  <si>
    <t>Kleště štípací rovné úzké Jansen délka 170 mm 30.50.18</t>
  </si>
  <si>
    <t>ZK884</t>
  </si>
  <si>
    <t>Kohout trojcestný discofix modrý 4095111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</si>
  <si>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</si>
  <si>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</si>
  <si>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</si>
  <si>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</si>
  <si>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</si>
  <si>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</si>
  <si>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</si>
  <si>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</si>
  <si>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ZQ144</t>
  </si>
  <si>
    <t>Nůžky chirurgické rovné hrotnatotupé 150 mm AJ 024-15</t>
  </si>
  <si>
    <t>ZQ140</t>
  </si>
  <si>
    <t>Nůžky oční rovné 115 mm tk AK 432-11</t>
  </si>
  <si>
    <t>ZQ101</t>
  </si>
  <si>
    <t>Ploténka vosková Modelling Wax Pink Standard tvrdá, 75 x 150 x 1.25 mm bal. 1000 g 43001641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</si>
  <si>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</si>
  <si>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</si>
  <si>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</si>
  <si>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</si>
  <si>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</si>
  <si>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</si>
  <si>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</si>
  <si>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</si>
  <si>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ZE308</t>
  </si>
  <si>
    <t>Stříkačka injekční 3-dílná 5 ml LL Omnifix Solo se závitem 4617053V</t>
  </si>
  <si>
    <t>ZJ096</t>
  </si>
  <si>
    <t>Vzduchovod nosní 6,0 mm bal. á 10 ks 321060</t>
  </si>
  <si>
    <t>ZJ098</t>
  </si>
  <si>
    <t>Vzduchovod nosní 7,0 mm bal. á 10 ks 321070</t>
  </si>
  <si>
    <t>ZI179</t>
  </si>
  <si>
    <t>Zkumavka s mediem+ flovakovaný tampon eSwab růžový nos,krk,vagina,konečník,rány,fekální vzo) 490CE.A</t>
  </si>
  <si>
    <t>50115064</t>
  </si>
  <si>
    <t>ZPr - šicí materiál (Z529)</t>
  </si>
  <si>
    <t>ZB978</t>
  </si>
  <si>
    <t>Šití dafilon modrý 5/0 (1) bal. á 36 ks C0932124</t>
  </si>
  <si>
    <t>ZB196</t>
  </si>
  <si>
    <t>Šití prolene bl 4-0 bal. á 36 ks EH7151H</t>
  </si>
  <si>
    <t>ZB447</t>
  </si>
  <si>
    <t>Šití silkam černý 3/0 (2) bal. á 36 ks C0760145</t>
  </si>
  <si>
    <t>ZB461</t>
  </si>
  <si>
    <t>Šití silkam černý 3/0 (2) bal. á 36 ks C0760307</t>
  </si>
  <si>
    <t>ZD736</t>
  </si>
  <si>
    <t>Šití silkam černý 4/0 (1.5) bal. á 36 ks C0760293</t>
  </si>
  <si>
    <t>ZB444</t>
  </si>
  <si>
    <t>Šití silkam černý 4/0 (1.5) bal. á 36 ks C0761290</t>
  </si>
  <si>
    <t>ZN643</t>
  </si>
  <si>
    <t>Šití vstřebatelné PGA-RESORBA 4/0 fialová HS 22 70 cm bal. á 24 ks ST1512</t>
  </si>
  <si>
    <t>50115065</t>
  </si>
  <si>
    <t>ZPr - vpichovací materiál (Z530)</t>
  </si>
  <si>
    <t>ZC305</t>
  </si>
  <si>
    <t>Jehla injekční 0,4 x 20 mm šedá 4657705</t>
  </si>
  <si>
    <t>ZA834</t>
  </si>
  <si>
    <t>Jehla injekční 0,7 x 40 mm černá 4660021</t>
  </si>
  <si>
    <t>ZA833</t>
  </si>
  <si>
    <t>Jehla injekční 0,8 x 40 mm zelená 4657527</t>
  </si>
  <si>
    <t>ZD515</t>
  </si>
  <si>
    <t>Jehla jednorázová septoject modrá G30 0,3 x 25 mm á 100 ks 0038505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</si>
  <si>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</si>
  <si>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</si>
  <si>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</si>
  <si>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</si>
  <si>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</si>
  <si>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</si>
  <si>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ZP363</t>
  </si>
  <si>
    <t>Rukavice latex bez p. superlife XS bal. á 100 ks 8951480 - povoleno pouze pro ÚČOCH a KZL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</si>
  <si>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</si>
  <si>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</si>
  <si>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</si>
  <si>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</si>
  <si>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ZD517</t>
  </si>
  <si>
    <t>Rukavice latex s p. XS bal. á 100 ks 01010 - povoleno pouze pro ÚČOCH a KZL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</si>
  <si>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</si>
  <si>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</si>
  <si>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</si>
  <si>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</si>
  <si>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</si>
  <si>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</si>
  <si>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</si>
  <si>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</si>
  <si>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ZP950</t>
  </si>
  <si>
    <t>Rukavice nitril basic bez p. modré XS bal. á 200 ks 44749</t>
  </si>
  <si>
    <t>ZM293</t>
  </si>
  <si>
    <t>Rukavice nitril sempercare bez p. L bal. á 200 ks 30804</t>
  </si>
  <si>
    <t>ZM291</t>
  </si>
  <si>
    <t>Rukavice nitril sempercare bez p. S bal. á 200 ks 30802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</si>
  <si>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</si>
  <si>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</si>
  <si>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</si>
  <si>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</si>
  <si>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</si>
  <si>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</si>
  <si>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</si>
  <si>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</si>
  <si>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</si>
  <si>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</si>
  <si>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</si>
  <si>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8 6035542 (303506EU)</t>
  </si>
  <si>
    <t>ZI758</t>
  </si>
  <si>
    <t>Rukavice vinyl bez p. M á 100 ks EFEKTVR03</t>
  </si>
  <si>
    <t>ZQ327</t>
  </si>
  <si>
    <t>Rukavice vyšetřovací latex bez  pudru nesterilní premium Grip  L bal. á 100 ks 9002538 - povoleno pouze pro ÚČOCH a KZL</t>
  </si>
  <si>
    <t>Rukavice vyšetřovací latex bez pudru nesterilní M 9421615 - povoleno pouze pro ÚČOCH a KZL</t>
  </si>
  <si>
    <t>Rukavice vyšetřovací latex bez pudru nesterilní superlife XS bal. á 100 ks 8951480 - povoleno pouze pro ÚČOCH a KZL</t>
  </si>
  <si>
    <t>ZA568</t>
  </si>
  <si>
    <t>Rukavice vyšetřovací latex s pudrem nesterilní premium  XS bal. á 100 ks 1016863 - povoleno pouze pro ÚČOCH a KZL</t>
  </si>
  <si>
    <t>Rukavice vyšetřovací latex s pudrem nesterilní superlife M bal. á 100 ks 8951472 - povoleno pouze pro ÚČOCH a KZL</t>
  </si>
  <si>
    <t>Rukavice vyšetřovací latex s pudrem nesterilní superlife S bal. á 100 ks 8951471 - povoleno pouze pro ÚČOCH a KZL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</si>
  <si>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</si>
  <si>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</si>
  <si>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</si>
  <si>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</si>
  <si>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Rukavice vyšetřovací nitril basic bez pudru modré XS bal. á 200 ks 44749</t>
  </si>
  <si>
    <t>Rukavice vyšetřovací nitril bez pudru nesterilní basic modré M bal. á 200 ks 44751</t>
  </si>
  <si>
    <t>ZI759</t>
  </si>
  <si>
    <t>Rukavice vyšetřovací vinyl bez pudru nesterilní L á 100 ks EFEKTVR04</t>
  </si>
  <si>
    <t>Rukavice vyšetřovací vinyl bez pudru nesterilní M á 100 ks EFEKTVR03</t>
  </si>
  <si>
    <t>ZI757</t>
  </si>
  <si>
    <t>Rukavice vyšetřovací vinyl bez pudru nesterilní S á 100 ks EFEKTVR02</t>
  </si>
  <si>
    <t>50115079</t>
  </si>
  <si>
    <t>ZPr - internzivní péče (Z542)</t>
  </si>
  <si>
    <t>ZN710</t>
  </si>
  <si>
    <t>Maska anesteziologická č.2 EcoMask ( s proužky ) 7092</t>
  </si>
  <si>
    <t>ZN711</t>
  </si>
  <si>
    <t>Maska anesteziologická č.3 EcoMask ( s proužky ) 7093</t>
  </si>
  <si>
    <t>ZB961</t>
  </si>
  <si>
    <t>Maska kyslíková dětská s hadičkou a nosní svorkou  H-103012</t>
  </si>
  <si>
    <t>ZB173</t>
  </si>
  <si>
    <t>Maska kyslíková s hadičkou a nosní svorkou dospělá H-103013</t>
  </si>
  <si>
    <t>50115090</t>
  </si>
  <si>
    <t>ZPr - zubolékařský materiál (Z509)</t>
  </si>
  <si>
    <t>ZG556</t>
  </si>
  <si>
    <t>Adhesor carbofine 80 g prášek 40 g tekutina 4111420</t>
  </si>
  <si>
    <t>ZC307</t>
  </si>
  <si>
    <t>Adhesor orig. 80 G N 2 4111112</t>
  </si>
  <si>
    <t>ZL583</t>
  </si>
  <si>
    <t>Adhesor orig. 80 g N1 4111111</t>
  </si>
  <si>
    <t>ZL331</t>
  </si>
  <si>
    <t>Adhezivum dentální single bond universal  kit 9020890</t>
  </si>
  <si>
    <t>ZJ299</t>
  </si>
  <si>
    <t>Adisil Rose 1:1 silikon 2x1 101201</t>
  </si>
  <si>
    <t>ZE370</t>
  </si>
  <si>
    <t>Alphaflex 0040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</si>
  <si>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</si>
  <si>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</si>
  <si>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</si>
  <si>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</si>
  <si>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</si>
  <si>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</si>
  <si>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</si>
  <si>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</si>
  <si>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</si>
  <si>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</si>
  <si>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</si>
  <si>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</si>
  <si>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</si>
  <si>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</si>
  <si>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ZC379</t>
  </si>
  <si>
    <t>Aquasil ultra LV Regular 4 x 50 ml DT678779</t>
  </si>
  <si>
    <t>ZC524</t>
  </si>
  <si>
    <t>Begosol HE 5 lit. BG51096</t>
  </si>
  <si>
    <t>ZN627</t>
  </si>
  <si>
    <t>Brousek diamantový kulička 2 mm 397146511020</t>
  </si>
  <si>
    <t>ZN628</t>
  </si>
  <si>
    <t>Brousek diamantový kulička 3 mm 397146511030</t>
  </si>
  <si>
    <t>ZQ980</t>
  </si>
  <si>
    <t>Brousek diamantový tvar kulička do turbínky zrnitost střední modrý průměr 2,9 mm délka 19 mm  bal. á 5 ks 146514700</t>
  </si>
  <si>
    <t>ZQ981</t>
  </si>
  <si>
    <t>Brousek diamantový tvar kulička do turbínky zrnitost střední modrý průměr 3,5 mm délka 19 mm  bal. á 5 ks 146514710</t>
  </si>
  <si>
    <t>ZC663</t>
  </si>
  <si>
    <t>Calcimol LC 2 x 5 g tuba 1047</t>
  </si>
  <si>
    <t>ZF806</t>
  </si>
  <si>
    <t>Calcimol LC stříkačka 2 x 2 ml (2 x 2 5g střík., aplikačná kanyly) 0075356</t>
  </si>
  <si>
    <t>ZC328</t>
  </si>
  <si>
    <t>Calxyd pasta 2 x 3,5 g 4142120</t>
  </si>
  <si>
    <t>ZL574</t>
  </si>
  <si>
    <t>Cement fixační skloionomerní 0120164</t>
  </si>
  <si>
    <t>ZP810</t>
  </si>
  <si>
    <t>Cement Itena DENTOTEMP Handmix bal. 2 stříkačky 10 ml (báze a katalyzátor), 10 špachtlí, 1 míchací podložka 035-DT2,10</t>
  </si>
  <si>
    <t>ZQ919</t>
  </si>
  <si>
    <t>Cement tempBond NE Automix  2 stříkačky 11,7g 20 míchacích hrotů 9019162</t>
  </si>
  <si>
    <t>ZG284</t>
  </si>
  <si>
    <t>Cement temposil 2 bílý intro kit 9022969</t>
  </si>
  <si>
    <t>ZF508</t>
  </si>
  <si>
    <t>Cement výplňový provizorní 40 g 5304520</t>
  </si>
  <si>
    <t>ZI756</t>
  </si>
  <si>
    <t>Cement výplňový skloionomerní 0120193</t>
  </si>
  <si>
    <t>ZD789</t>
  </si>
  <si>
    <t>Clip clip /voco/prov.výplňový materiál stříkačka 2 x 4 g 1284</t>
  </si>
  <si>
    <t>ZD396</t>
  </si>
  <si>
    <t>Cna archwires oval III 16/22 upper 101-512</t>
  </si>
  <si>
    <t>ZC395</t>
  </si>
  <si>
    <t>Cpátko oboustranné 151510290</t>
  </si>
  <si>
    <t>ZD974</t>
  </si>
  <si>
    <t>Cpátko oboustranné 151510297</t>
  </si>
  <si>
    <t>ZI895</t>
  </si>
  <si>
    <t>Čep 04 papírový 25 dentaclean 9019125</t>
  </si>
  <si>
    <t>ZI730</t>
  </si>
  <si>
    <t>Čep 04 papírový 40 dentaclean 9019128</t>
  </si>
  <si>
    <t>ZJ069</t>
  </si>
  <si>
    <t>Čep 04 papírový 45 dentaclean bal. á 100 ks 9019129</t>
  </si>
  <si>
    <t>ZI897</t>
  </si>
  <si>
    <t>Čep 04 papírový 60 dentaclean 9019131</t>
  </si>
  <si>
    <t>ZI514</t>
  </si>
  <si>
    <t>Čep 06 papírový 15 dentaclean 9019136</t>
  </si>
  <si>
    <t>ZI515</t>
  </si>
  <si>
    <t>Čep 06 papírový 20 dentaclean á 100 ks 9019137</t>
  </si>
  <si>
    <t>ZI516</t>
  </si>
  <si>
    <t>Čep 06 papírový 25 dentaclean á 100 ks 9019138</t>
  </si>
  <si>
    <t>ZE911</t>
  </si>
  <si>
    <t>Čep 06 papírový 30 dentaclean á 100 ks P64030 9019139</t>
  </si>
  <si>
    <t>ZC253</t>
  </si>
  <si>
    <t>Čep 06 papírový 35 dentaclean 9019140</t>
  </si>
  <si>
    <t>ZM836</t>
  </si>
  <si>
    <t>Čep 06 papírový 40 dentacean 9019141</t>
  </si>
  <si>
    <t>ZK682</t>
  </si>
  <si>
    <t>Čep 06 papírový 60 dentacean 9019144</t>
  </si>
  <si>
    <t>ZJ245</t>
  </si>
  <si>
    <t>Čep gutaperčový 06 vel. 30 dentaclean bal. á 60 ks 9003559</t>
  </si>
  <si>
    <t>ZH109</t>
  </si>
  <si>
    <t>Čep gutaperčový 06 vel. 50 dentaclean 9003567</t>
  </si>
  <si>
    <t>ZI254</t>
  </si>
  <si>
    <t>Čep papírový 015 04% 258-603</t>
  </si>
  <si>
    <t>ZI091</t>
  </si>
  <si>
    <t>Čep papírový 04% 258-0606 030 (VDW558030)</t>
  </si>
  <si>
    <t>ZI090</t>
  </si>
  <si>
    <t>Čep papírový 04% VDW558020 1569321</t>
  </si>
  <si>
    <t>ZI092</t>
  </si>
  <si>
    <t>Čep papírový 04% VDW558025 258-605 25</t>
  </si>
  <si>
    <t>ZC463</t>
  </si>
  <si>
    <t>Čep papírový 04% VDW558230</t>
  </si>
  <si>
    <t>Čep papírový 040 04% 258-691</t>
  </si>
  <si>
    <t>ZC516</t>
  </si>
  <si>
    <t>Čep papírový 1507</t>
  </si>
  <si>
    <t>ZD270</t>
  </si>
  <si>
    <t>Čep papírový 170000129</t>
  </si>
  <si>
    <t>ZD768</t>
  </si>
  <si>
    <t>Čep papírový ISO 45</t>
  </si>
  <si>
    <t>ZD524</t>
  </si>
  <si>
    <t>Čep vodící střední 302</t>
  </si>
  <si>
    <t>ZD336</t>
  </si>
  <si>
    <t>Dentalon plus liquid 250 ml HK65041138</t>
  </si>
  <si>
    <t>ZD335</t>
  </si>
  <si>
    <t>Dentalon plus-barva HK650410L</t>
  </si>
  <si>
    <t>ZL958</t>
  </si>
  <si>
    <t>Dentin A 2 á 20 g IV593227</t>
  </si>
  <si>
    <t>ZL959</t>
  </si>
  <si>
    <t>Dentin A 3 á 20 g IV593228</t>
  </si>
  <si>
    <t>ZE743</t>
  </si>
  <si>
    <t>Dentin IPS-In Line metalokeramika A 3,5 á 20g IV593229</t>
  </si>
  <si>
    <t>ZE590</t>
  </si>
  <si>
    <t>Dentiplast 20 g SP4232110</t>
  </si>
  <si>
    <t>ZI908</t>
  </si>
  <si>
    <t>Disk dia.superflex-žlutý ED353.504.220</t>
  </si>
  <si>
    <t>ZI799</t>
  </si>
  <si>
    <t>Disk pro elektrickou pilku TD1575202</t>
  </si>
  <si>
    <t>ZB823</t>
  </si>
  <si>
    <t>Drát kulatý 0,8 mm IN0308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</si>
  <si>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</si>
  <si>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</si>
  <si>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</si>
  <si>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</si>
  <si>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</si>
  <si>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</si>
  <si>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</si>
  <si>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</si>
  <si>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</si>
  <si>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</si>
  <si>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</si>
  <si>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</si>
  <si>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</si>
  <si>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</si>
  <si>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</si>
  <si>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</si>
  <si>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</si>
  <si>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</si>
  <si>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</si>
  <si>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</si>
  <si>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ZC342</t>
  </si>
  <si>
    <t>Drát NiTi 16 x 22 100-711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</si>
  <si>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</si>
  <si>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</si>
  <si>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</si>
  <si>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</si>
  <si>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</si>
  <si>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</si>
  <si>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</si>
  <si>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</si>
  <si>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ZE061</t>
  </si>
  <si>
    <t>Drát NiTi 18 x 25 101-449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</si>
  <si>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</si>
  <si>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</si>
  <si>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</si>
  <si>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</si>
  <si>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</si>
  <si>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</si>
  <si>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</si>
  <si>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</si>
  <si>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ZF065</t>
  </si>
  <si>
    <t>Drát ocelový 18 x 25 101-419</t>
  </si>
  <si>
    <t>ZJ564</t>
  </si>
  <si>
    <t>Drát ocelový 19 x 25 101-420</t>
  </si>
  <si>
    <t>ZF059</t>
  </si>
  <si>
    <t>Drát ocelový 19 x 25 101-421</t>
  </si>
  <si>
    <t>ZG421</t>
  </si>
  <si>
    <t>Drát tvrdý Interdent 0,6 mm, 3 m</t>
  </si>
  <si>
    <t>ZI665</t>
  </si>
  <si>
    <t>Drát VPD Coaxial W6L0180 (100-259)</t>
  </si>
  <si>
    <t>ZI727</t>
  </si>
  <si>
    <t>Duracrol liq. á 250 g  4331902</t>
  </si>
  <si>
    <t>ZD471</t>
  </si>
  <si>
    <t>Duracrol prášek 500 g 4331302</t>
  </si>
  <si>
    <t>ZD586</t>
  </si>
  <si>
    <t>Durofluid s rozprašovačem 100 ml BG52008</t>
  </si>
  <si>
    <t>ZK182</t>
  </si>
  <si>
    <t>Dycal 4401</t>
  </si>
  <si>
    <t>ZC519</t>
  </si>
  <si>
    <t>Elastic cromo 4221305</t>
  </si>
  <si>
    <t>ZE895</t>
  </si>
  <si>
    <t>Elektrolyt MG 1000 ml IN0490</t>
  </si>
  <si>
    <t>ZP286</t>
  </si>
  <si>
    <t>Filtek Ultimate A 3,5-B  nanokompozitní materiál tuba 4 g 9025148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</si>
  <si>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</si>
  <si>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</si>
  <si>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</si>
  <si>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</si>
  <si>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</si>
  <si>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</si>
  <si>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ZD400</t>
  </si>
  <si>
    <t>Fólie Erkoflex-95 4,0/120mm, bal.á10 ks, ER589240</t>
  </si>
  <si>
    <t>ZE417</t>
  </si>
  <si>
    <t>Fólie termopl. Erkodur 1,5/120 mm, bal.á 50 ks,  ER524215</t>
  </si>
  <si>
    <t>ZQ941</t>
  </si>
  <si>
    <t>Forma pro zatmelení při zhotovování celokeramických náhrad Systém muflový IPS Investment Ring System 100 g 3 báze mufle 3 kalibry mufle 9025796</t>
  </si>
  <si>
    <t>ZQ942</t>
  </si>
  <si>
    <t>Forma pro zatmelení při zhotovování celokeramických náhrad Systém muflový IPS Investment Ring System 200 g 3 báze mufle 3 kalibry mufle 9025796</t>
  </si>
  <si>
    <t>ZI825</t>
  </si>
  <si>
    <t>Fréza do frézovacího přístroje ED2466F 103023</t>
  </si>
  <si>
    <t>ZC851</t>
  </si>
  <si>
    <t>Fréza křížová břit HM161RX0181045F</t>
  </si>
  <si>
    <t>ZG442</t>
  </si>
  <si>
    <t>Fréza křížová břit HM166RX0212055F</t>
  </si>
  <si>
    <t>ZF135</t>
  </si>
  <si>
    <t>Fréza malá 999-6000</t>
  </si>
  <si>
    <t>ZE225</t>
  </si>
  <si>
    <t>Fréza na silikon S187QG23</t>
  </si>
  <si>
    <t>ZD120</t>
  </si>
  <si>
    <t>Fréza tvrdokovová 1741.023</t>
  </si>
  <si>
    <t>ZE041</t>
  </si>
  <si>
    <t>Fréza tvrdokovová 5485.060</t>
  </si>
  <si>
    <t>ZI928</t>
  </si>
  <si>
    <t>Gel etchin Jumbo 9024824</t>
  </si>
  <si>
    <t>ZC325</t>
  </si>
  <si>
    <t>Gel etching 4122505</t>
  </si>
  <si>
    <t>ZM048</t>
  </si>
  <si>
    <t>Gel hemostatický ViscoStat Clear 0076205</t>
  </si>
  <si>
    <t>ZC573</t>
  </si>
  <si>
    <t>Gel Ufi P sada VO2070</t>
  </si>
  <si>
    <t>ZE576</t>
  </si>
  <si>
    <t>Glaze IPS- InLine á 3g IV602384</t>
  </si>
  <si>
    <t>ZF575</t>
  </si>
  <si>
    <t>Granulát BOI-OSS spongiosa granulát 1- 2 mm á 0,5 g AT500095(DGD46B307098E)</t>
  </si>
  <si>
    <t>ZL521</t>
  </si>
  <si>
    <t>Granulát spongiozní ACE Nu Oss Collagen blok 6 x 7 x 8 mm 100 mg 509-9100</t>
  </si>
  <si>
    <t>ZG949</t>
  </si>
  <si>
    <t>Guma leštící stargloss pro opracování keramiky disk modrý EDR1520</t>
  </si>
  <si>
    <t>ZG951</t>
  </si>
  <si>
    <t>Guma leštící stargloss pro opracování keramiky disk růžový EDR1530</t>
  </si>
  <si>
    <t>ZG953</t>
  </si>
  <si>
    <t>Guma leštící stargloss pro opracování keramiky disk šedý EDR1540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</si>
  <si>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</si>
  <si>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</si>
  <si>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</si>
  <si>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</si>
  <si>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ZG954</t>
  </si>
  <si>
    <t>Guma leštící stargloss pro opracování keramiky špička šedá EDR2040</t>
  </si>
  <si>
    <t>ZF457</t>
  </si>
  <si>
    <t>Guttasolw 15 ml</t>
  </si>
  <si>
    <t>ZA871</t>
  </si>
  <si>
    <t>Hladítko jemné na plast.výpl. DE408R</t>
  </si>
  <si>
    <t>Hmota dublovací adisil rose á 2 x 1 kg REF 101201</t>
  </si>
  <si>
    <t>ZD133</t>
  </si>
  <si>
    <t>Hmota otiskovací kettenbach 0137221</t>
  </si>
  <si>
    <t>ZM047</t>
  </si>
  <si>
    <t>Hmota otiskovací silikonová aquasil ultra LV/RS- A 0188206</t>
  </si>
  <si>
    <t>ZB393</t>
  </si>
  <si>
    <t>Hmota otiskovací silikonová speedex putty 0026292</t>
  </si>
  <si>
    <t>ZD326</t>
  </si>
  <si>
    <t>Hmota otiskovací zeta plus L ZHC100730</t>
  </si>
  <si>
    <t>ZL706</t>
  </si>
  <si>
    <t>Hmota zatmelovací IPS Vest Press Speed á 50/100G IV595591</t>
  </si>
  <si>
    <t>ZD890</t>
  </si>
  <si>
    <t>Hmota zatmelovací Shera Cast 20 kg /8x2,5/</t>
  </si>
  <si>
    <t>ZL044</t>
  </si>
  <si>
    <t>Implantát zubní Astra Tech TX 4.0 S 24941</t>
  </si>
  <si>
    <t>ZO109</t>
  </si>
  <si>
    <t>Implantát zubní BioniQ S2 9/ L12 2003.12</t>
  </si>
  <si>
    <t>ZN095</t>
  </si>
  <si>
    <t>Implantát zubní BioniQ S4,0/L10 2009.10</t>
  </si>
  <si>
    <t>ZM431</t>
  </si>
  <si>
    <t>Implantát zubní BioniQ S4,0/L12 2009.12</t>
  </si>
  <si>
    <t>ZP533</t>
  </si>
  <si>
    <t>Implantát zubní BioniQ S4,0/L14 2009.14</t>
  </si>
  <si>
    <t>ZM912</t>
  </si>
  <si>
    <t>Implantát zubní BioniQ S4,0/L8 2009.08</t>
  </si>
  <si>
    <t>ZP275</t>
  </si>
  <si>
    <t>Implantát zubní BioniQ S5,0/L10 2017.10</t>
  </si>
  <si>
    <t>ZP283</t>
  </si>
  <si>
    <t>Implantát zubní BioniQ S5,0/L12 2017.12</t>
  </si>
  <si>
    <t>ZB405</t>
  </si>
  <si>
    <t>Implantát zubní BioniQ T4,0/L10 2012.10</t>
  </si>
  <si>
    <t>ZE360</t>
  </si>
  <si>
    <t>Implantát zubní BioniQ T4,0/L12 2012.12</t>
  </si>
  <si>
    <t>ZP383</t>
  </si>
  <si>
    <t>Implantát zubní BioniQ T4,0/L14 2012.14</t>
  </si>
  <si>
    <t>ZE410</t>
  </si>
  <si>
    <t>Implantát zubní BioniQ T5,0/L10 2020.10</t>
  </si>
  <si>
    <t>ZN319</t>
  </si>
  <si>
    <t>Implantát zubní BioniQ T5,0/L12 2020.12</t>
  </si>
  <si>
    <t>ZC535</t>
  </si>
  <si>
    <t>Induret gel C100700</t>
  </si>
  <si>
    <t>ZL180</t>
  </si>
  <si>
    <t>Ingoty LT IPS e-max Press barva A2 bal. á 5 ks IV605274</t>
  </si>
  <si>
    <t>ZD118</t>
  </si>
  <si>
    <t>Interim Stand pěn.vložky 0658697</t>
  </si>
  <si>
    <t>ZM869</t>
  </si>
  <si>
    <t>Jehla jednorázová septoject zelená G 30 0,3 x 16 mm bal. á 100 ks 9009059</t>
  </si>
  <si>
    <t>ZE155</t>
  </si>
  <si>
    <t>Kanyla M+W pro leptací gel 0100102</t>
  </si>
  <si>
    <t>ZE631</t>
  </si>
  <si>
    <t>Kanyla míchací M+W 1:1/2:1 zelené bal. á 50 ks 0000288</t>
  </si>
  <si>
    <t>ZF826</t>
  </si>
  <si>
    <t>Kanyla míchací na optitemp automix - sada 9007258</t>
  </si>
  <si>
    <t>ZK616</t>
  </si>
  <si>
    <t>Kanyla RMO FLI 16 A08734</t>
  </si>
  <si>
    <t>ZK608</t>
  </si>
  <si>
    <t>Kanyla RMO FLI 26 A08735</t>
  </si>
  <si>
    <t>ZK609</t>
  </si>
  <si>
    <t>Kanyla RMO FLI 36 A08744</t>
  </si>
  <si>
    <t>ZK605</t>
  </si>
  <si>
    <t>Kanyla RMO FLI 46 A08745</t>
  </si>
  <si>
    <t>ZD786</t>
  </si>
  <si>
    <t>Kanyla žl. mixing tips bal. á 40 ks 60578121</t>
  </si>
  <si>
    <t>ZE896</t>
  </si>
  <si>
    <t>Kartáč Taurus kozí chlup BT1100.1</t>
  </si>
  <si>
    <t>ZC455</t>
  </si>
  <si>
    <t>Kartáček nylon do kolénka BT260.23N</t>
  </si>
  <si>
    <t>ZC570</t>
  </si>
  <si>
    <t>Kavitan LC A2 12 g prášku + 5 g tekutiny 4113411</t>
  </si>
  <si>
    <t>ZC529</t>
  </si>
  <si>
    <t>Kavitan LC VARNISCH 5 g 4113280</t>
  </si>
  <si>
    <t>ZD448</t>
  </si>
  <si>
    <t>Kelímek odlév. fornax D5 1205004116</t>
  </si>
  <si>
    <t>ZQ303</t>
  </si>
  <si>
    <t>Keramika IPS - InLine Dentin A-D B2 20 g 0241911</t>
  </si>
  <si>
    <t>ZQ304</t>
  </si>
  <si>
    <t>Keramika IPS - InLine Dentin A-D B3 20 g 0241912</t>
  </si>
  <si>
    <t>ZO009</t>
  </si>
  <si>
    <t>Keramika IPS e.max Ceram Build Up Liq. 60 ml 597055</t>
  </si>
  <si>
    <t>ZQ306</t>
  </si>
  <si>
    <t>Keramika IPS e.max Ceram Deep Dentin A3 20 g 0741944</t>
  </si>
  <si>
    <t>ZQ307</t>
  </si>
  <si>
    <t>Keramika IPS e.max Ceram Deep Dentin A3,5 20 g 0741945</t>
  </si>
  <si>
    <t>ZO001</t>
  </si>
  <si>
    <t>Keramika IPS e.max Ceram dentin A2 20 g 596959</t>
  </si>
  <si>
    <t>ZO325</t>
  </si>
  <si>
    <t>Keramika IPS e.max Ceram dentin A3 20 g 596960</t>
  </si>
  <si>
    <t>ZQ305</t>
  </si>
  <si>
    <t>Keramika IPS e.max Ceram Dentin A-D, A3,5 20 g 0641931</t>
  </si>
  <si>
    <t>ZO326</t>
  </si>
  <si>
    <t>Keramika IPS e.max Ceram dentin B3 20 g 596965</t>
  </si>
  <si>
    <t>ZO003</t>
  </si>
  <si>
    <t>Keramika IPS e.max Ceram dentin D2 20 g 596971</t>
  </si>
  <si>
    <t>ZO004</t>
  </si>
  <si>
    <t>Keramika IPS e.max Ceram dentin D3 20 g 596972</t>
  </si>
  <si>
    <t>ZO008</t>
  </si>
  <si>
    <t>Keramika IPS e.max Ceram Glaze Paste 3 g 597041</t>
  </si>
  <si>
    <t>ZO329</t>
  </si>
  <si>
    <t>Keramika IPS e.max Ceram transpa clear 20 g 596998</t>
  </si>
  <si>
    <t>ZO327</t>
  </si>
  <si>
    <t>Keramika IPS e.max Ceram transpa incisal TI1 20 g 596979</t>
  </si>
  <si>
    <t>ZO328</t>
  </si>
  <si>
    <t>Keramika IPS e.max Ceram transpa incisal TI2 20 g 596980</t>
  </si>
  <si>
    <t>ZQ308</t>
  </si>
  <si>
    <t>Keramika IPS e.max Ceram Transpa Incisal TI3 20 g 0641946</t>
  </si>
  <si>
    <t>ZD068</t>
  </si>
  <si>
    <t>Keramika IPS InLine PoM Opaquer A-D A2 IV593161</t>
  </si>
  <si>
    <t>ZD338</t>
  </si>
  <si>
    <t>Keramika IPS InLine PoM Opaquer A-D A3 IV593162</t>
  </si>
  <si>
    <t>ZD444</t>
  </si>
  <si>
    <t>Keramika IPS InLine PoM Opaquer A-D A3,5 IV593163</t>
  </si>
  <si>
    <t>ZD532</t>
  </si>
  <si>
    <t>Keramika IPS InLine PoM Opaquer A-D D3 IV593174</t>
  </si>
  <si>
    <t>ZM579</t>
  </si>
  <si>
    <t>Keramika IPS InLine PoM Shade2  á 3 g IV602364</t>
  </si>
  <si>
    <t>ZL963</t>
  </si>
  <si>
    <t>Keramika IPS InLine Transpa - neutral á 20 g IV60099</t>
  </si>
  <si>
    <t>ZK637</t>
  </si>
  <si>
    <t>Klíč na kalibraci pro vypalovací pec Programat P500 ATK2</t>
  </si>
  <si>
    <t>ZI811</t>
  </si>
  <si>
    <t>Klínek derotační 400-301</t>
  </si>
  <si>
    <t>ZC371</t>
  </si>
  <si>
    <t>Klínek mezizubní (oranž.) á 100 ks 00116</t>
  </si>
  <si>
    <t>ZC423</t>
  </si>
  <si>
    <t>Klínek mezizubní bezbarvý, bal.á 100 ks 00115</t>
  </si>
  <si>
    <t>ZD201</t>
  </si>
  <si>
    <t>Klínky dřevěné, bal.á 400 ks, PD5040</t>
  </si>
  <si>
    <t>ZI398</t>
  </si>
  <si>
    <t>Knoflík s řetízkem MA-4045-500</t>
  </si>
  <si>
    <t>ZL587</t>
  </si>
  <si>
    <t>Koferdam Medium</t>
  </si>
  <si>
    <t>ZI638</t>
  </si>
  <si>
    <t>Koncovka odsávací Sugritip-micro, á 20 ks 402048</t>
  </si>
  <si>
    <t>ZD787</t>
  </si>
  <si>
    <t>Koncovka žl.intra oral tips,na míchací kanylu 0088259</t>
  </si>
  <si>
    <t>ZQ026</t>
  </si>
  <si>
    <t>Kondicioner pro skloionomery Ketac 10 ml 0020172</t>
  </si>
  <si>
    <t>ZB860</t>
  </si>
  <si>
    <t>Kotouč plátěný pr.100 mm-neprošív. IX5001</t>
  </si>
  <si>
    <t>ZD523</t>
  </si>
  <si>
    <t>Kotouč řezací pr.40/0,5 mm, á 10 ks, 370000107</t>
  </si>
  <si>
    <t>ZC518</t>
  </si>
  <si>
    <t>Kromopan 100 450 g, 1/X2710</t>
  </si>
  <si>
    <t>ZQ912</t>
  </si>
  <si>
    <t>Kyveta Gelcast pro zhotovování zubních náhrad bal. á 1 kus IN0929</t>
  </si>
  <si>
    <t>ZQ167</t>
  </si>
  <si>
    <t>Ligatura prefabrikovaná krátká Kobayashi Twists 100.014 bal. á 100 ks SHK014</t>
  </si>
  <si>
    <t>ZF002</t>
  </si>
  <si>
    <t>Light bond primer 7cc LBS/7F</t>
  </si>
  <si>
    <t>ZD798</t>
  </si>
  <si>
    <t>Light bond stříkačky á 4 ks LBPPF</t>
  </si>
  <si>
    <t>ZC375</t>
  </si>
  <si>
    <t>List k pilce - náhradní 336</t>
  </si>
  <si>
    <t>ZL469</t>
  </si>
  <si>
    <t>Materiál  kompozitní Filtek Ultimate A2-B 9025146</t>
  </si>
  <si>
    <t>ZQ963</t>
  </si>
  <si>
    <t>Materiál kompozitní bis-akrylátový  pro výrobu provizor. náhrad Protemp 4 doplň.balení A2 (1 x 50ml kartuše  A2, 16 x míchací kanyly - modré) 9020139</t>
  </si>
  <si>
    <t>ZQ962</t>
  </si>
  <si>
    <t>Materiál kompozitní bis-akrylátový  pro výrobu provizor. náhrad Protemp 4 zaváděcí balení A2 (1 x 50ml kartuše A2, 16 x míchací kanyly-modré, Garant dispenzer 10:1) 9020137</t>
  </si>
  <si>
    <t>ZQ105</t>
  </si>
  <si>
    <t>Materiál kompozitní Filtek Ultimate A1-B tuba 4 g ES3920A1B</t>
  </si>
  <si>
    <t>ZL470</t>
  </si>
  <si>
    <t>Materiál kompozitní Filtek Ultimate A3-B 9025147</t>
  </si>
  <si>
    <t>ZQ106</t>
  </si>
  <si>
    <t>Materiál kompozitní Filtek Ultimate Flowable A1 tuby 2 x 2 g ES3930A1</t>
  </si>
  <si>
    <t>ZL575</t>
  </si>
  <si>
    <t>Materiál kompozitní Filtek Ultimate Flowable A2  9025772</t>
  </si>
  <si>
    <t>ZL576</t>
  </si>
  <si>
    <t>Materiál kompozitní Filtek Ultimate Flowable A3 9025773</t>
  </si>
  <si>
    <t>ZG722</t>
  </si>
  <si>
    <t>Matrice classic plus 055752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</si>
  <si>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</si>
  <si>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</si>
  <si>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</si>
  <si>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</si>
  <si>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</si>
  <si>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</si>
  <si>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</si>
  <si>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</si>
  <si>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</si>
  <si>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</si>
  <si>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</si>
  <si>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</si>
  <si>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</si>
  <si>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</si>
  <si>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ZQ191</t>
  </si>
  <si>
    <t>Matrice sekční Palodent V3  5,5 mm bal. á 50 ks 9032911</t>
  </si>
  <si>
    <t>ZQ192</t>
  </si>
  <si>
    <t>Matrice sekční Palodent V3  6,5 mm bal. á 50 ks 9032912</t>
  </si>
  <si>
    <t>ZQ899</t>
  </si>
  <si>
    <t>Matrice sekční Palodent V3 EZ 7,5 mm bal. á  50 ks 9032907</t>
  </si>
  <si>
    <t>ZH223</t>
  </si>
  <si>
    <t>Membrána combi-pack 16 x 22 mm DGD460309016</t>
  </si>
  <si>
    <t>ZE058</t>
  </si>
  <si>
    <t>Membrána kolagenová Parasorb Resodont 22 x 25 mm RD2502</t>
  </si>
  <si>
    <t>ZP863</t>
  </si>
  <si>
    <t>Mikrošroub s hlavičkou na jeden zub 6 mm bal. á 10 ks LEA0665-06</t>
  </si>
  <si>
    <t>ZL579</t>
  </si>
  <si>
    <t>Napínač matric Nystroem 6 mm 135-00HSH</t>
  </si>
  <si>
    <t>ZQ010</t>
  </si>
  <si>
    <t>Nástroj kořenový ProTaper Gold SX 19 mm sterilní bal. á 6 ks 9035292</t>
  </si>
  <si>
    <t>ZQ125</t>
  </si>
  <si>
    <t>Nástroj leštící (guma) Occlupol pro kompozity L 22,0 mm Size O 1/10 mm 030 ED1105UM</t>
  </si>
  <si>
    <t>ZQ124</t>
  </si>
  <si>
    <t>Nástroj leštící (guma) Occlupol pro kovy L 22,0 mm Size O 1/10 mm 030 střední ED1102UM</t>
  </si>
  <si>
    <t>ZP681</t>
  </si>
  <si>
    <t>Nástroje leštící silikonové HS jemné žluté sada = 6 ks 9002123</t>
  </si>
  <si>
    <t>ZQ913</t>
  </si>
  <si>
    <t>Nástroje na vyřezávání licích kanálků (Canal cuter) bal.á 2 ks IN0923</t>
  </si>
  <si>
    <t>ZC517</t>
  </si>
  <si>
    <t>Nit dentální BT485</t>
  </si>
  <si>
    <t>ZE685</t>
  </si>
  <si>
    <t>Nit elastická čirá 18 x 18 ECM0695</t>
  </si>
  <si>
    <t>ZI810</t>
  </si>
  <si>
    <t>Nit elastická kulatá hrubá J0388</t>
  </si>
  <si>
    <t>ZF554</t>
  </si>
  <si>
    <t>Obrázek do ortodontických aparátků beruška á 20 ks 160-100-05</t>
  </si>
  <si>
    <t>ZF659</t>
  </si>
  <si>
    <t>Obrázek do ortodontických aparátků motocykl 160-100-14</t>
  </si>
  <si>
    <t>ZF557</t>
  </si>
  <si>
    <t>Obrázek do ortodontických aparátků žralok  á 20 kjs 160-100-07</t>
  </si>
  <si>
    <t>ZC821</t>
  </si>
  <si>
    <t>Occlu spray zelený 75 ml 00093</t>
  </si>
  <si>
    <t>ZC922</t>
  </si>
  <si>
    <t>Očko Opti-MIM 430-005</t>
  </si>
  <si>
    <t>ZL703</t>
  </si>
  <si>
    <t>Opaquer A4 á 3g IV593164</t>
  </si>
  <si>
    <t>ZD039</t>
  </si>
  <si>
    <t>Opaquer B3 á 3g IV593167</t>
  </si>
  <si>
    <t>ZD233</t>
  </si>
  <si>
    <t>Opaquer Liquid á 15 ml IV593345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</si>
  <si>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</si>
  <si>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</si>
  <si>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</si>
  <si>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</si>
  <si>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</si>
  <si>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</si>
  <si>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</si>
  <si>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</si>
  <si>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</si>
  <si>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</si>
  <si>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ZC485</t>
  </si>
  <si>
    <t>Oralium 1000 g 1600/0</t>
  </si>
  <si>
    <t>ZD313</t>
  </si>
  <si>
    <t>Oranwash L 140 ml IX2877</t>
  </si>
  <si>
    <t>ZD386</t>
  </si>
  <si>
    <t>Orthocryl lig.čiré 500 161-100</t>
  </si>
  <si>
    <t>ZF198</t>
  </si>
  <si>
    <t>Orthocryl Neon Lila 160-004</t>
  </si>
  <si>
    <t>ZD264</t>
  </si>
  <si>
    <t>Orthocryl Neon žlutá á 1 kg 160-002</t>
  </si>
  <si>
    <t>ZD140</t>
  </si>
  <si>
    <t>Pájka univerzální stříbrná - 700°C 380-604-50</t>
  </si>
  <si>
    <t>ZK345</t>
  </si>
  <si>
    <t>Paletky míchací M+W jednorázové 0098500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</si>
  <si>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</si>
  <si>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</si>
  <si>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</si>
  <si>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</si>
  <si>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</si>
  <si>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bal. á 12 ks LSDSM4M (106-221D)</t>
  </si>
  <si>
    <t>ZQ916</t>
  </si>
  <si>
    <t>Páska kovová Horico č. 416 hladká jednostranně ozubená šířka 6 mm tloušťka 0,05 mm délka 150 mm bal. á 12 ks 0129861</t>
  </si>
  <si>
    <t>ZJ298</t>
  </si>
  <si>
    <t>Pásky dentapreg PFU 9018321</t>
  </si>
  <si>
    <t>ZH826</t>
  </si>
  <si>
    <t>Pasta 2 Seal / pro plnění kořenových kanálků / VDW 2-SEAL-EASY mix / 1591530</t>
  </si>
  <si>
    <t>ZC300</t>
  </si>
  <si>
    <t>Pasta Depural Neo 60 g 4816210</t>
  </si>
  <si>
    <t>ZJ765</t>
  </si>
  <si>
    <t>Pasta pro vypalování v keramické peci á 12 g VIEFP12</t>
  </si>
  <si>
    <t>ZQ353</t>
  </si>
  <si>
    <t>Pasta retrakční Astrigent retraction paste /3M ESPE/ bal. á 100 kapslí ES56945</t>
  </si>
  <si>
    <t>ZD589</t>
  </si>
  <si>
    <t>Pattern Resin-prášek 100 g GCREPR001</t>
  </si>
  <si>
    <t>ZM434</t>
  </si>
  <si>
    <t>Pečetidlo kořenových kanálků Adseal 2522</t>
  </si>
  <si>
    <t>ZD811</t>
  </si>
  <si>
    <t>Pilíř attachment kulový classic D3.7/d3.7/L1 21432:3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</si>
  <si>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</si>
  <si>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</si>
  <si>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</si>
  <si>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</si>
  <si>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</si>
  <si>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</si>
  <si>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ZG717</t>
  </si>
  <si>
    <t>Pilíř locator attachmenty D3.7/L2 01209</t>
  </si>
  <si>
    <t>ZG718</t>
  </si>
  <si>
    <t>Pilíř locator attachmenty D3.7/L3 01210</t>
  </si>
  <si>
    <t>ZI612</t>
  </si>
  <si>
    <t>Pilíř locator attachmenty D3.7/L4 01211</t>
  </si>
  <si>
    <t>ZJ753</t>
  </si>
  <si>
    <t>Pilník K - File 063031010</t>
  </si>
  <si>
    <t>ZJ754</t>
  </si>
  <si>
    <t>Pilník K - File 063031015</t>
  </si>
  <si>
    <t>ZC411</t>
  </si>
  <si>
    <t>Pilník K - File 063031025</t>
  </si>
  <si>
    <t>ZF346</t>
  </si>
  <si>
    <t>Pilník K - File 144518802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</si>
  <si>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</si>
  <si>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</si>
  <si>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</si>
  <si>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</si>
  <si>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</si>
  <si>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</si>
  <si>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ZL713</t>
  </si>
  <si>
    <t>Pilník K-File L31 průměry 0,30 mm délka 31 mm bal. á 6 ks  397144519082</t>
  </si>
  <si>
    <t>ZF010</t>
  </si>
  <si>
    <t>Pilník L31 397144519032</t>
  </si>
  <si>
    <t>ZC320</t>
  </si>
  <si>
    <t>Písek Cobra White 50 my 1 kg</t>
  </si>
  <si>
    <t>ZC508</t>
  </si>
  <si>
    <t>Písek do pískov. Korund-hnědý č. 46</t>
  </si>
  <si>
    <t>ZC462</t>
  </si>
  <si>
    <t>Písek Interalox 250 7 kg 00404</t>
  </si>
  <si>
    <t>ZH672</t>
  </si>
  <si>
    <t>Pomůcka k odtažení rtů Optragate 0091610</t>
  </si>
  <si>
    <t>ZO907</t>
  </si>
  <si>
    <t>Pomůcka k odtažení rtů Optragate Regular bezlatexová bal. á 80 ks 0091611</t>
  </si>
  <si>
    <t>ZQ255</t>
  </si>
  <si>
    <t>Pomůcka k odtažení rtů Optragate small bezlatexová bal. á 80 ks 0091612</t>
  </si>
  <si>
    <t>ZG153</t>
  </si>
  <si>
    <t>Poresorb-TCP 1.0 g/1.0 ml 0,6-1,0 mm materiál pro regeneraci kosti 21:2</t>
  </si>
  <si>
    <t>ZC193</t>
  </si>
  <si>
    <t>Poresorb-TCP 1.0 g/1.2 ml 1,0-2,0 mm 41:2</t>
  </si>
  <si>
    <t>ZE020</t>
  </si>
  <si>
    <t>Preci-vertix P sada (6 ks patric 1813, 6 ks žlutých matric, 1 ks zavaděč) AD1811</t>
  </si>
  <si>
    <t>ZC360</t>
  </si>
  <si>
    <t>Premacryl liq.bezbarvý 250 ml 4342921</t>
  </si>
  <si>
    <t>ZC565</t>
  </si>
  <si>
    <t>Premacryl prášek růžový 500 g 4342405</t>
  </si>
  <si>
    <t>ZD470</t>
  </si>
  <si>
    <t>Premacryl prášek transparent 500 g 4342400</t>
  </si>
  <si>
    <t>ZC453</t>
  </si>
  <si>
    <t>Prime-bond 60667240</t>
  </si>
  <si>
    <t>ZF616</t>
  </si>
  <si>
    <t>Pronikač 053 025 010 B 1401941</t>
  </si>
  <si>
    <t>ZF935</t>
  </si>
  <si>
    <t>Pronikač 053025015</t>
  </si>
  <si>
    <t>ZK454</t>
  </si>
  <si>
    <t>Pronikač Hedstrém 053025006B</t>
  </si>
  <si>
    <t>ZB277</t>
  </si>
  <si>
    <t>Pronikač K - File 063025015</t>
  </si>
  <si>
    <t>ZF344</t>
  </si>
  <si>
    <t>Pronikač k-reamer 144517532</t>
  </si>
  <si>
    <t>ZD038</t>
  </si>
  <si>
    <t>Pronikač k-reamer 397144517492</t>
  </si>
  <si>
    <t>ZP134</t>
  </si>
  <si>
    <t>Pronikač K-Reamer L25 průměr 0,80 mm délka 25 mm sada = 6 kusů 397144517502</t>
  </si>
  <si>
    <t>ZI095</t>
  </si>
  <si>
    <t>Pronikač k-reamers 053025010</t>
  </si>
  <si>
    <t>ZG856</t>
  </si>
  <si>
    <t>Prostředek na čišť. kořen. kanálků FileCare EDTA/vdw/ stříkačky 5 x 3 ml 0858649</t>
  </si>
  <si>
    <t>ZC408</t>
  </si>
  <si>
    <t>Protahováček Hedstrém 073025020</t>
  </si>
  <si>
    <t>ZO132</t>
  </si>
  <si>
    <t>Protahováček h-file 0,08 397144515832</t>
  </si>
  <si>
    <t>ZO133</t>
  </si>
  <si>
    <t>Protahováček h-file 0,10 397144515842</t>
  </si>
  <si>
    <t>ZI098</t>
  </si>
  <si>
    <t>Protahováček h-file 073025030</t>
  </si>
  <si>
    <t>ZC417</t>
  </si>
  <si>
    <t>Protemp 3 Garant 1 x 50 ml A3</t>
  </si>
  <si>
    <t>ZK658</t>
  </si>
  <si>
    <t>Protemp 4 50 ml A3 ES46957</t>
  </si>
  <si>
    <t>ZC921</t>
  </si>
  <si>
    <t>Pružina open v cívce 100-751</t>
  </si>
  <si>
    <t>ZQ914</t>
  </si>
  <si>
    <t>Pryskyřice licí INTERACRYL CAST pro zhotovování zubních náhrad prášek odstín 15 bal. 1000 g IN1583</t>
  </si>
  <si>
    <t>ZQ915</t>
  </si>
  <si>
    <t>Pryskyřice licí INTERACRYL CAST pro zhotovování zubních náhrad tekutina bal. 500 ml IN1550</t>
  </si>
  <si>
    <t>ZQ901</t>
  </si>
  <si>
    <t>Ráčna na implantáty BioniQ 2408.00</t>
  </si>
  <si>
    <t>ZC533</t>
  </si>
  <si>
    <t>Relyx temp NE001</t>
  </si>
  <si>
    <t>ZJ369</t>
  </si>
  <si>
    <t>Remanium 2000+ kovová slitina á 1000g DM10260010</t>
  </si>
  <si>
    <t>ZC312</t>
  </si>
  <si>
    <t>Remanium CS 1 kg, 102-403</t>
  </si>
  <si>
    <t>ZG423</t>
  </si>
  <si>
    <t>Remanium g-weich á 1000g 100-001</t>
  </si>
  <si>
    <t>ZC313</t>
  </si>
  <si>
    <t>Repin 800 g orig. 4241110</t>
  </si>
  <si>
    <t>ZQ059</t>
  </si>
  <si>
    <t>Roztok k ochraně gigivy Rubber Dam Liquid - tekutý kofferdam, bal. 1 x 1,2 ml 9033141</t>
  </si>
  <si>
    <t>ZM729</t>
  </si>
  <si>
    <t>Roztok na otiskovací hmotu VPS Tray Adhezivum ES7307</t>
  </si>
  <si>
    <t>ZN548</t>
  </si>
  <si>
    <t>Sada flexistone Plus DC005115</t>
  </si>
  <si>
    <t>ZC949</t>
  </si>
  <si>
    <t>Sada Gingivamoil DC03053</t>
  </si>
  <si>
    <t>ZL506</t>
  </si>
  <si>
    <t>Sada na leptání porcelain etch silane 9007952</t>
  </si>
  <si>
    <t>ZG719</t>
  </si>
  <si>
    <t>Sada protetická locator á 2 ks 08519-2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</si>
  <si>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</si>
  <si>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</si>
  <si>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</si>
  <si>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</si>
  <si>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</si>
  <si>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</si>
  <si>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</si>
  <si>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</si>
  <si>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</si>
  <si>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</si>
  <si>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</si>
  <si>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bal.á 100 ks,  MSF6007</t>
  </si>
  <si>
    <t>ZB986</t>
  </si>
  <si>
    <t>Seal Protect  606.04.700</t>
  </si>
  <si>
    <t>ZD005</t>
  </si>
  <si>
    <t>Separating fluid 500 ml 1/V3651</t>
  </si>
  <si>
    <t>ZI725</t>
  </si>
  <si>
    <t>Separator Ivocron á 30 ml IV3652</t>
  </si>
  <si>
    <t>ZQ943</t>
  </si>
  <si>
    <t>Separátor písku IPS Alox pro zhotovování celokeramických náhrad 200 mg 0541954</t>
  </si>
  <si>
    <t>ZA850</t>
  </si>
  <si>
    <t>Signum - connector 5ml, HK64714211</t>
  </si>
  <si>
    <t>ZE581</t>
  </si>
  <si>
    <t>Signum - insulating gel á 10g HK64706307</t>
  </si>
  <si>
    <t>ZD576</t>
  </si>
  <si>
    <t>Signum c+b opaque lig.4 ml HK64714198</t>
  </si>
  <si>
    <t>ZD115</t>
  </si>
  <si>
    <t>Signum Margin á 4 g SM4001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</si>
  <si>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</si>
  <si>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</si>
  <si>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</si>
  <si>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</si>
  <si>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</si>
  <si>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</si>
  <si>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</si>
  <si>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</si>
  <si>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</si>
  <si>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</si>
  <si>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ZC416</t>
  </si>
  <si>
    <t>Sof-lex mandrel 2 ks 8695CA</t>
  </si>
  <si>
    <t>ZD214</t>
  </si>
  <si>
    <t>Speedex komplet 620003520</t>
  </si>
  <si>
    <t>ZD077</t>
  </si>
  <si>
    <t>Spofacryl orig. 100g A 3,5</t>
  </si>
  <si>
    <t>ZC471</t>
  </si>
  <si>
    <t>Spofacryl orig. 100g O 4318200</t>
  </si>
  <si>
    <t>ZC373</t>
  </si>
  <si>
    <t>Sprej cognoscin orig. 120 g 1IX1140</t>
  </si>
  <si>
    <t>ZC476</t>
  </si>
  <si>
    <t>Sprej Kavo 500 ml 4620402A</t>
  </si>
  <si>
    <t>ZH467</t>
  </si>
  <si>
    <t>Sprej Kavo QUATTROCARE á 6 ks (6 lahví) KaVo QUATTROcare spreje a 500 ml 1.011.5720</t>
  </si>
  <si>
    <t>ZM898</t>
  </si>
  <si>
    <t>Sprej pro skenování 3D bal. á 400 ml Laserscanning Anti-clare-spray 119990001</t>
  </si>
  <si>
    <t>ZC388</t>
  </si>
  <si>
    <t>Steribox DD355139</t>
  </si>
  <si>
    <t>ZM904</t>
  </si>
  <si>
    <t>Stojánek keramický G VIB009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</si>
  <si>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</si>
  <si>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</si>
  <si>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</si>
  <si>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</si>
  <si>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</si>
  <si>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</si>
  <si>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</si>
  <si>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</si>
  <si>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</si>
  <si>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</si>
  <si>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ZH306</t>
  </si>
  <si>
    <t>Špendlík-spona 0,7 mm á 100 ks 620-107 00</t>
  </si>
  <si>
    <t>ZO656</t>
  </si>
  <si>
    <t>Šroub k fixaci pilířů pro řadu 3.7 552.3</t>
  </si>
  <si>
    <t>ZF622</t>
  </si>
  <si>
    <t>Šroub krycí 24329</t>
  </si>
  <si>
    <t>ZB044</t>
  </si>
  <si>
    <t>Šroub ortodontický Bertoni 602-606-1</t>
  </si>
  <si>
    <t>ZG393</t>
  </si>
  <si>
    <t>Šroub ortodontický Hyrax á 10 ks 602-801-30</t>
  </si>
  <si>
    <t>ZF330</t>
  </si>
  <si>
    <t>Štětec Kolinský č.  6 TD22953</t>
  </si>
  <si>
    <t>ZG422</t>
  </si>
  <si>
    <t>Štetec opaquer Dentsply INSB32FO</t>
  </si>
  <si>
    <t>ZF334</t>
  </si>
  <si>
    <t>Štětec Vita č.2 VI9103</t>
  </si>
  <si>
    <t>ZF418</t>
  </si>
  <si>
    <t>Štětec Vita č.3 VI9104</t>
  </si>
  <si>
    <t>ZF332</t>
  </si>
  <si>
    <t>Štětec Vita č.5 VI9106</t>
  </si>
  <si>
    <t>ZF333</t>
  </si>
  <si>
    <t>Štětec Vita č.8 VI9143</t>
  </si>
  <si>
    <t>ZB933</t>
  </si>
  <si>
    <t>Štětečky aplikační, á 400 ks, SD8100123</t>
  </si>
  <si>
    <t>ZN680</t>
  </si>
  <si>
    <t>Tah elastický intraorální SAFARI AMBER Medium 3/8 407-061S</t>
  </si>
  <si>
    <t>ZF481</t>
  </si>
  <si>
    <t>Tah gumový intraor.-medium 1/4" 407-041S</t>
  </si>
  <si>
    <t>ZF689</t>
  </si>
  <si>
    <t>Tahy gumové intraor.-medium 1/8" 407-021S</t>
  </si>
  <si>
    <t>ZD390</t>
  </si>
  <si>
    <t>Tahy gumové intraor.-medium 3/16" 407-031S</t>
  </si>
  <si>
    <t>ZD095</t>
  </si>
  <si>
    <t>Tekutina expanzní sheraifina 1l 1501SH</t>
  </si>
  <si>
    <t>ZD217</t>
  </si>
  <si>
    <t>Tekutina Pattern Resin lig. LS</t>
  </si>
  <si>
    <t>ZL707</t>
  </si>
  <si>
    <t>Tekutina pro zatmelovací hmotu IPS Vest Press Speed á 1000 ml IV595587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</si>
  <si>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</si>
  <si>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</si>
  <si>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</si>
  <si>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</si>
  <si>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</si>
  <si>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</si>
  <si>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</si>
  <si>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</si>
  <si>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</si>
  <si>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</si>
  <si>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ZB842</t>
  </si>
  <si>
    <t>Upravovač voskových valů (9102607) 69600010</t>
  </si>
  <si>
    <t>ZM531</t>
  </si>
  <si>
    <t>Váleček vhojovací QR/d5.2/L4 široký 2110.04</t>
  </si>
  <si>
    <t>ZM532</t>
  </si>
  <si>
    <t>Váleček vhojovací QR/d5.2/L6 široký 2110.06</t>
  </si>
  <si>
    <t>ZC577</t>
  </si>
  <si>
    <t>Vlákno retrační Ultrapak č.000 UD9331</t>
  </si>
  <si>
    <t>ZC950</t>
  </si>
  <si>
    <t>Vlákno retrakční Stay Put vel. 0 CO521000</t>
  </si>
  <si>
    <t>ZC952</t>
  </si>
  <si>
    <t>Vlákno retrakční Ultrapack 1 UD9334</t>
  </si>
  <si>
    <t>ZI732</t>
  </si>
  <si>
    <t>Vlákno retrakční Ultrapak č.00 délka vlákna v lahvičce 244 cm žluté UD9332</t>
  </si>
  <si>
    <t>ZC850</t>
  </si>
  <si>
    <t>Vlákno Ultrapak č. 0 509333</t>
  </si>
  <si>
    <t>ZF145</t>
  </si>
  <si>
    <t>Vlákno Ultrapak č. 2 509335</t>
  </si>
  <si>
    <t>ZG158</t>
  </si>
  <si>
    <t>Vlákno wedjets na kofferdam 2,1 m barva žlutá 0035117</t>
  </si>
  <si>
    <t>ZL943</t>
  </si>
  <si>
    <t>Vlákno zubní super floss 0098890</t>
  </si>
  <si>
    <t>ZI511</t>
  </si>
  <si>
    <t>Vosk do kapničkovače Elaflex á 130 g 510 0090 0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</si>
  <si>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</si>
  <si>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</si>
  <si>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</si>
  <si>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</si>
  <si>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ZQ900</t>
  </si>
  <si>
    <t>Vrták finální  T5.0 pro implantáty 800 ot/min 2441.00</t>
  </si>
  <si>
    <t>ZC301</t>
  </si>
  <si>
    <t>Ypeen 800 g dóza 100066</t>
  </si>
  <si>
    <t>ZC920</t>
  </si>
  <si>
    <t>Zámky elite medium twin set. 022 707-398</t>
  </si>
  <si>
    <t>ZG557</t>
  </si>
  <si>
    <t>Zámky keramické signature (sada=6ks) Q3010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</si>
  <si>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</si>
  <si>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</si>
  <si>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</si>
  <si>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</si>
  <si>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</si>
  <si>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</si>
  <si>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</si>
  <si>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</si>
  <si>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</si>
  <si>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</si>
  <si>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</si>
  <si>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</si>
  <si>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</si>
  <si>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</si>
  <si>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</si>
  <si>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</si>
  <si>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</si>
  <si>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</si>
  <si>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</si>
  <si>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</si>
  <si>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</si>
  <si>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všeobecné sestry VŠ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</si>
  <si>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</si>
  <si>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</si>
  <si>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</si>
  <si>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</si>
  <si>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</si>
  <si>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</si>
  <si>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</si>
  <si>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</si>
  <si>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</si>
  <si>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</si>
  <si>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</si>
  <si>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</si>
  <si>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</si>
  <si>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</si>
  <si>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</si>
  <si>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</si>
  <si>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</si>
  <si>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</si>
  <si>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0060300</t>
  </si>
  <si>
    <t>0070001</t>
  </si>
  <si>
    <t>0071601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</si>
  <si>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</si>
  <si>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</si>
  <si>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</si>
  <si>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</si>
  <si>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</si>
  <si>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</si>
  <si>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</si>
  <si>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</si>
  <si>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</si>
  <si>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</si>
  <si>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</si>
  <si>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</si>
  <si>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</si>
  <si>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</si>
  <si>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</si>
  <si>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</si>
  <si>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</si>
  <si>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</si>
  <si>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</si>
  <si>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</si>
  <si>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</si>
  <si>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</si>
  <si>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</si>
  <si>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</si>
  <si>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</si>
  <si>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</si>
  <si>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</si>
  <si>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</si>
  <si>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</si>
  <si>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</si>
  <si>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</si>
  <si>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</si>
  <si>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</si>
  <si>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</si>
  <si>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</si>
  <si>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</si>
  <si>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</si>
  <si>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</si>
  <si>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</si>
  <si>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</si>
  <si>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</si>
  <si>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</si>
  <si>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</si>
  <si>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</si>
  <si>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</si>
  <si>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</si>
  <si>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</si>
  <si>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</si>
  <si>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</si>
  <si>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</si>
  <si>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</si>
  <si>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</si>
  <si>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</si>
  <si>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0082104</t>
  </si>
  <si>
    <t>0082351</t>
  </si>
  <si>
    <t>0071114</t>
  </si>
  <si>
    <t>0081032</t>
  </si>
  <si>
    <t>0071132</t>
  </si>
  <si>
    <t>0082031</t>
  </si>
  <si>
    <t>0082032</t>
  </si>
  <si>
    <t>0071102</t>
  </si>
  <si>
    <t>0181203</t>
  </si>
  <si>
    <t>0082205</t>
  </si>
  <si>
    <t>0171132</t>
  </si>
  <si>
    <t>0082352</t>
  </si>
  <si>
    <t>0082214</t>
  </si>
  <si>
    <t>0082106</t>
  </si>
  <si>
    <t>0081261</t>
  </si>
  <si>
    <t>0081101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</si>
  <si>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</si>
  <si>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</si>
  <si>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</si>
  <si>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</si>
  <si>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</si>
  <si>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</si>
  <si>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 xml:space="preserve">ZHOTOVENÍ INTRAORÁLNÍHO RENTGENOVÉHO SNÍMKU       </t>
  </si>
  <si>
    <t>00911</t>
  </si>
  <si>
    <t xml:space="preserve">ZHOTOVENÍ EXTRAORÁLNÍHO RENTGENOVÉHO SNÍMKU       </t>
  </si>
  <si>
    <t>ZHOTOVENÍ EXTRAORÁLNÍHO RENTGENOVÉHO SNÍMKU</t>
  </si>
  <si>
    <t>00915</t>
  </si>
  <si>
    <t xml:space="preserve">ZHOTOVENÍ TELERENTGENOVÉHO SNÍMKU LBI             </t>
  </si>
  <si>
    <t>00916</t>
  </si>
  <si>
    <t xml:space="preserve">ANESTEZIE NA FORAMEN MANDIBULAE A INFRAORBITALE   </t>
  </si>
  <si>
    <t>ANESTEZIE NA FORAMEN MANDIBULAE A INFRAORBITALE</t>
  </si>
  <si>
    <t>00921</t>
  </si>
  <si>
    <t xml:space="preserve">OŠETŘENÍ ZUBNÍHO KAZU - STÁLÝ ZUB                 </t>
  </si>
  <si>
    <t>00925</t>
  </si>
  <si>
    <t>KONZERVATIVNÍ LÉČBA KOMPLIKACÍ ZUBNÍHO KAZU II - S</t>
  </si>
  <si>
    <t>00931</t>
  </si>
  <si>
    <t xml:space="preserve">KOMPLEXNÍ LÉČBA CHRONICKÝCH ONEMOCNĚNÍ PARODONTU  </t>
  </si>
  <si>
    <t>00935</t>
  </si>
  <si>
    <t xml:space="preserve">SUBGINGIVÁLNÍ OŠETŘENÍ                            </t>
  </si>
  <si>
    <t>00945</t>
  </si>
  <si>
    <t xml:space="preserve">CÍLENÉ VYŠETŘENÍ                                  </t>
  </si>
  <si>
    <t>CÍLENÉ VYŠETŘENÍ</t>
  </si>
  <si>
    <t>00946</t>
  </si>
  <si>
    <t>00950</t>
  </si>
  <si>
    <t xml:space="preserve">EXTRAKCE STÁLÉHO ZUBU                             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</si>
  <si>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</si>
  <si>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</si>
  <si>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</si>
  <si>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</si>
  <si>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</si>
  <si>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</si>
  <si>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</si>
  <si>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</si>
  <si>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</si>
  <si>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 xml:space="preserve">PROVIZORNÍ OCHRANNÁ KORUNKA                       </t>
  </si>
  <si>
    <t>00974</t>
  </si>
  <si>
    <t xml:space="preserve">ODEVZDÁNÍ STOMATOLOGICKÉHO VÝROBKU                </t>
  </si>
  <si>
    <t>00913</t>
  </si>
  <si>
    <t xml:space="preserve">ZHOTOVENÍ ORTOPANTOMOGRAMU                        </t>
  </si>
  <si>
    <t>09543</t>
  </si>
  <si>
    <t>Signalni kod</t>
  </si>
  <si>
    <t xml:space="preserve">Signalni kod                                      </t>
  </si>
  <si>
    <t>00909</t>
  </si>
  <si>
    <t xml:space="preserve">KLINICKÉ STOMATOLOGICKÉ VYŠETŘENÍ                 </t>
  </si>
  <si>
    <t>00914</t>
  </si>
  <si>
    <t xml:space="preserve">VYHODNOCENÍ ORTOPANTOMOGRAMU                      </t>
  </si>
  <si>
    <t>00932</t>
  </si>
  <si>
    <t>LÉČBA CHRONICKÝCH ONEMOCNĚNÍ PARODONTU</t>
  </si>
  <si>
    <t xml:space="preserve">LÉČBA CHRONICKÝCH ONEMOCNĚNÍ PARODONTU            </t>
  </si>
  <si>
    <t>00917</t>
  </si>
  <si>
    <t xml:space="preserve">ANESTEZIE INFILTRAČNÍ                             </t>
  </si>
  <si>
    <t>00973</t>
  </si>
  <si>
    <t xml:space="preserve">OPRAVA NEBO ÚPRAVA SNÍMATELNÉ NÁHRADY V ORDINACI  </t>
  </si>
  <si>
    <t>OPRAVA NEBO ÚPRAVA SNÍMATELNÉ NÁHRADY V ORDINACI</t>
  </si>
  <si>
    <t>00949</t>
  </si>
  <si>
    <t xml:space="preserve">EXTRAKCE DOČASNÉHO ZUBU                           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</si>
  <si>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</si>
  <si>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</si>
  <si>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</si>
  <si>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</si>
  <si>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</si>
  <si>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 xml:space="preserve">OŠETŘENÍ ZUBNÍHO KAZU - DOČASNÝ ZUB               </t>
  </si>
  <si>
    <t>00959</t>
  </si>
  <si>
    <t xml:space="preserve">INTRAORÁLNÍ INCIZE                                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</si>
  <si>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</si>
  <si>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</si>
  <si>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</si>
  <si>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</si>
  <si>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</si>
  <si>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</si>
  <si>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</si>
  <si>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</si>
  <si>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 xml:space="preserve">VYŽÁDANÉ VYŠETŘENí ODBORNÍKEM NEBO SPECIALISTOU   </t>
  </si>
  <si>
    <t>00904</t>
  </si>
  <si>
    <t>STOMATOLOGICKÉ VYŠETŘENÍ REGISTROVANÉHO POJIŠTĚNCE</t>
  </si>
  <si>
    <t>00902</t>
  </si>
  <si>
    <t>PÉČE O REGISTROVANÉHO POJIŠTĚNCE NAD 18 LET VĚKU</t>
  </si>
  <si>
    <t>00948</t>
  </si>
  <si>
    <t xml:space="preserve">ZAJIŠTĚNÍ SUTUROU V RÁMCI VÝKONU EXTRAKCE         </t>
  </si>
  <si>
    <t>00906</t>
  </si>
  <si>
    <t>STOMATOLOGICKÉ OŠETŘENÍ POJIŠTĚNCE DO 6 LET NEBO H</t>
  </si>
  <si>
    <t>ZHOTOVENÍ TELERENTGENOVÉHO SNÍMKU LBI</t>
  </si>
  <si>
    <t>00920</t>
  </si>
  <si>
    <t>OŠETŘENÍ ZUBNÍHO KAZU - STÁLÝ ZUB - FOTOKOMPOZITNÍ</t>
  </si>
  <si>
    <t>PROVIZORNÍ OCHRANNÁ KORUNKA</t>
  </si>
  <si>
    <t>09547</t>
  </si>
  <si>
    <t>REGULAČNÍ POPLATEK -- POJIŠTĚNEC OD ÚHRADY POPLATK</t>
  </si>
  <si>
    <t>ODEVZDÁNÍ STOMATOLOGICKÉHO VÝROBKU</t>
  </si>
  <si>
    <t>09545</t>
  </si>
  <si>
    <t>REGULAČNÍ POPLATEK ZA POHOTOVOSTNÍ SLUŽBU -- POPLA</t>
  </si>
  <si>
    <t>00907</t>
  </si>
  <si>
    <t>STOMATOLOGICKÉ OŠETŘENÍ  POJIŠTĚNCE OD 6 DO 15 LET</t>
  </si>
  <si>
    <t>00933</t>
  </si>
  <si>
    <t>CHIRURGICKÁ LÉČBA ONEMOCNĚNÍ PARODONTU MALÉHO ROZS</t>
  </si>
  <si>
    <t xml:space="preserve">PÉČE O REGISTROVANÉHO POJIŠTĚNCE NAD 18 LET VĚKU  </t>
  </si>
  <si>
    <t>00918</t>
  </si>
  <si>
    <t>OŠETŘENÍ ZUBNÍHO KAZU U DĚTÍ DO 15 LET, U TĚHOTNÝC</t>
  </si>
  <si>
    <t>ZAJIŠTĚNÍ SUTUROU V RÁMCI VÝKONU EXTRAKCE</t>
  </si>
  <si>
    <t>0072001</t>
  </si>
  <si>
    <t>0072041</t>
  </si>
  <si>
    <t>0074001</t>
  </si>
  <si>
    <t>0074021</t>
  </si>
  <si>
    <t>0070011</t>
  </si>
  <si>
    <t>0072201</t>
  </si>
  <si>
    <t>ZHOTOVENÍ INTRAORÁLNÍHO RENTGENOVÉHO SNÍMKU</t>
  </si>
  <si>
    <t>SUBGINGIVÁLNÍ OŠETŘENÍ</t>
  </si>
  <si>
    <t>00940</t>
  </si>
  <si>
    <t>KOMPLEXNÍ VYŠETŘENÍ A NÁVRH LÉČBY ONEMOCNĚNÍ ÚSTNÍ</t>
  </si>
  <si>
    <t>00956</t>
  </si>
  <si>
    <t>KLINICKÉ STOMATOLOGICKÉ VYŠETŘENÍ</t>
  </si>
  <si>
    <t>00953</t>
  </si>
  <si>
    <t xml:space="preserve">CHIRURGICKÉ OŠETŘOVÁNÍ RETENCE ZUBŮ               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</si>
  <si>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</si>
  <si>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</si>
  <si>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</si>
  <si>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</si>
  <si>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</si>
  <si>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KONZERVAČNĚ-CHIRURGICKÁ LÉČBA KOMPLIKACÍ ZUBNÍHO K</t>
  </si>
  <si>
    <t>OŠETŘENÍ ZUBNÍHO KAZU - STÁLÝ ZUB</t>
  </si>
  <si>
    <t>00936</t>
  </si>
  <si>
    <t xml:space="preserve">ODEBRÁNÍ A ZAJIŠTĚNÍ PŘENOSU TRANSPLANTÁTU        </t>
  </si>
  <si>
    <t>ODEBRÁNÍ A ZAJIŠTĚNÍ PŘENOSU TRANSPLANTÁTU</t>
  </si>
  <si>
    <t>00941</t>
  </si>
  <si>
    <t>KONTROLNÍ VYŠETŘENÍ A LÉČBA ONEMOCNĚNÍ ÚSTNÍ SLIZN</t>
  </si>
  <si>
    <t>EXTRAKCE STÁLÉHO ZUBU</t>
  </si>
  <si>
    <t>00963</t>
  </si>
  <si>
    <t xml:space="preserve">INJEKCE I.M., I.V., I.D., S.C.                    </t>
  </si>
  <si>
    <t>CHIRURGICKÉ OŠETŘOVÁNÍ RETENCE ZUBŮ</t>
  </si>
  <si>
    <t>00934</t>
  </si>
  <si>
    <t>CHIRURGICKÁ LÉČBA ONEMOCNĚNÍ PARODONTU VELKÉHO ROZ</t>
  </si>
  <si>
    <t>00943</t>
  </si>
  <si>
    <t xml:space="preserve">MĚŘENÍ GALVANICKÝCH PROUDŮ                        </t>
  </si>
  <si>
    <t>MĚŘENÍ GALVANICKÝCH PROUDŮ</t>
  </si>
  <si>
    <t>00937</t>
  </si>
  <si>
    <t xml:space="preserve">ARTIKULACE CHRUPU                                 </t>
  </si>
  <si>
    <t>015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</si>
  <si>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</si>
  <si>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</si>
  <si>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</si>
  <si>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</si>
  <si>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</si>
  <si>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</si>
  <si>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</si>
  <si>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</si>
  <si>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</si>
  <si>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</si>
  <si>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</si>
  <si>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</si>
  <si>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</si>
  <si>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</si>
  <si>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</si>
  <si>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</si>
  <si>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</si>
  <si>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</si>
  <si>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</si>
  <si>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</si>
  <si>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</si>
  <si>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</si>
  <si>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</si>
  <si>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</si>
  <si>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</si>
  <si>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</si>
  <si>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0086011</t>
  </si>
  <si>
    <t>0084034</t>
  </si>
  <si>
    <t>0086017</t>
  </si>
  <si>
    <t>00981</t>
  </si>
  <si>
    <t xml:space="preserve">DIAGNOSTIKA ORTODONTICKÝCH ANOMÁLIÍ               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</si>
  <si>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</si>
  <si>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</si>
  <si>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</si>
  <si>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</si>
  <si>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</si>
  <si>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</si>
  <si>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</si>
  <si>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 xml:space="preserve">DIAGNOSTICKÁ PŘESTAVBA ORTODONTICKÉHO MODELU      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</si>
  <si>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</si>
  <si>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</si>
  <si>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</si>
  <si>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</si>
  <si>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</si>
  <si>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99999</t>
  </si>
  <si>
    <t>Nespecifikovany vykon</t>
  </si>
  <si>
    <t>ANESTEZIE INFILTRAČNÍ</t>
  </si>
  <si>
    <t>00989</t>
  </si>
  <si>
    <t xml:space="preserve">ANALÝZA ORTODONTICKÝCH MODELŮ                     </t>
  </si>
  <si>
    <t>00987</t>
  </si>
  <si>
    <t>STANOVENÍ FÁZE RŮSTU</t>
  </si>
  <si>
    <t xml:space="preserve">STANOVENÍ FÁZE RŮSTU                              </t>
  </si>
  <si>
    <t>00988</t>
  </si>
  <si>
    <t xml:space="preserve">ANALÝZA TELERENTGENOVÉHO SNÍMKU LBI               </t>
  </si>
  <si>
    <t>00983</t>
  </si>
  <si>
    <t xml:space="preserve">KONTROLA LÉČBY ORTODONTICKÝCH ANOMÁLIÍ S POUŽITÍM </t>
  </si>
  <si>
    <t>00993</t>
  </si>
  <si>
    <t>NAVÁZÁNÍ PARCIÁLNÍHO OBLOUKU</t>
  </si>
  <si>
    <t xml:space="preserve">NAVÁZÁNÍ PARCIÁLNÍHO OBLOUKU                      </t>
  </si>
  <si>
    <t>00912</t>
  </si>
  <si>
    <t>NÁPLŇ SLINNÉ ŽLÁZY KONTRASTNÍ LÁTKOU</t>
  </si>
  <si>
    <t>00992</t>
  </si>
  <si>
    <t xml:space="preserve">NASAZENÍ EXTRAORÁLNÍHO TAHU NEBO OBLIČEJOVÉ MASKY 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</si>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</sst>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0.50239620375775162</c:v>
                </c:pt>
                <c:pt idx="1">
                  <c:v>0.49511744721518691</c:v>
                </c:pt>
                <c:pt idx="2">
                  <c:v>0.49263060202183717</c:v>
                </c:pt>
                <c:pt idx="3">
                  <c:v>0.52611046511936643</c:v>
                </c:pt>
                <c:pt idx="4">
                  <c:v>0.5177617765308048</c:v>
                </c:pt>
                <c:pt idx="5">
                  <c:v>0.4807973275861594</c:v>
                </c:pt>
                <c:pt idx="6">
                  <c:v>0.43369176688954236</c:v>
                </c:pt>
                <c:pt idx="7">
                  <c:v>0.40483793565142479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0.4299143724281867</c:v>
                </c:pt>
                <c:pt idx="1">
                  <c:v>0.4299143724281867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75" tableBorderDxfId="74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3" totalsRowShown="0">
  <autoFilter ref="C3:S10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04" t="s">
        <v>92</v>
      </c>
      <c r="B1" s="304"/>
    </row>
    <row r="2" spans="1:3" ht="14.4" customHeight="1" thickBot="1" x14ac:dyDescent="0.35">
      <c r="A2" s="207" t="s">
        <v>242</v>
      </c>
      <c r="B2" s="46"/>
    </row>
    <row r="3" spans="1:3" ht="14.4" customHeight="1" thickBot="1" x14ac:dyDescent="0.35">
      <c r="A3" s="300" t="s">
        <v>119</v>
      </c>
      <c r="B3" s="301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" customHeight="1" x14ac:dyDescent="0.3">
      <c r="A5" s="128" t="str">
        <f t="shared" si="0"/>
        <v>HI</v>
      </c>
      <c r="B5" s="75" t="s">
        <v>116</v>
      </c>
      <c r="C5" s="47" t="s">
        <v>95</v>
      </c>
    </row>
    <row r="6" spans="1:3" ht="14.4" customHeight="1" x14ac:dyDescent="0.3">
      <c r="A6" s="129" t="str">
        <f t="shared" si="0"/>
        <v>HI Graf</v>
      </c>
      <c r="B6" s="76" t="s">
        <v>89</v>
      </c>
      <c r="C6" s="47" t="s">
        <v>96</v>
      </c>
    </row>
    <row r="7" spans="1:3" ht="14.4" customHeight="1" x14ac:dyDescent="0.3">
      <c r="A7" s="129" t="str">
        <f t="shared" si="0"/>
        <v>Man Tab</v>
      </c>
      <c r="B7" s="76" t="s">
        <v>244</v>
      </c>
      <c r="C7" s="47" t="s">
        <v>97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2" t="s">
        <v>93</v>
      </c>
      <c r="B10" s="301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8" customHeight="1" x14ac:dyDescent="0.3">
      <c r="A13" s="129" t="str">
        <f t="shared" si="2"/>
        <v>LŽ PL</v>
      </c>
      <c r="B13" s="490" t="s">
        <v>137</v>
      </c>
      <c r="C13" s="47" t="s">
        <v>123</v>
      </c>
    </row>
    <row r="14" spans="1:3" ht="14.4" customHeight="1" x14ac:dyDescent="0.3">
      <c r="A14" s="129" t="str">
        <f t="shared" si="2"/>
        <v>LŽ PL Detail</v>
      </c>
      <c r="B14" s="76" t="s">
        <v>551</v>
      </c>
      <c r="C14" s="47" t="s">
        <v>124</v>
      </c>
    </row>
    <row r="15" spans="1:3" ht="14.4" customHeight="1" x14ac:dyDescent="0.3">
      <c r="A15" s="129" t="str">
        <f t="shared" si="2"/>
        <v>LŽ Statim</v>
      </c>
      <c r="B15" s="229" t="s">
        <v>168</v>
      </c>
      <c r="C15" s="47" t="s">
        <v>178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" customHeight="1" x14ac:dyDescent="0.3">
      <c r="A17" s="129" t="str">
        <f t="shared" si="2"/>
        <v>MŽ Detail</v>
      </c>
      <c r="B17" s="76" t="s">
        <v>1583</v>
      </c>
      <c r="C17" s="47" t="s">
        <v>101</v>
      </c>
    </row>
    <row r="18" spans="1:3" ht="14.4" customHeight="1" thickBot="1" x14ac:dyDescent="0.3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3" t="s">
        <v>94</v>
      </c>
      <c r="B20" s="301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1607</v>
      </c>
      <c r="C21" s="47" t="s">
        <v>105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1616</v>
      </c>
      <c r="C22" s="47" t="s">
        <v>181</v>
      </c>
    </row>
    <row r="23" spans="1:3" ht="14.4" customHeight="1" x14ac:dyDescent="0.3">
      <c r="A23" s="129" t="str">
        <f t="shared" si="4"/>
        <v>ZV Vykáz.-A Detail</v>
      </c>
      <c r="B23" s="76" t="s">
        <v>1895</v>
      </c>
      <c r="C23" s="47" t="s">
        <v>106</v>
      </c>
    </row>
    <row r="24" spans="1:3" ht="14.4" customHeight="1" x14ac:dyDescent="0.3">
      <c r="A24" s="242" t="str">
        <f>HYPERLINK("#'"&amp;C24&amp;"'!A1",C24)</f>
        <v>ZV Vykáz.-A Det.Lék.</v>
      </c>
      <c r="B24" s="76" t="s">
        <v>1896</v>
      </c>
      <c r="C24" s="47" t="s">
        <v>185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.88671875" style="189" customWidth="1"/>
    <col min="11" max="11" width="6.77734375" style="192" bestFit="1" customWidth="1"/>
    <col min="12" max="12" width="6.6640625" style="189" customWidth="1"/>
    <col min="13" max="13" width="10.88671875" style="189" customWidth="1"/>
    <col min="14" max="16384" width="8.88671875" style="114"/>
  </cols>
  <sheetData>
    <row r="1" spans="1:13" ht="18.600000000000001" customHeight="1" thickBot="1" x14ac:dyDescent="0.4">
      <c r="A1" s="343" t="s">
        <v>551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" customHeight="1" thickBot="1" x14ac:dyDescent="0.3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995.6600000000002</v>
      </c>
      <c r="K3" s="44">
        <f>IF(M3=0,0,J3/M3)</f>
        <v>1</v>
      </c>
      <c r="L3" s="43">
        <f>SUBTOTAL(9,L6:L1048576)</f>
        <v>10</v>
      </c>
      <c r="M3" s="45">
        <f>SUBTOTAL(9,M6:M1048576)</f>
        <v>995.6600000000002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" customHeight="1" thickBot="1" x14ac:dyDescent="0.35">
      <c r="A5" s="477" t="s">
        <v>110</v>
      </c>
      <c r="B5" s="498" t="s">
        <v>111</v>
      </c>
      <c r="C5" s="498" t="s">
        <v>57</v>
      </c>
      <c r="D5" s="498" t="s">
        <v>112</v>
      </c>
      <c r="E5" s="498" t="s">
        <v>113</v>
      </c>
      <c r="F5" s="499" t="s">
        <v>15</v>
      </c>
      <c r="G5" s="499" t="s">
        <v>14</v>
      </c>
      <c r="H5" s="479" t="s">
        <v>114</v>
      </c>
      <c r="I5" s="478" t="s">
        <v>15</v>
      </c>
      <c r="J5" s="499" t="s">
        <v>14</v>
      </c>
      <c r="K5" s="479" t="s">
        <v>114</v>
      </c>
      <c r="L5" s="478" t="s">
        <v>15</v>
      </c>
      <c r="M5" s="500" t="s">
        <v>14</v>
      </c>
    </row>
    <row r="6" spans="1:13" ht="14.4" customHeight="1" x14ac:dyDescent="0.3">
      <c r="A6" s="456" t="s">
        <v>435</v>
      </c>
      <c r="B6" s="457" t="s">
        <v>541</v>
      </c>
      <c r="C6" s="457" t="s">
        <v>542</v>
      </c>
      <c r="D6" s="457" t="s">
        <v>543</v>
      </c>
      <c r="E6" s="457" t="s">
        <v>544</v>
      </c>
      <c r="F6" s="461"/>
      <c r="G6" s="461"/>
      <c r="H6" s="482">
        <v>0</v>
      </c>
      <c r="I6" s="461">
        <v>8</v>
      </c>
      <c r="J6" s="461">
        <v>916.0100000000001</v>
      </c>
      <c r="K6" s="482">
        <v>1</v>
      </c>
      <c r="L6" s="461">
        <v>8</v>
      </c>
      <c r="M6" s="462">
        <v>916.0100000000001</v>
      </c>
    </row>
    <row r="7" spans="1:13" ht="14.4" customHeight="1" x14ac:dyDescent="0.3">
      <c r="A7" s="463" t="s">
        <v>435</v>
      </c>
      <c r="B7" s="464" t="s">
        <v>545</v>
      </c>
      <c r="C7" s="464" t="s">
        <v>546</v>
      </c>
      <c r="D7" s="464" t="s">
        <v>528</v>
      </c>
      <c r="E7" s="464" t="s">
        <v>547</v>
      </c>
      <c r="F7" s="468"/>
      <c r="G7" s="468"/>
      <c r="H7" s="491">
        <v>0</v>
      </c>
      <c r="I7" s="468">
        <v>1</v>
      </c>
      <c r="J7" s="468">
        <v>49.819999999999993</v>
      </c>
      <c r="K7" s="491">
        <v>1</v>
      </c>
      <c r="L7" s="468">
        <v>1</v>
      </c>
      <c r="M7" s="469">
        <v>49.819999999999993</v>
      </c>
    </row>
    <row r="8" spans="1:13" ht="14.4" customHeight="1" thickBot="1" x14ac:dyDescent="0.35">
      <c r="A8" s="470" t="s">
        <v>435</v>
      </c>
      <c r="B8" s="471" t="s">
        <v>548</v>
      </c>
      <c r="C8" s="471" t="s">
        <v>549</v>
      </c>
      <c r="D8" s="471" t="s">
        <v>532</v>
      </c>
      <c r="E8" s="471" t="s">
        <v>550</v>
      </c>
      <c r="F8" s="475"/>
      <c r="G8" s="475"/>
      <c r="H8" s="483">
        <v>0</v>
      </c>
      <c r="I8" s="475">
        <v>1</v>
      </c>
      <c r="J8" s="475">
        <v>29.83</v>
      </c>
      <c r="K8" s="483">
        <v>1</v>
      </c>
      <c r="L8" s="475">
        <v>1</v>
      </c>
      <c r="M8" s="476">
        <v>29.83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3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07" t="s">
        <v>242</v>
      </c>
      <c r="B2" s="196"/>
      <c r="C2" s="196"/>
      <c r="D2" s="196"/>
      <c r="E2" s="196"/>
    </row>
    <row r="3" spans="1:17" ht="14.4" customHeight="1" thickBot="1" x14ac:dyDescent="0.35">
      <c r="A3" s="222" t="s">
        <v>3</v>
      </c>
      <c r="B3" s="226">
        <f>SUM(B6:B1048576)</f>
        <v>607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104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" customHeight="1" thickBot="1" x14ac:dyDescent="0.3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" customHeight="1" thickBot="1" x14ac:dyDescent="0.35">
      <c r="A5" s="501" t="s">
        <v>169</v>
      </c>
      <c r="B5" s="502" t="s">
        <v>171</v>
      </c>
      <c r="C5" s="502" t="s">
        <v>172</v>
      </c>
      <c r="D5" s="502" t="s">
        <v>173</v>
      </c>
      <c r="E5" s="503" t="s">
        <v>174</v>
      </c>
      <c r="F5" s="504" t="s">
        <v>171</v>
      </c>
      <c r="G5" s="505" t="s">
        <v>172</v>
      </c>
      <c r="H5" s="505" t="s">
        <v>173</v>
      </c>
      <c r="I5" s="506" t="s">
        <v>174</v>
      </c>
      <c r="J5" s="502" t="s">
        <v>171</v>
      </c>
      <c r="K5" s="502" t="s">
        <v>172</v>
      </c>
      <c r="L5" s="502" t="s">
        <v>173</v>
      </c>
      <c r="M5" s="503" t="s">
        <v>174</v>
      </c>
      <c r="N5" s="504" t="s">
        <v>171</v>
      </c>
      <c r="O5" s="505" t="s">
        <v>172</v>
      </c>
      <c r="P5" s="505" t="s">
        <v>173</v>
      </c>
      <c r="Q5" s="506" t="s">
        <v>174</v>
      </c>
    </row>
    <row r="6" spans="1:17" ht="14.4" customHeight="1" x14ac:dyDescent="0.3">
      <c r="A6" s="509" t="s">
        <v>552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553</v>
      </c>
      <c r="B7" s="514">
        <v>607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104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13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426</v>
      </c>
      <c r="B5" s="444" t="s">
        <v>427</v>
      </c>
      <c r="C5" s="445" t="s">
        <v>428</v>
      </c>
      <c r="D5" s="445" t="s">
        <v>428</v>
      </c>
      <c r="E5" s="445"/>
      <c r="F5" s="445" t="s">
        <v>428</v>
      </c>
      <c r="G5" s="445" t="s">
        <v>428</v>
      </c>
      <c r="H5" s="445" t="s">
        <v>428</v>
      </c>
      <c r="I5" s="446" t="s">
        <v>428</v>
      </c>
      <c r="J5" s="447" t="s">
        <v>55</v>
      </c>
    </row>
    <row r="6" spans="1:10" ht="14.4" customHeight="1" x14ac:dyDescent="0.3">
      <c r="A6" s="443" t="s">
        <v>426</v>
      </c>
      <c r="B6" s="444" t="s">
        <v>554</v>
      </c>
      <c r="C6" s="445">
        <v>0</v>
      </c>
      <c r="D6" s="445">
        <v>0</v>
      </c>
      <c r="E6" s="445"/>
      <c r="F6" s="445">
        <v>0</v>
      </c>
      <c r="G6" s="445">
        <v>0</v>
      </c>
      <c r="H6" s="445">
        <v>0</v>
      </c>
      <c r="I6" s="446" t="s">
        <v>428</v>
      </c>
      <c r="J6" s="447" t="s">
        <v>1</v>
      </c>
    </row>
    <row r="7" spans="1:10" ht="14.4" customHeight="1" x14ac:dyDescent="0.3">
      <c r="A7" s="443" t="s">
        <v>426</v>
      </c>
      <c r="B7" s="444" t="s">
        <v>555</v>
      </c>
      <c r="C7" s="445">
        <v>0.86099999999999999</v>
      </c>
      <c r="D7" s="445">
        <v>0.47285999999999989</v>
      </c>
      <c r="E7" s="445"/>
      <c r="F7" s="445">
        <v>0.74912000000000012</v>
      </c>
      <c r="G7" s="445">
        <v>0</v>
      </c>
      <c r="H7" s="445">
        <v>0.74912000000000012</v>
      </c>
      <c r="I7" s="446" t="s">
        <v>428</v>
      </c>
      <c r="J7" s="447" t="s">
        <v>1</v>
      </c>
    </row>
    <row r="8" spans="1:10" ht="14.4" customHeight="1" x14ac:dyDescent="0.3">
      <c r="A8" s="443" t="s">
        <v>426</v>
      </c>
      <c r="B8" s="444" t="s">
        <v>556</v>
      </c>
      <c r="C8" s="445">
        <v>35.930210000000002</v>
      </c>
      <c r="D8" s="445">
        <v>41.529140000000005</v>
      </c>
      <c r="E8" s="445"/>
      <c r="F8" s="445">
        <v>21.0932</v>
      </c>
      <c r="G8" s="445">
        <v>40</v>
      </c>
      <c r="H8" s="445">
        <v>-18.9068</v>
      </c>
      <c r="I8" s="446">
        <v>0.52732999999999997</v>
      </c>
      <c r="J8" s="447" t="s">
        <v>1</v>
      </c>
    </row>
    <row r="9" spans="1:10" ht="14.4" customHeight="1" x14ac:dyDescent="0.3">
      <c r="A9" s="443" t="s">
        <v>426</v>
      </c>
      <c r="B9" s="444" t="s">
        <v>557</v>
      </c>
      <c r="C9" s="445">
        <v>61.77756999999999</v>
      </c>
      <c r="D9" s="445">
        <v>43.056229999999985</v>
      </c>
      <c r="E9" s="445"/>
      <c r="F9" s="445">
        <v>54.471389999999992</v>
      </c>
      <c r="G9" s="445">
        <v>53.333332031250002</v>
      </c>
      <c r="H9" s="445">
        <v>1.1380579687499903</v>
      </c>
      <c r="I9" s="446">
        <v>1.0213385874350238</v>
      </c>
      <c r="J9" s="447" t="s">
        <v>1</v>
      </c>
    </row>
    <row r="10" spans="1:10" ht="14.4" customHeight="1" x14ac:dyDescent="0.3">
      <c r="A10" s="443" t="s">
        <v>426</v>
      </c>
      <c r="B10" s="444" t="s">
        <v>558</v>
      </c>
      <c r="C10" s="445">
        <v>44.587420000000009</v>
      </c>
      <c r="D10" s="445">
        <v>55.887720000000002</v>
      </c>
      <c r="E10" s="445"/>
      <c r="F10" s="445">
        <v>22.693199999999997</v>
      </c>
      <c r="G10" s="445">
        <v>66.666664062500004</v>
      </c>
      <c r="H10" s="445">
        <v>-43.973464062500007</v>
      </c>
      <c r="I10" s="446">
        <v>0.34039801329679731</v>
      </c>
      <c r="J10" s="447" t="s">
        <v>1</v>
      </c>
    </row>
    <row r="11" spans="1:10" ht="14.4" customHeight="1" x14ac:dyDescent="0.3">
      <c r="A11" s="443" t="s">
        <v>426</v>
      </c>
      <c r="B11" s="444" t="s">
        <v>559</v>
      </c>
      <c r="C11" s="445">
        <v>4.431</v>
      </c>
      <c r="D11" s="445">
        <v>5.5312000000000001</v>
      </c>
      <c r="E11" s="445"/>
      <c r="F11" s="445">
        <v>8.500350000000001</v>
      </c>
      <c r="G11" s="445">
        <v>6.6666665039062503</v>
      </c>
      <c r="H11" s="445">
        <v>1.8336834960937507</v>
      </c>
      <c r="I11" s="446">
        <v>1.2750525311292122</v>
      </c>
      <c r="J11" s="447" t="s">
        <v>1</v>
      </c>
    </row>
    <row r="12" spans="1:10" ht="14.4" customHeight="1" x14ac:dyDescent="0.3">
      <c r="A12" s="443" t="s">
        <v>426</v>
      </c>
      <c r="B12" s="444" t="s">
        <v>560</v>
      </c>
      <c r="C12" s="445">
        <v>111.78520000000002</v>
      </c>
      <c r="D12" s="445">
        <v>108.20407</v>
      </c>
      <c r="E12" s="445"/>
      <c r="F12" s="445">
        <v>98.746880000000019</v>
      </c>
      <c r="G12" s="445">
        <v>113.3333359375</v>
      </c>
      <c r="H12" s="445">
        <v>-14.586455937499977</v>
      </c>
      <c r="I12" s="446">
        <v>0.87129597997941244</v>
      </c>
      <c r="J12" s="447" t="s">
        <v>1</v>
      </c>
    </row>
    <row r="13" spans="1:10" ht="14.4" customHeight="1" x14ac:dyDescent="0.3">
      <c r="A13" s="443" t="s">
        <v>426</v>
      </c>
      <c r="B13" s="444" t="s">
        <v>561</v>
      </c>
      <c r="C13" s="445">
        <v>1.5469499999999998</v>
      </c>
      <c r="D13" s="445">
        <v>0.17189000000000002</v>
      </c>
      <c r="E13" s="445"/>
      <c r="F13" s="445">
        <v>0.84596000000000005</v>
      </c>
      <c r="G13" s="445">
        <v>0</v>
      </c>
      <c r="H13" s="445">
        <v>0.84596000000000005</v>
      </c>
      <c r="I13" s="446" t="s">
        <v>428</v>
      </c>
      <c r="J13" s="447" t="s">
        <v>1</v>
      </c>
    </row>
    <row r="14" spans="1:10" ht="14.4" customHeight="1" x14ac:dyDescent="0.3">
      <c r="A14" s="443" t="s">
        <v>426</v>
      </c>
      <c r="B14" s="444" t="s">
        <v>562</v>
      </c>
      <c r="C14" s="445">
        <v>2029.5277999999994</v>
      </c>
      <c r="D14" s="445">
        <v>2007.6954000000001</v>
      </c>
      <c r="E14" s="445"/>
      <c r="F14" s="445">
        <v>1797.6794099999995</v>
      </c>
      <c r="G14" s="445">
        <v>2200</v>
      </c>
      <c r="H14" s="445">
        <v>-402.32059000000049</v>
      </c>
      <c r="I14" s="446">
        <v>0.81712700454545428</v>
      </c>
      <c r="J14" s="447" t="s">
        <v>1</v>
      </c>
    </row>
    <row r="15" spans="1:10" ht="14.4" customHeight="1" x14ac:dyDescent="0.3">
      <c r="A15" s="443" t="s">
        <v>426</v>
      </c>
      <c r="B15" s="444" t="s">
        <v>433</v>
      </c>
      <c r="C15" s="445">
        <v>2290.4471499999995</v>
      </c>
      <c r="D15" s="445">
        <v>2262.5485100000001</v>
      </c>
      <c r="E15" s="445"/>
      <c r="F15" s="445">
        <v>2004.7795099999994</v>
      </c>
      <c r="G15" s="445">
        <v>2479.999998535156</v>
      </c>
      <c r="H15" s="445">
        <v>-475.22048853515662</v>
      </c>
      <c r="I15" s="446">
        <v>0.8083788351548985</v>
      </c>
      <c r="J15" s="447" t="s">
        <v>434</v>
      </c>
    </row>
    <row r="17" spans="1:10" ht="14.4" customHeight="1" x14ac:dyDescent="0.3">
      <c r="A17" s="443" t="s">
        <v>426</v>
      </c>
      <c r="B17" s="444" t="s">
        <v>427</v>
      </c>
      <c r="C17" s="445" t="s">
        <v>428</v>
      </c>
      <c r="D17" s="445" t="s">
        <v>428</v>
      </c>
      <c r="E17" s="445"/>
      <c r="F17" s="445" t="s">
        <v>428</v>
      </c>
      <c r="G17" s="445" t="s">
        <v>428</v>
      </c>
      <c r="H17" s="445" t="s">
        <v>428</v>
      </c>
      <c r="I17" s="446" t="s">
        <v>428</v>
      </c>
      <c r="J17" s="447" t="s">
        <v>55</v>
      </c>
    </row>
    <row r="18" spans="1:10" ht="14.4" customHeight="1" x14ac:dyDescent="0.3">
      <c r="A18" s="443" t="s">
        <v>435</v>
      </c>
      <c r="B18" s="444" t="s">
        <v>436</v>
      </c>
      <c r="C18" s="445" t="s">
        <v>428</v>
      </c>
      <c r="D18" s="445" t="s">
        <v>428</v>
      </c>
      <c r="E18" s="445"/>
      <c r="F18" s="445" t="s">
        <v>428</v>
      </c>
      <c r="G18" s="445" t="s">
        <v>428</v>
      </c>
      <c r="H18" s="445" t="s">
        <v>428</v>
      </c>
      <c r="I18" s="446" t="s">
        <v>428</v>
      </c>
      <c r="J18" s="447" t="s">
        <v>0</v>
      </c>
    </row>
    <row r="19" spans="1:10" ht="14.4" customHeight="1" x14ac:dyDescent="0.3">
      <c r="A19" s="443" t="s">
        <v>435</v>
      </c>
      <c r="B19" s="444" t="s">
        <v>554</v>
      </c>
      <c r="C19" s="445">
        <v>0</v>
      </c>
      <c r="D19" s="445">
        <v>0</v>
      </c>
      <c r="E19" s="445"/>
      <c r="F19" s="445">
        <v>0</v>
      </c>
      <c r="G19" s="445">
        <v>0</v>
      </c>
      <c r="H19" s="445">
        <v>0</v>
      </c>
      <c r="I19" s="446" t="s">
        <v>428</v>
      </c>
      <c r="J19" s="447" t="s">
        <v>1</v>
      </c>
    </row>
    <row r="20" spans="1:10" ht="14.4" customHeight="1" x14ac:dyDescent="0.3">
      <c r="A20" s="443" t="s">
        <v>435</v>
      </c>
      <c r="B20" s="444" t="s">
        <v>555</v>
      </c>
      <c r="C20" s="445">
        <v>0.86099999999999999</v>
      </c>
      <c r="D20" s="445">
        <v>0.47285999999999989</v>
      </c>
      <c r="E20" s="445"/>
      <c r="F20" s="445">
        <v>0.74912000000000012</v>
      </c>
      <c r="G20" s="445">
        <v>0</v>
      </c>
      <c r="H20" s="445">
        <v>0.74912000000000012</v>
      </c>
      <c r="I20" s="446" t="s">
        <v>428</v>
      </c>
      <c r="J20" s="447" t="s">
        <v>1</v>
      </c>
    </row>
    <row r="21" spans="1:10" ht="14.4" customHeight="1" x14ac:dyDescent="0.3">
      <c r="A21" s="443" t="s">
        <v>435</v>
      </c>
      <c r="B21" s="444" t="s">
        <v>556</v>
      </c>
      <c r="C21" s="445">
        <v>35.930210000000002</v>
      </c>
      <c r="D21" s="445">
        <v>41.529140000000005</v>
      </c>
      <c r="E21" s="445"/>
      <c r="F21" s="445">
        <v>21.0932</v>
      </c>
      <c r="G21" s="445">
        <v>40</v>
      </c>
      <c r="H21" s="445">
        <v>-18.9068</v>
      </c>
      <c r="I21" s="446">
        <v>0.52732999999999997</v>
      </c>
      <c r="J21" s="447" t="s">
        <v>1</v>
      </c>
    </row>
    <row r="22" spans="1:10" ht="14.4" customHeight="1" x14ac:dyDescent="0.3">
      <c r="A22" s="443" t="s">
        <v>435</v>
      </c>
      <c r="B22" s="444" t="s">
        <v>557</v>
      </c>
      <c r="C22" s="445">
        <v>61.77756999999999</v>
      </c>
      <c r="D22" s="445">
        <v>43.056229999999985</v>
      </c>
      <c r="E22" s="445"/>
      <c r="F22" s="445">
        <v>54.471389999999992</v>
      </c>
      <c r="G22" s="445">
        <v>53</v>
      </c>
      <c r="H22" s="445">
        <v>1.4713899999999924</v>
      </c>
      <c r="I22" s="446">
        <v>1.0277620754716981</v>
      </c>
      <c r="J22" s="447" t="s">
        <v>1</v>
      </c>
    </row>
    <row r="23" spans="1:10" ht="14.4" customHeight="1" x14ac:dyDescent="0.3">
      <c r="A23" s="443" t="s">
        <v>435</v>
      </c>
      <c r="B23" s="444" t="s">
        <v>558</v>
      </c>
      <c r="C23" s="445">
        <v>44.587420000000009</v>
      </c>
      <c r="D23" s="445">
        <v>55.887720000000002</v>
      </c>
      <c r="E23" s="445"/>
      <c r="F23" s="445">
        <v>22.693199999999997</v>
      </c>
      <c r="G23" s="445">
        <v>67</v>
      </c>
      <c r="H23" s="445">
        <v>-44.306800000000003</v>
      </c>
      <c r="I23" s="446">
        <v>0.33870447761194028</v>
      </c>
      <c r="J23" s="447" t="s">
        <v>1</v>
      </c>
    </row>
    <row r="24" spans="1:10" ht="14.4" customHeight="1" x14ac:dyDescent="0.3">
      <c r="A24" s="443" t="s">
        <v>435</v>
      </c>
      <c r="B24" s="444" t="s">
        <v>559</v>
      </c>
      <c r="C24" s="445">
        <v>4.431</v>
      </c>
      <c r="D24" s="445">
        <v>5.5312000000000001</v>
      </c>
      <c r="E24" s="445"/>
      <c r="F24" s="445">
        <v>8.500350000000001</v>
      </c>
      <c r="G24" s="445">
        <v>7</v>
      </c>
      <c r="H24" s="445">
        <v>1.500350000000001</v>
      </c>
      <c r="I24" s="446">
        <v>1.2143357142857145</v>
      </c>
      <c r="J24" s="447" t="s">
        <v>1</v>
      </c>
    </row>
    <row r="25" spans="1:10" ht="14.4" customHeight="1" x14ac:dyDescent="0.3">
      <c r="A25" s="443" t="s">
        <v>435</v>
      </c>
      <c r="B25" s="444" t="s">
        <v>560</v>
      </c>
      <c r="C25" s="445">
        <v>111.78520000000002</v>
      </c>
      <c r="D25" s="445">
        <v>108.20407</v>
      </c>
      <c r="E25" s="445"/>
      <c r="F25" s="445">
        <v>98.746880000000019</v>
      </c>
      <c r="G25" s="445">
        <v>113</v>
      </c>
      <c r="H25" s="445">
        <v>-14.253119999999981</v>
      </c>
      <c r="I25" s="446">
        <v>0.87386619469026561</v>
      </c>
      <c r="J25" s="447" t="s">
        <v>1</v>
      </c>
    </row>
    <row r="26" spans="1:10" ht="14.4" customHeight="1" x14ac:dyDescent="0.3">
      <c r="A26" s="443" t="s">
        <v>435</v>
      </c>
      <c r="B26" s="444" t="s">
        <v>561</v>
      </c>
      <c r="C26" s="445">
        <v>1.5469499999999998</v>
      </c>
      <c r="D26" s="445">
        <v>0.17189000000000002</v>
      </c>
      <c r="E26" s="445"/>
      <c r="F26" s="445">
        <v>0.84596000000000005</v>
      </c>
      <c r="G26" s="445">
        <v>0</v>
      </c>
      <c r="H26" s="445">
        <v>0.84596000000000005</v>
      </c>
      <c r="I26" s="446" t="s">
        <v>428</v>
      </c>
      <c r="J26" s="447" t="s">
        <v>1</v>
      </c>
    </row>
    <row r="27" spans="1:10" ht="14.4" customHeight="1" x14ac:dyDescent="0.3">
      <c r="A27" s="443" t="s">
        <v>435</v>
      </c>
      <c r="B27" s="444" t="s">
        <v>562</v>
      </c>
      <c r="C27" s="445">
        <v>2029.5277999999994</v>
      </c>
      <c r="D27" s="445">
        <v>2007.6954000000001</v>
      </c>
      <c r="E27" s="445"/>
      <c r="F27" s="445">
        <v>1797.6794099999995</v>
      </c>
      <c r="G27" s="445">
        <v>2200</v>
      </c>
      <c r="H27" s="445">
        <v>-402.32059000000049</v>
      </c>
      <c r="I27" s="446">
        <v>0.81712700454545428</v>
      </c>
      <c r="J27" s="447" t="s">
        <v>1</v>
      </c>
    </row>
    <row r="28" spans="1:10" ht="14.4" customHeight="1" x14ac:dyDescent="0.3">
      <c r="A28" s="443" t="s">
        <v>435</v>
      </c>
      <c r="B28" s="444" t="s">
        <v>437</v>
      </c>
      <c r="C28" s="445">
        <v>2290.4471499999995</v>
      </c>
      <c r="D28" s="445">
        <v>2262.5485100000001</v>
      </c>
      <c r="E28" s="445"/>
      <c r="F28" s="445">
        <v>2004.7795099999994</v>
      </c>
      <c r="G28" s="445">
        <v>2480</v>
      </c>
      <c r="H28" s="445">
        <v>-475.22049000000061</v>
      </c>
      <c r="I28" s="446">
        <v>0.80837883467741911</v>
      </c>
      <c r="J28" s="447" t="s">
        <v>438</v>
      </c>
    </row>
    <row r="29" spans="1:10" ht="14.4" customHeight="1" x14ac:dyDescent="0.3">
      <c r="A29" s="443" t="s">
        <v>428</v>
      </c>
      <c r="B29" s="444" t="s">
        <v>428</v>
      </c>
      <c r="C29" s="445" t="s">
        <v>428</v>
      </c>
      <c r="D29" s="445" t="s">
        <v>428</v>
      </c>
      <c r="E29" s="445"/>
      <c r="F29" s="445" t="s">
        <v>428</v>
      </c>
      <c r="G29" s="445" t="s">
        <v>428</v>
      </c>
      <c r="H29" s="445" t="s">
        <v>428</v>
      </c>
      <c r="I29" s="446" t="s">
        <v>428</v>
      </c>
      <c r="J29" s="447" t="s">
        <v>439</v>
      </c>
    </row>
    <row r="30" spans="1:10" ht="14.4" customHeight="1" x14ac:dyDescent="0.3">
      <c r="A30" s="443" t="s">
        <v>426</v>
      </c>
      <c r="B30" s="444" t="s">
        <v>433</v>
      </c>
      <c r="C30" s="445">
        <v>2290.4471499999995</v>
      </c>
      <c r="D30" s="445">
        <v>2262.5485100000001</v>
      </c>
      <c r="E30" s="445"/>
      <c r="F30" s="445">
        <v>2004.7795099999994</v>
      </c>
      <c r="G30" s="445">
        <v>2480</v>
      </c>
      <c r="H30" s="445">
        <v>-475.22049000000061</v>
      </c>
      <c r="I30" s="446">
        <v>0.80837883467741911</v>
      </c>
      <c r="J30" s="447" t="s">
        <v>434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41" t="s">
        <v>1583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" customHeight="1" thickBot="1" x14ac:dyDescent="0.3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9.2851139630917423</v>
      </c>
      <c r="J3" s="84">
        <f>SUBTOTAL(9,J5:J1048576)</f>
        <v>210497</v>
      </c>
      <c r="K3" s="85">
        <f>SUBTOTAL(9,K5:K1048576)</f>
        <v>1954488.6338889226</v>
      </c>
    </row>
    <row r="4" spans="1:11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" customHeight="1" x14ac:dyDescent="0.3">
      <c r="A5" s="456" t="s">
        <v>426</v>
      </c>
      <c r="B5" s="457" t="s">
        <v>427</v>
      </c>
      <c r="C5" s="458" t="s">
        <v>435</v>
      </c>
      <c r="D5" s="459" t="s">
        <v>436</v>
      </c>
      <c r="E5" s="458" t="s">
        <v>563</v>
      </c>
      <c r="F5" s="459" t="s">
        <v>564</v>
      </c>
      <c r="G5" s="458" t="s">
        <v>565</v>
      </c>
      <c r="H5" s="458" t="s">
        <v>566</v>
      </c>
      <c r="I5" s="461">
        <v>104.3547202127333</v>
      </c>
      <c r="J5" s="461">
        <v>0</v>
      </c>
      <c r="K5" s="462">
        <v>0</v>
      </c>
    </row>
    <row r="6" spans="1:11" ht="14.4" customHeight="1" x14ac:dyDescent="0.3">
      <c r="A6" s="463" t="s">
        <v>426</v>
      </c>
      <c r="B6" s="464" t="s">
        <v>427</v>
      </c>
      <c r="C6" s="465" t="s">
        <v>435</v>
      </c>
      <c r="D6" s="466" t="s">
        <v>436</v>
      </c>
      <c r="E6" s="465" t="s">
        <v>567</v>
      </c>
      <c r="F6" s="466" t="s">
        <v>568</v>
      </c>
      <c r="G6" s="465" t="s">
        <v>569</v>
      </c>
      <c r="H6" s="465" t="s">
        <v>570</v>
      </c>
      <c r="I6" s="468">
        <v>38.360000610351563</v>
      </c>
      <c r="J6" s="468">
        <v>1</v>
      </c>
      <c r="K6" s="469">
        <v>38.360000610351563</v>
      </c>
    </row>
    <row r="7" spans="1:11" ht="14.4" customHeight="1" x14ac:dyDescent="0.3">
      <c r="A7" s="463" t="s">
        <v>426</v>
      </c>
      <c r="B7" s="464" t="s">
        <v>427</v>
      </c>
      <c r="C7" s="465" t="s">
        <v>435</v>
      </c>
      <c r="D7" s="466" t="s">
        <v>436</v>
      </c>
      <c r="E7" s="465" t="s">
        <v>567</v>
      </c>
      <c r="F7" s="466" t="s">
        <v>568</v>
      </c>
      <c r="G7" s="465" t="s">
        <v>571</v>
      </c>
      <c r="H7" s="465" t="s">
        <v>572</v>
      </c>
      <c r="I7" s="468">
        <v>32.430000305175781</v>
      </c>
      <c r="J7" s="468">
        <v>1</v>
      </c>
      <c r="K7" s="469">
        <v>32.430000305175781</v>
      </c>
    </row>
    <row r="8" spans="1:11" ht="14.4" customHeight="1" x14ac:dyDescent="0.3">
      <c r="A8" s="463" t="s">
        <v>426</v>
      </c>
      <c r="B8" s="464" t="s">
        <v>427</v>
      </c>
      <c r="C8" s="465" t="s">
        <v>435</v>
      </c>
      <c r="D8" s="466" t="s">
        <v>436</v>
      </c>
      <c r="E8" s="465" t="s">
        <v>567</v>
      </c>
      <c r="F8" s="466" t="s">
        <v>568</v>
      </c>
      <c r="G8" s="465" t="s">
        <v>573</v>
      </c>
      <c r="H8" s="465" t="s">
        <v>574</v>
      </c>
      <c r="I8" s="468">
        <v>32.069999694824219</v>
      </c>
      <c r="J8" s="468">
        <v>1</v>
      </c>
      <c r="K8" s="469">
        <v>32.069999694824219</v>
      </c>
    </row>
    <row r="9" spans="1:11" ht="14.4" customHeight="1" x14ac:dyDescent="0.3">
      <c r="A9" s="463" t="s">
        <v>426</v>
      </c>
      <c r="B9" s="464" t="s">
        <v>427</v>
      </c>
      <c r="C9" s="465" t="s">
        <v>435</v>
      </c>
      <c r="D9" s="466" t="s">
        <v>436</v>
      </c>
      <c r="E9" s="465" t="s">
        <v>567</v>
      </c>
      <c r="F9" s="466" t="s">
        <v>568</v>
      </c>
      <c r="G9" s="465" t="s">
        <v>575</v>
      </c>
      <c r="H9" s="465" t="s">
        <v>576</v>
      </c>
      <c r="I9" s="468">
        <v>37.75</v>
      </c>
      <c r="J9" s="468">
        <v>1</v>
      </c>
      <c r="K9" s="469">
        <v>37.75</v>
      </c>
    </row>
    <row r="10" spans="1:11" ht="14.4" customHeight="1" x14ac:dyDescent="0.3">
      <c r="A10" s="463" t="s">
        <v>426</v>
      </c>
      <c r="B10" s="464" t="s">
        <v>427</v>
      </c>
      <c r="C10" s="465" t="s">
        <v>435</v>
      </c>
      <c r="D10" s="466" t="s">
        <v>436</v>
      </c>
      <c r="E10" s="465" t="s">
        <v>567</v>
      </c>
      <c r="F10" s="466" t="s">
        <v>568</v>
      </c>
      <c r="G10" s="465" t="s">
        <v>577</v>
      </c>
      <c r="H10" s="465" t="s">
        <v>578</v>
      </c>
      <c r="I10" s="468">
        <v>432.22000122070313</v>
      </c>
      <c r="J10" s="468">
        <v>1</v>
      </c>
      <c r="K10" s="469">
        <v>432.22000122070313</v>
      </c>
    </row>
    <row r="11" spans="1:11" ht="14.4" customHeight="1" x14ac:dyDescent="0.3">
      <c r="A11" s="463" t="s">
        <v>426</v>
      </c>
      <c r="B11" s="464" t="s">
        <v>427</v>
      </c>
      <c r="C11" s="465" t="s">
        <v>435</v>
      </c>
      <c r="D11" s="466" t="s">
        <v>436</v>
      </c>
      <c r="E11" s="465" t="s">
        <v>567</v>
      </c>
      <c r="F11" s="466" t="s">
        <v>568</v>
      </c>
      <c r="G11" s="465" t="s">
        <v>579</v>
      </c>
      <c r="H11" s="465" t="s">
        <v>580</v>
      </c>
      <c r="I11" s="468">
        <v>86.25</v>
      </c>
      <c r="J11" s="468">
        <v>1</v>
      </c>
      <c r="K11" s="469">
        <v>86.25</v>
      </c>
    </row>
    <row r="12" spans="1:11" ht="14.4" customHeight="1" x14ac:dyDescent="0.3">
      <c r="A12" s="463" t="s">
        <v>426</v>
      </c>
      <c r="B12" s="464" t="s">
        <v>427</v>
      </c>
      <c r="C12" s="465" t="s">
        <v>435</v>
      </c>
      <c r="D12" s="466" t="s">
        <v>436</v>
      </c>
      <c r="E12" s="465" t="s">
        <v>567</v>
      </c>
      <c r="F12" s="466" t="s">
        <v>568</v>
      </c>
      <c r="G12" s="465" t="s">
        <v>581</v>
      </c>
      <c r="H12" s="465" t="s">
        <v>582</v>
      </c>
      <c r="I12" s="468">
        <v>90.040000915527344</v>
      </c>
      <c r="J12" s="468">
        <v>1</v>
      </c>
      <c r="K12" s="469">
        <v>90.040000915527344</v>
      </c>
    </row>
    <row r="13" spans="1:11" ht="14.4" customHeight="1" x14ac:dyDescent="0.3">
      <c r="A13" s="463" t="s">
        <v>426</v>
      </c>
      <c r="B13" s="464" t="s">
        <v>427</v>
      </c>
      <c r="C13" s="465" t="s">
        <v>435</v>
      </c>
      <c r="D13" s="466" t="s">
        <v>436</v>
      </c>
      <c r="E13" s="465" t="s">
        <v>583</v>
      </c>
      <c r="F13" s="466" t="s">
        <v>584</v>
      </c>
      <c r="G13" s="465" t="s">
        <v>585</v>
      </c>
      <c r="H13" s="465" t="s">
        <v>586</v>
      </c>
      <c r="I13" s="468">
        <v>0.63999998569488525</v>
      </c>
      <c r="J13" s="468">
        <v>3000</v>
      </c>
      <c r="K13" s="469">
        <v>1914.75</v>
      </c>
    </row>
    <row r="14" spans="1:11" ht="14.4" customHeight="1" x14ac:dyDescent="0.3">
      <c r="A14" s="463" t="s">
        <v>426</v>
      </c>
      <c r="B14" s="464" t="s">
        <v>427</v>
      </c>
      <c r="C14" s="465" t="s">
        <v>435</v>
      </c>
      <c r="D14" s="466" t="s">
        <v>436</v>
      </c>
      <c r="E14" s="465" t="s">
        <v>583</v>
      </c>
      <c r="F14" s="466" t="s">
        <v>584</v>
      </c>
      <c r="G14" s="465" t="s">
        <v>587</v>
      </c>
      <c r="H14" s="465" t="s">
        <v>588</v>
      </c>
      <c r="I14" s="468">
        <v>0.5899999737739563</v>
      </c>
      <c r="J14" s="468">
        <v>5000</v>
      </c>
      <c r="K14" s="469">
        <v>2950</v>
      </c>
    </row>
    <row r="15" spans="1:11" ht="14.4" customHeight="1" x14ac:dyDescent="0.3">
      <c r="A15" s="463" t="s">
        <v>426</v>
      </c>
      <c r="B15" s="464" t="s">
        <v>427</v>
      </c>
      <c r="C15" s="465" t="s">
        <v>435</v>
      </c>
      <c r="D15" s="466" t="s">
        <v>436</v>
      </c>
      <c r="E15" s="465" t="s">
        <v>583</v>
      </c>
      <c r="F15" s="466" t="s">
        <v>584</v>
      </c>
      <c r="G15" s="465" t="s">
        <v>587</v>
      </c>
      <c r="H15" s="465" t="s">
        <v>589</v>
      </c>
      <c r="I15" s="468">
        <v>0.5899999737739563</v>
      </c>
      <c r="J15" s="468">
        <v>5000</v>
      </c>
      <c r="K15" s="469">
        <v>2950</v>
      </c>
    </row>
    <row r="16" spans="1:11" ht="14.4" customHeight="1" x14ac:dyDescent="0.3">
      <c r="A16" s="463" t="s">
        <v>426</v>
      </c>
      <c r="B16" s="464" t="s">
        <v>427</v>
      </c>
      <c r="C16" s="465" t="s">
        <v>435</v>
      </c>
      <c r="D16" s="466" t="s">
        <v>436</v>
      </c>
      <c r="E16" s="465" t="s">
        <v>583</v>
      </c>
      <c r="F16" s="466" t="s">
        <v>584</v>
      </c>
      <c r="G16" s="465" t="s">
        <v>590</v>
      </c>
      <c r="H16" s="465" t="s">
        <v>591</v>
      </c>
      <c r="I16" s="468">
        <v>3.0199999809265137</v>
      </c>
      <c r="J16" s="468">
        <v>20</v>
      </c>
      <c r="K16" s="469">
        <v>60.400001525878906</v>
      </c>
    </row>
    <row r="17" spans="1:11" ht="14.4" customHeight="1" x14ac:dyDescent="0.3">
      <c r="A17" s="463" t="s">
        <v>426</v>
      </c>
      <c r="B17" s="464" t="s">
        <v>427</v>
      </c>
      <c r="C17" s="465" t="s">
        <v>435</v>
      </c>
      <c r="D17" s="466" t="s">
        <v>436</v>
      </c>
      <c r="E17" s="465" t="s">
        <v>583</v>
      </c>
      <c r="F17" s="466" t="s">
        <v>584</v>
      </c>
      <c r="G17" s="465" t="s">
        <v>592</v>
      </c>
      <c r="H17" s="465" t="s">
        <v>593</v>
      </c>
      <c r="I17" s="468">
        <v>18.399999618530273</v>
      </c>
      <c r="J17" s="468">
        <v>50</v>
      </c>
      <c r="K17" s="469">
        <v>920</v>
      </c>
    </row>
    <row r="18" spans="1:11" ht="14.4" customHeight="1" x14ac:dyDescent="0.3">
      <c r="A18" s="463" t="s">
        <v>426</v>
      </c>
      <c r="B18" s="464" t="s">
        <v>427</v>
      </c>
      <c r="C18" s="465" t="s">
        <v>435</v>
      </c>
      <c r="D18" s="466" t="s">
        <v>436</v>
      </c>
      <c r="E18" s="465" t="s">
        <v>583</v>
      </c>
      <c r="F18" s="466" t="s">
        <v>584</v>
      </c>
      <c r="G18" s="465" t="s">
        <v>594</v>
      </c>
      <c r="H18" s="465" t="s">
        <v>595</v>
      </c>
      <c r="I18" s="468">
        <v>98.400001525878906</v>
      </c>
      <c r="J18" s="468">
        <v>5</v>
      </c>
      <c r="K18" s="469">
        <v>492.01998901367188</v>
      </c>
    </row>
    <row r="19" spans="1:11" ht="14.4" customHeight="1" x14ac:dyDescent="0.3">
      <c r="A19" s="463" t="s">
        <v>426</v>
      </c>
      <c r="B19" s="464" t="s">
        <v>427</v>
      </c>
      <c r="C19" s="465" t="s">
        <v>435</v>
      </c>
      <c r="D19" s="466" t="s">
        <v>436</v>
      </c>
      <c r="E19" s="465" t="s">
        <v>583</v>
      </c>
      <c r="F19" s="466" t="s">
        <v>584</v>
      </c>
      <c r="G19" s="465" t="s">
        <v>596</v>
      </c>
      <c r="H19" s="465" t="s">
        <v>597</v>
      </c>
      <c r="I19" s="468">
        <v>123.25</v>
      </c>
      <c r="J19" s="468">
        <v>10</v>
      </c>
      <c r="K19" s="469">
        <v>1232.5400390625</v>
      </c>
    </row>
    <row r="20" spans="1:11" ht="14.4" customHeight="1" x14ac:dyDescent="0.3">
      <c r="A20" s="463" t="s">
        <v>426</v>
      </c>
      <c r="B20" s="464" t="s">
        <v>427</v>
      </c>
      <c r="C20" s="465" t="s">
        <v>435</v>
      </c>
      <c r="D20" s="466" t="s">
        <v>436</v>
      </c>
      <c r="E20" s="465" t="s">
        <v>583</v>
      </c>
      <c r="F20" s="466" t="s">
        <v>584</v>
      </c>
      <c r="G20" s="465" t="s">
        <v>598</v>
      </c>
      <c r="H20" s="465" t="s">
        <v>599</v>
      </c>
      <c r="I20" s="468">
        <v>145.19999694824219</v>
      </c>
      <c r="J20" s="468">
        <v>10</v>
      </c>
      <c r="K20" s="469">
        <v>1451.969970703125</v>
      </c>
    </row>
    <row r="21" spans="1:11" ht="14.4" customHeight="1" x14ac:dyDescent="0.3">
      <c r="A21" s="463" t="s">
        <v>426</v>
      </c>
      <c r="B21" s="464" t="s">
        <v>427</v>
      </c>
      <c r="C21" s="465" t="s">
        <v>435</v>
      </c>
      <c r="D21" s="466" t="s">
        <v>436</v>
      </c>
      <c r="E21" s="465" t="s">
        <v>583</v>
      </c>
      <c r="F21" s="466" t="s">
        <v>584</v>
      </c>
      <c r="G21" s="465" t="s">
        <v>600</v>
      </c>
      <c r="H21" s="465" t="s">
        <v>601</v>
      </c>
      <c r="I21" s="468">
        <v>2.869999885559082</v>
      </c>
      <c r="J21" s="468">
        <v>50</v>
      </c>
      <c r="K21" s="469">
        <v>143.5</v>
      </c>
    </row>
    <row r="22" spans="1:11" ht="14.4" customHeight="1" x14ac:dyDescent="0.3">
      <c r="A22" s="463" t="s">
        <v>426</v>
      </c>
      <c r="B22" s="464" t="s">
        <v>427</v>
      </c>
      <c r="C22" s="465" t="s">
        <v>435</v>
      </c>
      <c r="D22" s="466" t="s">
        <v>436</v>
      </c>
      <c r="E22" s="465" t="s">
        <v>583</v>
      </c>
      <c r="F22" s="466" t="s">
        <v>584</v>
      </c>
      <c r="G22" s="465" t="s">
        <v>602</v>
      </c>
      <c r="H22" s="465" t="s">
        <v>603</v>
      </c>
      <c r="I22" s="468">
        <v>13.020000457763672</v>
      </c>
      <c r="J22" s="468">
        <v>2</v>
      </c>
      <c r="K22" s="469">
        <v>26.040000915527344</v>
      </c>
    </row>
    <row r="23" spans="1:11" ht="14.4" customHeight="1" x14ac:dyDescent="0.3">
      <c r="A23" s="463" t="s">
        <v>426</v>
      </c>
      <c r="B23" s="464" t="s">
        <v>427</v>
      </c>
      <c r="C23" s="465" t="s">
        <v>435</v>
      </c>
      <c r="D23" s="466" t="s">
        <v>436</v>
      </c>
      <c r="E23" s="465" t="s">
        <v>583</v>
      </c>
      <c r="F23" s="466" t="s">
        <v>584</v>
      </c>
      <c r="G23" s="465" t="s">
        <v>604</v>
      </c>
      <c r="H23" s="465" t="s">
        <v>605</v>
      </c>
      <c r="I23" s="468">
        <v>26.170000076293945</v>
      </c>
      <c r="J23" s="468">
        <v>2</v>
      </c>
      <c r="K23" s="469">
        <v>52.340000152587891</v>
      </c>
    </row>
    <row r="24" spans="1:11" ht="14.4" customHeight="1" x14ac:dyDescent="0.3">
      <c r="A24" s="463" t="s">
        <v>426</v>
      </c>
      <c r="B24" s="464" t="s">
        <v>427</v>
      </c>
      <c r="C24" s="465" t="s">
        <v>435</v>
      </c>
      <c r="D24" s="466" t="s">
        <v>436</v>
      </c>
      <c r="E24" s="465" t="s">
        <v>583</v>
      </c>
      <c r="F24" s="466" t="s">
        <v>584</v>
      </c>
      <c r="G24" s="465" t="s">
        <v>606</v>
      </c>
      <c r="H24" s="465" t="s">
        <v>607</v>
      </c>
      <c r="I24" s="468">
        <v>15.020000457763672</v>
      </c>
      <c r="J24" s="468">
        <v>2</v>
      </c>
      <c r="K24" s="469">
        <v>30.040000915527344</v>
      </c>
    </row>
    <row r="25" spans="1:11" ht="14.4" customHeight="1" x14ac:dyDescent="0.3">
      <c r="A25" s="463" t="s">
        <v>426</v>
      </c>
      <c r="B25" s="464" t="s">
        <v>427</v>
      </c>
      <c r="C25" s="465" t="s">
        <v>435</v>
      </c>
      <c r="D25" s="466" t="s">
        <v>436</v>
      </c>
      <c r="E25" s="465" t="s">
        <v>583</v>
      </c>
      <c r="F25" s="466" t="s">
        <v>584</v>
      </c>
      <c r="G25" s="465" t="s">
        <v>608</v>
      </c>
      <c r="H25" s="465" t="s">
        <v>609</v>
      </c>
      <c r="I25" s="468">
        <v>98.370002746582031</v>
      </c>
      <c r="J25" s="468">
        <v>2</v>
      </c>
      <c r="K25" s="469">
        <v>196.74000549316406</v>
      </c>
    </row>
    <row r="26" spans="1:11" ht="14.4" customHeight="1" x14ac:dyDescent="0.3">
      <c r="A26" s="463" t="s">
        <v>426</v>
      </c>
      <c r="B26" s="464" t="s">
        <v>427</v>
      </c>
      <c r="C26" s="465" t="s">
        <v>435</v>
      </c>
      <c r="D26" s="466" t="s">
        <v>436</v>
      </c>
      <c r="E26" s="465" t="s">
        <v>583</v>
      </c>
      <c r="F26" s="466" t="s">
        <v>584</v>
      </c>
      <c r="G26" s="465" t="s">
        <v>610</v>
      </c>
      <c r="H26" s="465" t="s">
        <v>611</v>
      </c>
      <c r="I26" s="468">
        <v>46.319999694824219</v>
      </c>
      <c r="J26" s="468">
        <v>6</v>
      </c>
      <c r="K26" s="469">
        <v>277.92001342773438</v>
      </c>
    </row>
    <row r="27" spans="1:11" ht="14.4" customHeight="1" x14ac:dyDescent="0.3">
      <c r="A27" s="463" t="s">
        <v>426</v>
      </c>
      <c r="B27" s="464" t="s">
        <v>427</v>
      </c>
      <c r="C27" s="465" t="s">
        <v>435</v>
      </c>
      <c r="D27" s="466" t="s">
        <v>436</v>
      </c>
      <c r="E27" s="465" t="s">
        <v>583</v>
      </c>
      <c r="F27" s="466" t="s">
        <v>584</v>
      </c>
      <c r="G27" s="465" t="s">
        <v>612</v>
      </c>
      <c r="H27" s="465" t="s">
        <v>613</v>
      </c>
      <c r="I27" s="468">
        <v>0.37999999523162842</v>
      </c>
      <c r="J27" s="468">
        <v>10</v>
      </c>
      <c r="K27" s="469">
        <v>3.7999999523162842</v>
      </c>
    </row>
    <row r="28" spans="1:11" ht="14.4" customHeight="1" x14ac:dyDescent="0.3">
      <c r="A28" s="463" t="s">
        <v>426</v>
      </c>
      <c r="B28" s="464" t="s">
        <v>427</v>
      </c>
      <c r="C28" s="465" t="s">
        <v>435</v>
      </c>
      <c r="D28" s="466" t="s">
        <v>436</v>
      </c>
      <c r="E28" s="465" t="s">
        <v>583</v>
      </c>
      <c r="F28" s="466" t="s">
        <v>584</v>
      </c>
      <c r="G28" s="465" t="s">
        <v>614</v>
      </c>
      <c r="H28" s="465" t="s">
        <v>615</v>
      </c>
      <c r="I28" s="468">
        <v>1443.75</v>
      </c>
      <c r="J28" s="468">
        <v>4</v>
      </c>
      <c r="K28" s="469">
        <v>5775</v>
      </c>
    </row>
    <row r="29" spans="1:11" ht="14.4" customHeight="1" x14ac:dyDescent="0.3">
      <c r="A29" s="463" t="s">
        <v>426</v>
      </c>
      <c r="B29" s="464" t="s">
        <v>427</v>
      </c>
      <c r="C29" s="465" t="s">
        <v>435</v>
      </c>
      <c r="D29" s="466" t="s">
        <v>436</v>
      </c>
      <c r="E29" s="465" t="s">
        <v>583</v>
      </c>
      <c r="F29" s="466" t="s">
        <v>584</v>
      </c>
      <c r="G29" s="465" t="s">
        <v>616</v>
      </c>
      <c r="H29" s="465" t="s">
        <v>617</v>
      </c>
      <c r="I29" s="468">
        <v>2.7300000190734863</v>
      </c>
      <c r="J29" s="468">
        <v>6</v>
      </c>
      <c r="K29" s="469">
        <v>16.379999160766602</v>
      </c>
    </row>
    <row r="30" spans="1:11" ht="14.4" customHeight="1" x14ac:dyDescent="0.3">
      <c r="A30" s="463" t="s">
        <v>426</v>
      </c>
      <c r="B30" s="464" t="s">
        <v>427</v>
      </c>
      <c r="C30" s="465" t="s">
        <v>435</v>
      </c>
      <c r="D30" s="466" t="s">
        <v>436</v>
      </c>
      <c r="E30" s="465" t="s">
        <v>583</v>
      </c>
      <c r="F30" s="466" t="s">
        <v>584</v>
      </c>
      <c r="G30" s="465" t="s">
        <v>618</v>
      </c>
      <c r="H30" s="465" t="s">
        <v>619</v>
      </c>
      <c r="I30" s="468">
        <v>1.0900000333786011</v>
      </c>
      <c r="J30" s="468">
        <v>1000</v>
      </c>
      <c r="K30" s="469">
        <v>1090</v>
      </c>
    </row>
    <row r="31" spans="1:11" ht="14.4" customHeight="1" x14ac:dyDescent="0.3">
      <c r="A31" s="463" t="s">
        <v>426</v>
      </c>
      <c r="B31" s="464" t="s">
        <v>427</v>
      </c>
      <c r="C31" s="465" t="s">
        <v>435</v>
      </c>
      <c r="D31" s="466" t="s">
        <v>436</v>
      </c>
      <c r="E31" s="465" t="s">
        <v>583</v>
      </c>
      <c r="F31" s="466" t="s">
        <v>584</v>
      </c>
      <c r="G31" s="465" t="s">
        <v>620</v>
      </c>
      <c r="H31" s="465" t="s">
        <v>621</v>
      </c>
      <c r="I31" s="468">
        <v>27.877499580383301</v>
      </c>
      <c r="J31" s="468">
        <v>48</v>
      </c>
      <c r="K31" s="469">
        <v>1338.1199951171875</v>
      </c>
    </row>
    <row r="32" spans="1:11" ht="14.4" customHeight="1" x14ac:dyDescent="0.3">
      <c r="A32" s="463" t="s">
        <v>426</v>
      </c>
      <c r="B32" s="464" t="s">
        <v>427</v>
      </c>
      <c r="C32" s="465" t="s">
        <v>435</v>
      </c>
      <c r="D32" s="466" t="s">
        <v>436</v>
      </c>
      <c r="E32" s="465" t="s">
        <v>583</v>
      </c>
      <c r="F32" s="466" t="s">
        <v>584</v>
      </c>
      <c r="G32" s="465" t="s">
        <v>622</v>
      </c>
      <c r="H32" s="465" t="s">
        <v>623</v>
      </c>
      <c r="I32" s="468">
        <v>28.729999542236328</v>
      </c>
      <c r="J32" s="468">
        <v>5</v>
      </c>
      <c r="K32" s="469">
        <v>143.64999389648438</v>
      </c>
    </row>
    <row r="33" spans="1:11" ht="14.4" customHeight="1" x14ac:dyDescent="0.3">
      <c r="A33" s="463" t="s">
        <v>426</v>
      </c>
      <c r="B33" s="464" t="s">
        <v>427</v>
      </c>
      <c r="C33" s="465" t="s">
        <v>435</v>
      </c>
      <c r="D33" s="466" t="s">
        <v>436</v>
      </c>
      <c r="E33" s="465" t="s">
        <v>583</v>
      </c>
      <c r="F33" s="466" t="s">
        <v>584</v>
      </c>
      <c r="G33" s="465" t="s">
        <v>624</v>
      </c>
      <c r="H33" s="465" t="s">
        <v>625</v>
      </c>
      <c r="I33" s="468">
        <v>9.3299999237060547</v>
      </c>
      <c r="J33" s="468">
        <v>3</v>
      </c>
      <c r="K33" s="469">
        <v>27.989999771118164</v>
      </c>
    </row>
    <row r="34" spans="1:11" ht="14.4" customHeight="1" x14ac:dyDescent="0.3">
      <c r="A34" s="463" t="s">
        <v>426</v>
      </c>
      <c r="B34" s="464" t="s">
        <v>427</v>
      </c>
      <c r="C34" s="465" t="s">
        <v>435</v>
      </c>
      <c r="D34" s="466" t="s">
        <v>436</v>
      </c>
      <c r="E34" s="465" t="s">
        <v>626</v>
      </c>
      <c r="F34" s="466" t="s">
        <v>627</v>
      </c>
      <c r="G34" s="465" t="s">
        <v>628</v>
      </c>
      <c r="H34" s="465" t="s">
        <v>629</v>
      </c>
      <c r="I34" s="468">
        <v>650.33001708984375</v>
      </c>
      <c r="J34" s="468">
        <v>1</v>
      </c>
      <c r="K34" s="469">
        <v>650.33001708984375</v>
      </c>
    </row>
    <row r="35" spans="1:11" ht="14.4" customHeight="1" x14ac:dyDescent="0.3">
      <c r="A35" s="463" t="s">
        <v>426</v>
      </c>
      <c r="B35" s="464" t="s">
        <v>427</v>
      </c>
      <c r="C35" s="465" t="s">
        <v>435</v>
      </c>
      <c r="D35" s="466" t="s">
        <v>436</v>
      </c>
      <c r="E35" s="465" t="s">
        <v>626</v>
      </c>
      <c r="F35" s="466" t="s">
        <v>627</v>
      </c>
      <c r="G35" s="465" t="s">
        <v>630</v>
      </c>
      <c r="H35" s="465" t="s">
        <v>631</v>
      </c>
      <c r="I35" s="468">
        <v>650.33001708984375</v>
      </c>
      <c r="J35" s="468">
        <v>3</v>
      </c>
      <c r="K35" s="469">
        <v>1950.97998046875</v>
      </c>
    </row>
    <row r="36" spans="1:11" ht="14.4" customHeight="1" x14ac:dyDescent="0.3">
      <c r="A36" s="463" t="s">
        <v>426</v>
      </c>
      <c r="B36" s="464" t="s">
        <v>427</v>
      </c>
      <c r="C36" s="465" t="s">
        <v>435</v>
      </c>
      <c r="D36" s="466" t="s">
        <v>436</v>
      </c>
      <c r="E36" s="465" t="s">
        <v>626</v>
      </c>
      <c r="F36" s="466" t="s">
        <v>627</v>
      </c>
      <c r="G36" s="465" t="s">
        <v>632</v>
      </c>
      <c r="H36" s="465" t="s">
        <v>633</v>
      </c>
      <c r="I36" s="468">
        <v>2.9100000858306885</v>
      </c>
      <c r="J36" s="468">
        <v>10</v>
      </c>
      <c r="K36" s="469">
        <v>29.100000381469727</v>
      </c>
    </row>
    <row r="37" spans="1:11" ht="14.4" customHeight="1" x14ac:dyDescent="0.3">
      <c r="A37" s="463" t="s">
        <v>426</v>
      </c>
      <c r="B37" s="464" t="s">
        <v>427</v>
      </c>
      <c r="C37" s="465" t="s">
        <v>435</v>
      </c>
      <c r="D37" s="466" t="s">
        <v>436</v>
      </c>
      <c r="E37" s="465" t="s">
        <v>626</v>
      </c>
      <c r="F37" s="466" t="s">
        <v>627</v>
      </c>
      <c r="G37" s="465" t="s">
        <v>634</v>
      </c>
      <c r="H37" s="465" t="s">
        <v>635</v>
      </c>
      <c r="I37" s="468">
        <v>2.9100000858306885</v>
      </c>
      <c r="J37" s="468">
        <v>10</v>
      </c>
      <c r="K37" s="469">
        <v>29.100000381469727</v>
      </c>
    </row>
    <row r="38" spans="1:11" ht="14.4" customHeight="1" x14ac:dyDescent="0.3">
      <c r="A38" s="463" t="s">
        <v>426</v>
      </c>
      <c r="B38" s="464" t="s">
        <v>427</v>
      </c>
      <c r="C38" s="465" t="s">
        <v>435</v>
      </c>
      <c r="D38" s="466" t="s">
        <v>436</v>
      </c>
      <c r="E38" s="465" t="s">
        <v>626</v>
      </c>
      <c r="F38" s="466" t="s">
        <v>627</v>
      </c>
      <c r="G38" s="465" t="s">
        <v>636</v>
      </c>
      <c r="H38" s="465" t="s">
        <v>637</v>
      </c>
      <c r="I38" s="468">
        <v>2.9100000858306885</v>
      </c>
      <c r="J38" s="468">
        <v>100</v>
      </c>
      <c r="K38" s="469">
        <v>291</v>
      </c>
    </row>
    <row r="39" spans="1:11" ht="14.4" customHeight="1" x14ac:dyDescent="0.3">
      <c r="A39" s="463" t="s">
        <v>426</v>
      </c>
      <c r="B39" s="464" t="s">
        <v>427</v>
      </c>
      <c r="C39" s="465" t="s">
        <v>435</v>
      </c>
      <c r="D39" s="466" t="s">
        <v>436</v>
      </c>
      <c r="E39" s="465" t="s">
        <v>626</v>
      </c>
      <c r="F39" s="466" t="s">
        <v>627</v>
      </c>
      <c r="G39" s="465" t="s">
        <v>638</v>
      </c>
      <c r="H39" s="465" t="s">
        <v>639</v>
      </c>
      <c r="I39" s="468">
        <v>2.9000000953674316</v>
      </c>
      <c r="J39" s="468">
        <v>600</v>
      </c>
      <c r="K39" s="469">
        <v>1739.75</v>
      </c>
    </row>
    <row r="40" spans="1:11" ht="14.4" customHeight="1" x14ac:dyDescent="0.3">
      <c r="A40" s="463" t="s">
        <v>426</v>
      </c>
      <c r="B40" s="464" t="s">
        <v>427</v>
      </c>
      <c r="C40" s="465" t="s">
        <v>435</v>
      </c>
      <c r="D40" s="466" t="s">
        <v>436</v>
      </c>
      <c r="E40" s="465" t="s">
        <v>626</v>
      </c>
      <c r="F40" s="466" t="s">
        <v>627</v>
      </c>
      <c r="G40" s="465" t="s">
        <v>640</v>
      </c>
      <c r="H40" s="465" t="s">
        <v>641</v>
      </c>
      <c r="I40" s="468">
        <v>699.3800048828125</v>
      </c>
      <c r="J40" s="468">
        <v>1</v>
      </c>
      <c r="K40" s="469">
        <v>699.3800048828125</v>
      </c>
    </row>
    <row r="41" spans="1:11" ht="14.4" customHeight="1" x14ac:dyDescent="0.3">
      <c r="A41" s="463" t="s">
        <v>426</v>
      </c>
      <c r="B41" s="464" t="s">
        <v>427</v>
      </c>
      <c r="C41" s="465" t="s">
        <v>435</v>
      </c>
      <c r="D41" s="466" t="s">
        <v>436</v>
      </c>
      <c r="E41" s="465" t="s">
        <v>626</v>
      </c>
      <c r="F41" s="466" t="s">
        <v>627</v>
      </c>
      <c r="G41" s="465" t="s">
        <v>642</v>
      </c>
      <c r="H41" s="465" t="s">
        <v>643</v>
      </c>
      <c r="I41" s="468">
        <v>33.873334248860679</v>
      </c>
      <c r="J41" s="468">
        <v>4</v>
      </c>
      <c r="K41" s="469">
        <v>135.50000381469727</v>
      </c>
    </row>
    <row r="42" spans="1:11" ht="14.4" customHeight="1" x14ac:dyDescent="0.3">
      <c r="A42" s="463" t="s">
        <v>426</v>
      </c>
      <c r="B42" s="464" t="s">
        <v>427</v>
      </c>
      <c r="C42" s="465" t="s">
        <v>435</v>
      </c>
      <c r="D42" s="466" t="s">
        <v>436</v>
      </c>
      <c r="E42" s="465" t="s">
        <v>626</v>
      </c>
      <c r="F42" s="466" t="s">
        <v>627</v>
      </c>
      <c r="G42" s="465" t="s">
        <v>644</v>
      </c>
      <c r="H42" s="465" t="s">
        <v>645</v>
      </c>
      <c r="I42" s="468">
        <v>1510.6199951171875</v>
      </c>
      <c r="J42" s="468">
        <v>1</v>
      </c>
      <c r="K42" s="469">
        <v>1510.6199951171875</v>
      </c>
    </row>
    <row r="43" spans="1:11" ht="14.4" customHeight="1" x14ac:dyDescent="0.3">
      <c r="A43" s="463" t="s">
        <v>426</v>
      </c>
      <c r="B43" s="464" t="s">
        <v>427</v>
      </c>
      <c r="C43" s="465" t="s">
        <v>435</v>
      </c>
      <c r="D43" s="466" t="s">
        <v>436</v>
      </c>
      <c r="E43" s="465" t="s">
        <v>626</v>
      </c>
      <c r="F43" s="466" t="s">
        <v>627</v>
      </c>
      <c r="G43" s="465" t="s">
        <v>646</v>
      </c>
      <c r="H43" s="465" t="s">
        <v>647</v>
      </c>
      <c r="I43" s="468">
        <v>1510.6199951171875</v>
      </c>
      <c r="J43" s="468">
        <v>1</v>
      </c>
      <c r="K43" s="469">
        <v>1510.6199951171875</v>
      </c>
    </row>
    <row r="44" spans="1:11" ht="14.4" customHeight="1" x14ac:dyDescent="0.3">
      <c r="A44" s="463" t="s">
        <v>426</v>
      </c>
      <c r="B44" s="464" t="s">
        <v>427</v>
      </c>
      <c r="C44" s="465" t="s">
        <v>435</v>
      </c>
      <c r="D44" s="466" t="s">
        <v>436</v>
      </c>
      <c r="E44" s="465" t="s">
        <v>626</v>
      </c>
      <c r="F44" s="466" t="s">
        <v>627</v>
      </c>
      <c r="G44" s="465" t="s">
        <v>648</v>
      </c>
      <c r="H44" s="465" t="s">
        <v>649</v>
      </c>
      <c r="I44" s="468">
        <v>1557.6300048828125</v>
      </c>
      <c r="J44" s="468">
        <v>1</v>
      </c>
      <c r="K44" s="469">
        <v>1557.6300048828125</v>
      </c>
    </row>
    <row r="45" spans="1:11" ht="14.4" customHeight="1" x14ac:dyDescent="0.3">
      <c r="A45" s="463" t="s">
        <v>426</v>
      </c>
      <c r="B45" s="464" t="s">
        <v>427</v>
      </c>
      <c r="C45" s="465" t="s">
        <v>435</v>
      </c>
      <c r="D45" s="466" t="s">
        <v>436</v>
      </c>
      <c r="E45" s="465" t="s">
        <v>626</v>
      </c>
      <c r="F45" s="466" t="s">
        <v>627</v>
      </c>
      <c r="G45" s="465" t="s">
        <v>650</v>
      </c>
      <c r="H45" s="465" t="s">
        <v>651</v>
      </c>
      <c r="I45" s="468">
        <v>5553.35986328125</v>
      </c>
      <c r="J45" s="468">
        <v>1</v>
      </c>
      <c r="K45" s="469">
        <v>5553.35986328125</v>
      </c>
    </row>
    <row r="46" spans="1:11" ht="14.4" customHeight="1" x14ac:dyDescent="0.3">
      <c r="A46" s="463" t="s">
        <v>426</v>
      </c>
      <c r="B46" s="464" t="s">
        <v>427</v>
      </c>
      <c r="C46" s="465" t="s">
        <v>435</v>
      </c>
      <c r="D46" s="466" t="s">
        <v>436</v>
      </c>
      <c r="E46" s="465" t="s">
        <v>626</v>
      </c>
      <c r="F46" s="466" t="s">
        <v>627</v>
      </c>
      <c r="G46" s="465" t="s">
        <v>652</v>
      </c>
      <c r="H46" s="465" t="s">
        <v>653</v>
      </c>
      <c r="I46" s="468">
        <v>4.0300002098083496</v>
      </c>
      <c r="J46" s="468">
        <v>10</v>
      </c>
      <c r="K46" s="469">
        <v>40.299999237060547</v>
      </c>
    </row>
    <row r="47" spans="1:11" ht="14.4" customHeight="1" x14ac:dyDescent="0.3">
      <c r="A47" s="463" t="s">
        <v>426</v>
      </c>
      <c r="B47" s="464" t="s">
        <v>427</v>
      </c>
      <c r="C47" s="465" t="s">
        <v>435</v>
      </c>
      <c r="D47" s="466" t="s">
        <v>436</v>
      </c>
      <c r="E47" s="465" t="s">
        <v>626</v>
      </c>
      <c r="F47" s="466" t="s">
        <v>627</v>
      </c>
      <c r="G47" s="465" t="s">
        <v>654</v>
      </c>
      <c r="H47" s="465" t="s">
        <v>655</v>
      </c>
      <c r="I47" s="468">
        <v>5.3899998664855957</v>
      </c>
      <c r="J47" s="468">
        <v>100</v>
      </c>
      <c r="K47" s="469">
        <v>538.9000244140625</v>
      </c>
    </row>
    <row r="48" spans="1:11" ht="14.4" customHeight="1" x14ac:dyDescent="0.3">
      <c r="A48" s="463" t="s">
        <v>426</v>
      </c>
      <c r="B48" s="464" t="s">
        <v>427</v>
      </c>
      <c r="C48" s="465" t="s">
        <v>435</v>
      </c>
      <c r="D48" s="466" t="s">
        <v>436</v>
      </c>
      <c r="E48" s="465" t="s">
        <v>626</v>
      </c>
      <c r="F48" s="466" t="s">
        <v>627</v>
      </c>
      <c r="G48" s="465" t="s">
        <v>656</v>
      </c>
      <c r="H48" s="465" t="s">
        <v>657</v>
      </c>
      <c r="I48" s="468">
        <v>11.737142562866211</v>
      </c>
      <c r="J48" s="468">
        <v>85</v>
      </c>
      <c r="K48" s="469">
        <v>997.60002136230469</v>
      </c>
    </row>
    <row r="49" spans="1:11" ht="14.4" customHeight="1" x14ac:dyDescent="0.3">
      <c r="A49" s="463" t="s">
        <v>426</v>
      </c>
      <c r="B49" s="464" t="s">
        <v>427</v>
      </c>
      <c r="C49" s="465" t="s">
        <v>435</v>
      </c>
      <c r="D49" s="466" t="s">
        <v>436</v>
      </c>
      <c r="E49" s="465" t="s">
        <v>626</v>
      </c>
      <c r="F49" s="466" t="s">
        <v>627</v>
      </c>
      <c r="G49" s="465" t="s">
        <v>658</v>
      </c>
      <c r="H49" s="465" t="s">
        <v>659</v>
      </c>
      <c r="I49" s="468">
        <v>13.310000419616699</v>
      </c>
      <c r="J49" s="468">
        <v>26</v>
      </c>
      <c r="K49" s="469">
        <v>346.06001281738281</v>
      </c>
    </row>
    <row r="50" spans="1:11" ht="14.4" customHeight="1" x14ac:dyDescent="0.3">
      <c r="A50" s="463" t="s">
        <v>426</v>
      </c>
      <c r="B50" s="464" t="s">
        <v>427</v>
      </c>
      <c r="C50" s="465" t="s">
        <v>435</v>
      </c>
      <c r="D50" s="466" t="s">
        <v>436</v>
      </c>
      <c r="E50" s="465" t="s">
        <v>626</v>
      </c>
      <c r="F50" s="466" t="s">
        <v>627</v>
      </c>
      <c r="G50" s="465" t="s">
        <v>660</v>
      </c>
      <c r="H50" s="465" t="s">
        <v>661</v>
      </c>
      <c r="I50" s="468">
        <v>66.550003051757813</v>
      </c>
      <c r="J50" s="468">
        <v>285</v>
      </c>
      <c r="K50" s="469">
        <v>18966.75</v>
      </c>
    </row>
    <row r="51" spans="1:11" ht="14.4" customHeight="1" x14ac:dyDescent="0.3">
      <c r="A51" s="463" t="s">
        <v>426</v>
      </c>
      <c r="B51" s="464" t="s">
        <v>427</v>
      </c>
      <c r="C51" s="465" t="s">
        <v>435</v>
      </c>
      <c r="D51" s="466" t="s">
        <v>436</v>
      </c>
      <c r="E51" s="465" t="s">
        <v>626</v>
      </c>
      <c r="F51" s="466" t="s">
        <v>627</v>
      </c>
      <c r="G51" s="465" t="s">
        <v>662</v>
      </c>
      <c r="H51" s="465" t="s">
        <v>663</v>
      </c>
      <c r="I51" s="468">
        <v>321.76998901367188</v>
      </c>
      <c r="J51" s="468">
        <v>1</v>
      </c>
      <c r="K51" s="469">
        <v>321.76998901367188</v>
      </c>
    </row>
    <row r="52" spans="1:11" ht="14.4" customHeight="1" x14ac:dyDescent="0.3">
      <c r="A52" s="463" t="s">
        <v>426</v>
      </c>
      <c r="B52" s="464" t="s">
        <v>427</v>
      </c>
      <c r="C52" s="465" t="s">
        <v>435</v>
      </c>
      <c r="D52" s="466" t="s">
        <v>436</v>
      </c>
      <c r="E52" s="465" t="s">
        <v>626</v>
      </c>
      <c r="F52" s="466" t="s">
        <v>627</v>
      </c>
      <c r="G52" s="465" t="s">
        <v>664</v>
      </c>
      <c r="H52" s="465" t="s">
        <v>665</v>
      </c>
      <c r="I52" s="468">
        <v>214.00999450683594</v>
      </c>
      <c r="J52" s="468">
        <v>4</v>
      </c>
      <c r="K52" s="469">
        <v>856.03997802734375</v>
      </c>
    </row>
    <row r="53" spans="1:11" ht="14.4" customHeight="1" x14ac:dyDescent="0.3">
      <c r="A53" s="463" t="s">
        <v>426</v>
      </c>
      <c r="B53" s="464" t="s">
        <v>427</v>
      </c>
      <c r="C53" s="465" t="s">
        <v>435</v>
      </c>
      <c r="D53" s="466" t="s">
        <v>436</v>
      </c>
      <c r="E53" s="465" t="s">
        <v>626</v>
      </c>
      <c r="F53" s="466" t="s">
        <v>627</v>
      </c>
      <c r="G53" s="465" t="s">
        <v>666</v>
      </c>
      <c r="H53" s="465" t="s">
        <v>667</v>
      </c>
      <c r="I53" s="468">
        <v>519.09002685546875</v>
      </c>
      <c r="J53" s="468">
        <v>1</v>
      </c>
      <c r="K53" s="469">
        <v>519.09002685546875</v>
      </c>
    </row>
    <row r="54" spans="1:11" ht="14.4" customHeight="1" x14ac:dyDescent="0.3">
      <c r="A54" s="463" t="s">
        <v>426</v>
      </c>
      <c r="B54" s="464" t="s">
        <v>427</v>
      </c>
      <c r="C54" s="465" t="s">
        <v>435</v>
      </c>
      <c r="D54" s="466" t="s">
        <v>436</v>
      </c>
      <c r="E54" s="465" t="s">
        <v>626</v>
      </c>
      <c r="F54" s="466" t="s">
        <v>627</v>
      </c>
      <c r="G54" s="465" t="s">
        <v>668</v>
      </c>
      <c r="H54" s="465" t="s">
        <v>669</v>
      </c>
      <c r="I54" s="468">
        <v>1.0900000333786011</v>
      </c>
      <c r="J54" s="468">
        <v>200</v>
      </c>
      <c r="K54" s="469">
        <v>218</v>
      </c>
    </row>
    <row r="55" spans="1:11" ht="14.4" customHeight="1" x14ac:dyDescent="0.3">
      <c r="A55" s="463" t="s">
        <v>426</v>
      </c>
      <c r="B55" s="464" t="s">
        <v>427</v>
      </c>
      <c r="C55" s="465" t="s">
        <v>435</v>
      </c>
      <c r="D55" s="466" t="s">
        <v>436</v>
      </c>
      <c r="E55" s="465" t="s">
        <v>626</v>
      </c>
      <c r="F55" s="466" t="s">
        <v>627</v>
      </c>
      <c r="G55" s="465" t="s">
        <v>670</v>
      </c>
      <c r="H55" s="465" t="s">
        <v>671</v>
      </c>
      <c r="I55" s="468">
        <v>0.47857141920498442</v>
      </c>
      <c r="J55" s="468">
        <v>4500</v>
      </c>
      <c r="K55" s="469">
        <v>2154</v>
      </c>
    </row>
    <row r="56" spans="1:11" ht="14.4" customHeight="1" x14ac:dyDescent="0.3">
      <c r="A56" s="463" t="s">
        <v>426</v>
      </c>
      <c r="B56" s="464" t="s">
        <v>427</v>
      </c>
      <c r="C56" s="465" t="s">
        <v>435</v>
      </c>
      <c r="D56" s="466" t="s">
        <v>436</v>
      </c>
      <c r="E56" s="465" t="s">
        <v>626</v>
      </c>
      <c r="F56" s="466" t="s">
        <v>627</v>
      </c>
      <c r="G56" s="465" t="s">
        <v>672</v>
      </c>
      <c r="H56" s="465" t="s">
        <v>673</v>
      </c>
      <c r="I56" s="468">
        <v>0.66857144662312096</v>
      </c>
      <c r="J56" s="468">
        <v>7000</v>
      </c>
      <c r="K56" s="469">
        <v>4678</v>
      </c>
    </row>
    <row r="57" spans="1:11" ht="14.4" customHeight="1" x14ac:dyDescent="0.3">
      <c r="A57" s="463" t="s">
        <v>426</v>
      </c>
      <c r="B57" s="464" t="s">
        <v>427</v>
      </c>
      <c r="C57" s="465" t="s">
        <v>435</v>
      </c>
      <c r="D57" s="466" t="s">
        <v>436</v>
      </c>
      <c r="E57" s="465" t="s">
        <v>626</v>
      </c>
      <c r="F57" s="466" t="s">
        <v>627</v>
      </c>
      <c r="G57" s="465" t="s">
        <v>674</v>
      </c>
      <c r="H57" s="465" t="s">
        <v>675</v>
      </c>
      <c r="I57" s="468">
        <v>6.3119999885559084</v>
      </c>
      <c r="J57" s="468">
        <v>600</v>
      </c>
      <c r="K57" s="469">
        <v>3787.8499145507813</v>
      </c>
    </row>
    <row r="58" spans="1:11" ht="14.4" customHeight="1" x14ac:dyDescent="0.3">
      <c r="A58" s="463" t="s">
        <v>426</v>
      </c>
      <c r="B58" s="464" t="s">
        <v>427</v>
      </c>
      <c r="C58" s="465" t="s">
        <v>435</v>
      </c>
      <c r="D58" s="466" t="s">
        <v>436</v>
      </c>
      <c r="E58" s="465" t="s">
        <v>626</v>
      </c>
      <c r="F58" s="466" t="s">
        <v>627</v>
      </c>
      <c r="G58" s="465" t="s">
        <v>676</v>
      </c>
      <c r="H58" s="465" t="s">
        <v>677</v>
      </c>
      <c r="I58" s="468">
        <v>5.4200000762939453</v>
      </c>
      <c r="J58" s="468">
        <v>200</v>
      </c>
      <c r="K58" s="469">
        <v>1083.719970703125</v>
      </c>
    </row>
    <row r="59" spans="1:11" ht="14.4" customHeight="1" x14ac:dyDescent="0.3">
      <c r="A59" s="463" t="s">
        <v>426</v>
      </c>
      <c r="B59" s="464" t="s">
        <v>427</v>
      </c>
      <c r="C59" s="465" t="s">
        <v>435</v>
      </c>
      <c r="D59" s="466" t="s">
        <v>436</v>
      </c>
      <c r="E59" s="465" t="s">
        <v>626</v>
      </c>
      <c r="F59" s="466" t="s">
        <v>627</v>
      </c>
      <c r="G59" s="465" t="s">
        <v>678</v>
      </c>
      <c r="H59" s="465" t="s">
        <v>679</v>
      </c>
      <c r="I59" s="468">
        <v>56.020000457763672</v>
      </c>
      <c r="J59" s="468">
        <v>10</v>
      </c>
      <c r="K59" s="469">
        <v>560.239990234375</v>
      </c>
    </row>
    <row r="60" spans="1:11" ht="14.4" customHeight="1" x14ac:dyDescent="0.3">
      <c r="A60" s="463" t="s">
        <v>426</v>
      </c>
      <c r="B60" s="464" t="s">
        <v>427</v>
      </c>
      <c r="C60" s="465" t="s">
        <v>435</v>
      </c>
      <c r="D60" s="466" t="s">
        <v>436</v>
      </c>
      <c r="E60" s="465" t="s">
        <v>626</v>
      </c>
      <c r="F60" s="466" t="s">
        <v>627</v>
      </c>
      <c r="G60" s="465" t="s">
        <v>680</v>
      </c>
      <c r="H60" s="465" t="s">
        <v>681</v>
      </c>
      <c r="I60" s="468">
        <v>56.020000457763672</v>
      </c>
      <c r="J60" s="468">
        <v>10</v>
      </c>
      <c r="K60" s="469">
        <v>560.20001220703125</v>
      </c>
    </row>
    <row r="61" spans="1:11" ht="14.4" customHeight="1" x14ac:dyDescent="0.3">
      <c r="A61" s="463" t="s">
        <v>426</v>
      </c>
      <c r="B61" s="464" t="s">
        <v>427</v>
      </c>
      <c r="C61" s="465" t="s">
        <v>435</v>
      </c>
      <c r="D61" s="466" t="s">
        <v>436</v>
      </c>
      <c r="E61" s="465" t="s">
        <v>626</v>
      </c>
      <c r="F61" s="466" t="s">
        <v>627</v>
      </c>
      <c r="G61" s="465" t="s">
        <v>682</v>
      </c>
      <c r="H61" s="465" t="s">
        <v>683</v>
      </c>
      <c r="I61" s="468">
        <v>21.236666361490887</v>
      </c>
      <c r="J61" s="468">
        <v>150</v>
      </c>
      <c r="K61" s="469">
        <v>3185.5</v>
      </c>
    </row>
    <row r="62" spans="1:11" ht="14.4" customHeight="1" x14ac:dyDescent="0.3">
      <c r="A62" s="463" t="s">
        <v>426</v>
      </c>
      <c r="B62" s="464" t="s">
        <v>427</v>
      </c>
      <c r="C62" s="465" t="s">
        <v>435</v>
      </c>
      <c r="D62" s="466" t="s">
        <v>436</v>
      </c>
      <c r="E62" s="465" t="s">
        <v>684</v>
      </c>
      <c r="F62" s="466" t="s">
        <v>685</v>
      </c>
      <c r="G62" s="465" t="s">
        <v>686</v>
      </c>
      <c r="H62" s="465" t="s">
        <v>687</v>
      </c>
      <c r="I62" s="468">
        <v>39.680000305175781</v>
      </c>
      <c r="J62" s="468">
        <v>36</v>
      </c>
      <c r="K62" s="469">
        <v>1428.300048828125</v>
      </c>
    </row>
    <row r="63" spans="1:11" ht="14.4" customHeight="1" x14ac:dyDescent="0.3">
      <c r="A63" s="463" t="s">
        <v>426</v>
      </c>
      <c r="B63" s="464" t="s">
        <v>427</v>
      </c>
      <c r="C63" s="465" t="s">
        <v>435</v>
      </c>
      <c r="D63" s="466" t="s">
        <v>436</v>
      </c>
      <c r="E63" s="465" t="s">
        <v>684</v>
      </c>
      <c r="F63" s="466" t="s">
        <v>685</v>
      </c>
      <c r="G63" s="465" t="s">
        <v>688</v>
      </c>
      <c r="H63" s="465" t="s">
        <v>689</v>
      </c>
      <c r="I63" s="468">
        <v>91.889999389648438</v>
      </c>
      <c r="J63" s="468">
        <v>36</v>
      </c>
      <c r="K63" s="469">
        <v>3307.860107421875</v>
      </c>
    </row>
    <row r="64" spans="1:11" ht="14.4" customHeight="1" x14ac:dyDescent="0.3">
      <c r="A64" s="463" t="s">
        <v>426</v>
      </c>
      <c r="B64" s="464" t="s">
        <v>427</v>
      </c>
      <c r="C64" s="465" t="s">
        <v>435</v>
      </c>
      <c r="D64" s="466" t="s">
        <v>436</v>
      </c>
      <c r="E64" s="465" t="s">
        <v>684</v>
      </c>
      <c r="F64" s="466" t="s">
        <v>685</v>
      </c>
      <c r="G64" s="465" t="s">
        <v>690</v>
      </c>
      <c r="H64" s="465" t="s">
        <v>691</v>
      </c>
      <c r="I64" s="468">
        <v>44.439998626708984</v>
      </c>
      <c r="J64" s="468">
        <v>72</v>
      </c>
      <c r="K64" s="469">
        <v>3200</v>
      </c>
    </row>
    <row r="65" spans="1:11" ht="14.4" customHeight="1" x14ac:dyDescent="0.3">
      <c r="A65" s="463" t="s">
        <v>426</v>
      </c>
      <c r="B65" s="464" t="s">
        <v>427</v>
      </c>
      <c r="C65" s="465" t="s">
        <v>435</v>
      </c>
      <c r="D65" s="466" t="s">
        <v>436</v>
      </c>
      <c r="E65" s="465" t="s">
        <v>684</v>
      </c>
      <c r="F65" s="466" t="s">
        <v>685</v>
      </c>
      <c r="G65" s="465" t="s">
        <v>692</v>
      </c>
      <c r="H65" s="465" t="s">
        <v>693</v>
      </c>
      <c r="I65" s="468">
        <v>42.099998474121094</v>
      </c>
      <c r="J65" s="468">
        <v>72</v>
      </c>
      <c r="K65" s="469">
        <v>3031.39990234375</v>
      </c>
    </row>
    <row r="66" spans="1:11" ht="14.4" customHeight="1" x14ac:dyDescent="0.3">
      <c r="A66" s="463" t="s">
        <v>426</v>
      </c>
      <c r="B66" s="464" t="s">
        <v>427</v>
      </c>
      <c r="C66" s="465" t="s">
        <v>435</v>
      </c>
      <c r="D66" s="466" t="s">
        <v>436</v>
      </c>
      <c r="E66" s="465" t="s">
        <v>684</v>
      </c>
      <c r="F66" s="466" t="s">
        <v>685</v>
      </c>
      <c r="G66" s="465" t="s">
        <v>694</v>
      </c>
      <c r="H66" s="465" t="s">
        <v>695</v>
      </c>
      <c r="I66" s="468">
        <v>40.200000762939453</v>
      </c>
      <c r="J66" s="468">
        <v>108</v>
      </c>
      <c r="K66" s="469">
        <v>4341.4801025390625</v>
      </c>
    </row>
    <row r="67" spans="1:11" ht="14.4" customHeight="1" x14ac:dyDescent="0.3">
      <c r="A67" s="463" t="s">
        <v>426</v>
      </c>
      <c r="B67" s="464" t="s">
        <v>427</v>
      </c>
      <c r="C67" s="465" t="s">
        <v>435</v>
      </c>
      <c r="D67" s="466" t="s">
        <v>436</v>
      </c>
      <c r="E67" s="465" t="s">
        <v>684</v>
      </c>
      <c r="F67" s="466" t="s">
        <v>685</v>
      </c>
      <c r="G67" s="465" t="s">
        <v>696</v>
      </c>
      <c r="H67" s="465" t="s">
        <v>697</v>
      </c>
      <c r="I67" s="468">
        <v>32.608000183105467</v>
      </c>
      <c r="J67" s="468">
        <v>180</v>
      </c>
      <c r="K67" s="469">
        <v>5869.0401611328125</v>
      </c>
    </row>
    <row r="68" spans="1:11" ht="14.4" customHeight="1" x14ac:dyDescent="0.3">
      <c r="A68" s="463" t="s">
        <v>426</v>
      </c>
      <c r="B68" s="464" t="s">
        <v>427</v>
      </c>
      <c r="C68" s="465" t="s">
        <v>435</v>
      </c>
      <c r="D68" s="466" t="s">
        <v>436</v>
      </c>
      <c r="E68" s="465" t="s">
        <v>684</v>
      </c>
      <c r="F68" s="466" t="s">
        <v>685</v>
      </c>
      <c r="G68" s="465" t="s">
        <v>698</v>
      </c>
      <c r="H68" s="465" t="s">
        <v>699</v>
      </c>
      <c r="I68" s="468">
        <v>63.130001068115234</v>
      </c>
      <c r="J68" s="468">
        <v>24</v>
      </c>
      <c r="K68" s="469">
        <v>1515.1199951171875</v>
      </c>
    </row>
    <row r="69" spans="1:11" ht="14.4" customHeight="1" x14ac:dyDescent="0.3">
      <c r="A69" s="463" t="s">
        <v>426</v>
      </c>
      <c r="B69" s="464" t="s">
        <v>427</v>
      </c>
      <c r="C69" s="465" t="s">
        <v>435</v>
      </c>
      <c r="D69" s="466" t="s">
        <v>436</v>
      </c>
      <c r="E69" s="465" t="s">
        <v>700</v>
      </c>
      <c r="F69" s="466" t="s">
        <v>701</v>
      </c>
      <c r="G69" s="465" t="s">
        <v>702</v>
      </c>
      <c r="H69" s="465" t="s">
        <v>703</v>
      </c>
      <c r="I69" s="468">
        <v>0.47999998927116394</v>
      </c>
      <c r="J69" s="468">
        <v>500</v>
      </c>
      <c r="K69" s="469">
        <v>240</v>
      </c>
    </row>
    <row r="70" spans="1:11" ht="14.4" customHeight="1" x14ac:dyDescent="0.3">
      <c r="A70" s="463" t="s">
        <v>426</v>
      </c>
      <c r="B70" s="464" t="s">
        <v>427</v>
      </c>
      <c r="C70" s="465" t="s">
        <v>435</v>
      </c>
      <c r="D70" s="466" t="s">
        <v>436</v>
      </c>
      <c r="E70" s="465" t="s">
        <v>700</v>
      </c>
      <c r="F70" s="466" t="s">
        <v>701</v>
      </c>
      <c r="G70" s="465" t="s">
        <v>704</v>
      </c>
      <c r="H70" s="465" t="s">
        <v>705</v>
      </c>
      <c r="I70" s="468">
        <v>0.30000001192092896</v>
      </c>
      <c r="J70" s="468">
        <v>3000</v>
      </c>
      <c r="K70" s="469">
        <v>900</v>
      </c>
    </row>
    <row r="71" spans="1:11" ht="14.4" customHeight="1" x14ac:dyDescent="0.3">
      <c r="A71" s="463" t="s">
        <v>426</v>
      </c>
      <c r="B71" s="464" t="s">
        <v>427</v>
      </c>
      <c r="C71" s="465" t="s">
        <v>435</v>
      </c>
      <c r="D71" s="466" t="s">
        <v>436</v>
      </c>
      <c r="E71" s="465" t="s">
        <v>700</v>
      </c>
      <c r="F71" s="466" t="s">
        <v>701</v>
      </c>
      <c r="G71" s="465" t="s">
        <v>706</v>
      </c>
      <c r="H71" s="465" t="s">
        <v>707</v>
      </c>
      <c r="I71" s="468">
        <v>0.29714286327362061</v>
      </c>
      <c r="J71" s="468">
        <v>3700</v>
      </c>
      <c r="K71" s="469">
        <v>1100</v>
      </c>
    </row>
    <row r="72" spans="1:11" ht="14.4" customHeight="1" x14ac:dyDescent="0.3">
      <c r="A72" s="463" t="s">
        <v>426</v>
      </c>
      <c r="B72" s="464" t="s">
        <v>427</v>
      </c>
      <c r="C72" s="465" t="s">
        <v>435</v>
      </c>
      <c r="D72" s="466" t="s">
        <v>436</v>
      </c>
      <c r="E72" s="465" t="s">
        <v>700</v>
      </c>
      <c r="F72" s="466" t="s">
        <v>701</v>
      </c>
      <c r="G72" s="465" t="s">
        <v>708</v>
      </c>
      <c r="H72" s="465" t="s">
        <v>709</v>
      </c>
      <c r="I72" s="468">
        <v>3.8399999141693115</v>
      </c>
      <c r="J72" s="468">
        <v>300</v>
      </c>
      <c r="K72" s="469">
        <v>1152.3499755859375</v>
      </c>
    </row>
    <row r="73" spans="1:11" ht="14.4" customHeight="1" x14ac:dyDescent="0.3">
      <c r="A73" s="463" t="s">
        <v>426</v>
      </c>
      <c r="B73" s="464" t="s">
        <v>427</v>
      </c>
      <c r="C73" s="465" t="s">
        <v>435</v>
      </c>
      <c r="D73" s="466" t="s">
        <v>436</v>
      </c>
      <c r="E73" s="465" t="s">
        <v>700</v>
      </c>
      <c r="F73" s="466" t="s">
        <v>701</v>
      </c>
      <c r="G73" s="465" t="s">
        <v>710</v>
      </c>
      <c r="H73" s="465" t="s">
        <v>711</v>
      </c>
      <c r="I73" s="468">
        <v>0.96285713570458553</v>
      </c>
      <c r="J73" s="468">
        <v>5300</v>
      </c>
      <c r="K73" s="469">
        <v>5108</v>
      </c>
    </row>
    <row r="74" spans="1:11" ht="14.4" customHeight="1" x14ac:dyDescent="0.3">
      <c r="A74" s="463" t="s">
        <v>426</v>
      </c>
      <c r="B74" s="464" t="s">
        <v>427</v>
      </c>
      <c r="C74" s="465" t="s">
        <v>435</v>
      </c>
      <c r="D74" s="466" t="s">
        <v>436</v>
      </c>
      <c r="E74" s="465" t="s">
        <v>712</v>
      </c>
      <c r="F74" s="466" t="s">
        <v>713</v>
      </c>
      <c r="G74" s="465" t="s">
        <v>714</v>
      </c>
      <c r="H74" s="465" t="s">
        <v>715</v>
      </c>
      <c r="I74" s="468">
        <v>1.2200000286102295</v>
      </c>
      <c r="J74" s="468">
        <v>2000</v>
      </c>
      <c r="K74" s="469">
        <v>2438.219970703125</v>
      </c>
    </row>
    <row r="75" spans="1:11" ht="14.4" customHeight="1" x14ac:dyDescent="0.3">
      <c r="A75" s="463" t="s">
        <v>426</v>
      </c>
      <c r="B75" s="464" t="s">
        <v>427</v>
      </c>
      <c r="C75" s="465" t="s">
        <v>435</v>
      </c>
      <c r="D75" s="466" t="s">
        <v>436</v>
      </c>
      <c r="E75" s="465" t="s">
        <v>712</v>
      </c>
      <c r="F75" s="466" t="s">
        <v>713</v>
      </c>
      <c r="G75" s="465" t="s">
        <v>716</v>
      </c>
      <c r="H75" s="465" t="s">
        <v>717</v>
      </c>
      <c r="I75" s="468">
        <v>0.93999999761581421</v>
      </c>
      <c r="J75" s="468">
        <v>100</v>
      </c>
      <c r="K75" s="469">
        <v>93.779998779296875</v>
      </c>
    </row>
    <row r="76" spans="1:11" ht="14.4" customHeight="1" x14ac:dyDescent="0.3">
      <c r="A76" s="463" t="s">
        <v>426</v>
      </c>
      <c r="B76" s="464" t="s">
        <v>427</v>
      </c>
      <c r="C76" s="465" t="s">
        <v>435</v>
      </c>
      <c r="D76" s="466" t="s">
        <v>436</v>
      </c>
      <c r="E76" s="465" t="s">
        <v>712</v>
      </c>
      <c r="F76" s="466" t="s">
        <v>713</v>
      </c>
      <c r="G76" s="465" t="s">
        <v>718</v>
      </c>
      <c r="H76" s="465" t="s">
        <v>719</v>
      </c>
      <c r="I76" s="468">
        <v>0.81999999284744263</v>
      </c>
      <c r="J76" s="468">
        <v>2000</v>
      </c>
      <c r="K76" s="469">
        <v>1645.6400146484375</v>
      </c>
    </row>
    <row r="77" spans="1:11" ht="14.4" customHeight="1" x14ac:dyDescent="0.3">
      <c r="A77" s="463" t="s">
        <v>426</v>
      </c>
      <c r="B77" s="464" t="s">
        <v>427</v>
      </c>
      <c r="C77" s="465" t="s">
        <v>435</v>
      </c>
      <c r="D77" s="466" t="s">
        <v>436</v>
      </c>
      <c r="E77" s="465" t="s">
        <v>712</v>
      </c>
      <c r="F77" s="466" t="s">
        <v>713</v>
      </c>
      <c r="G77" s="465" t="s">
        <v>720</v>
      </c>
      <c r="H77" s="465" t="s">
        <v>721</v>
      </c>
      <c r="I77" s="468">
        <v>0.81999999284744263</v>
      </c>
      <c r="J77" s="468">
        <v>1000</v>
      </c>
      <c r="K77" s="469">
        <v>822.79998779296875</v>
      </c>
    </row>
    <row r="78" spans="1:11" ht="14.4" customHeight="1" x14ac:dyDescent="0.3">
      <c r="A78" s="463" t="s">
        <v>426</v>
      </c>
      <c r="B78" s="464" t="s">
        <v>427</v>
      </c>
      <c r="C78" s="465" t="s">
        <v>435</v>
      </c>
      <c r="D78" s="466" t="s">
        <v>436</v>
      </c>
      <c r="E78" s="465" t="s">
        <v>712</v>
      </c>
      <c r="F78" s="466" t="s">
        <v>713</v>
      </c>
      <c r="G78" s="465" t="s">
        <v>722</v>
      </c>
      <c r="H78" s="465" t="s">
        <v>723</v>
      </c>
      <c r="I78" s="468">
        <v>1.200000027815501</v>
      </c>
      <c r="J78" s="468">
        <v>3000</v>
      </c>
      <c r="K78" s="469">
        <v>3605.7999877929688</v>
      </c>
    </row>
    <row r="79" spans="1:11" ht="14.4" customHeight="1" x14ac:dyDescent="0.3">
      <c r="A79" s="463" t="s">
        <v>426</v>
      </c>
      <c r="B79" s="464" t="s">
        <v>427</v>
      </c>
      <c r="C79" s="465" t="s">
        <v>435</v>
      </c>
      <c r="D79" s="466" t="s">
        <v>436</v>
      </c>
      <c r="E79" s="465" t="s">
        <v>712</v>
      </c>
      <c r="F79" s="466" t="s">
        <v>713</v>
      </c>
      <c r="G79" s="465" t="s">
        <v>724</v>
      </c>
      <c r="H79" s="465" t="s">
        <v>725</v>
      </c>
      <c r="I79" s="468">
        <v>0.62666666507720947</v>
      </c>
      <c r="J79" s="468">
        <v>10000</v>
      </c>
      <c r="K79" s="469">
        <v>6285.6099853515625</v>
      </c>
    </row>
    <row r="80" spans="1:11" ht="14.4" customHeight="1" x14ac:dyDescent="0.3">
      <c r="A80" s="463" t="s">
        <v>426</v>
      </c>
      <c r="B80" s="464" t="s">
        <v>427</v>
      </c>
      <c r="C80" s="465" t="s">
        <v>435</v>
      </c>
      <c r="D80" s="466" t="s">
        <v>436</v>
      </c>
      <c r="E80" s="465" t="s">
        <v>712</v>
      </c>
      <c r="F80" s="466" t="s">
        <v>713</v>
      </c>
      <c r="G80" s="465" t="s">
        <v>726</v>
      </c>
      <c r="H80" s="465" t="s">
        <v>727</v>
      </c>
      <c r="I80" s="468">
        <v>0.62999999523162842</v>
      </c>
      <c r="J80" s="468">
        <v>22000</v>
      </c>
      <c r="K80" s="469">
        <v>13860</v>
      </c>
    </row>
    <row r="81" spans="1:11" ht="14.4" customHeight="1" x14ac:dyDescent="0.3">
      <c r="A81" s="463" t="s">
        <v>426</v>
      </c>
      <c r="B81" s="464" t="s">
        <v>427</v>
      </c>
      <c r="C81" s="465" t="s">
        <v>435</v>
      </c>
      <c r="D81" s="466" t="s">
        <v>436</v>
      </c>
      <c r="E81" s="465" t="s">
        <v>712</v>
      </c>
      <c r="F81" s="466" t="s">
        <v>713</v>
      </c>
      <c r="G81" s="465" t="s">
        <v>728</v>
      </c>
      <c r="H81" s="465" t="s">
        <v>729</v>
      </c>
      <c r="I81" s="468">
        <v>0.62999999523162842</v>
      </c>
      <c r="J81" s="468">
        <v>17000</v>
      </c>
      <c r="K81" s="469">
        <v>10710</v>
      </c>
    </row>
    <row r="82" spans="1:11" ht="14.4" customHeight="1" x14ac:dyDescent="0.3">
      <c r="A82" s="463" t="s">
        <v>426</v>
      </c>
      <c r="B82" s="464" t="s">
        <v>427</v>
      </c>
      <c r="C82" s="465" t="s">
        <v>435</v>
      </c>
      <c r="D82" s="466" t="s">
        <v>436</v>
      </c>
      <c r="E82" s="465" t="s">
        <v>712</v>
      </c>
      <c r="F82" s="466" t="s">
        <v>713</v>
      </c>
      <c r="G82" s="465" t="s">
        <v>730</v>
      </c>
      <c r="H82" s="465" t="s">
        <v>731</v>
      </c>
      <c r="I82" s="468">
        <v>0.62000000476837158</v>
      </c>
      <c r="J82" s="468">
        <v>680</v>
      </c>
      <c r="K82" s="469">
        <v>421.60000610351563</v>
      </c>
    </row>
    <row r="83" spans="1:11" ht="14.4" customHeight="1" x14ac:dyDescent="0.3">
      <c r="A83" s="463" t="s">
        <v>426</v>
      </c>
      <c r="B83" s="464" t="s">
        <v>427</v>
      </c>
      <c r="C83" s="465" t="s">
        <v>435</v>
      </c>
      <c r="D83" s="466" t="s">
        <v>436</v>
      </c>
      <c r="E83" s="465" t="s">
        <v>712</v>
      </c>
      <c r="F83" s="466" t="s">
        <v>713</v>
      </c>
      <c r="G83" s="465" t="s">
        <v>732</v>
      </c>
      <c r="H83" s="465" t="s">
        <v>733</v>
      </c>
      <c r="I83" s="468">
        <v>0.63333332538604736</v>
      </c>
      <c r="J83" s="468">
        <v>3400</v>
      </c>
      <c r="K83" s="469">
        <v>2145.2400054931641</v>
      </c>
    </row>
    <row r="84" spans="1:11" ht="14.4" customHeight="1" x14ac:dyDescent="0.3">
      <c r="A84" s="463" t="s">
        <v>426</v>
      </c>
      <c r="B84" s="464" t="s">
        <v>427</v>
      </c>
      <c r="C84" s="465" t="s">
        <v>435</v>
      </c>
      <c r="D84" s="466" t="s">
        <v>436</v>
      </c>
      <c r="E84" s="465" t="s">
        <v>712</v>
      </c>
      <c r="F84" s="466" t="s">
        <v>713</v>
      </c>
      <c r="G84" s="465" t="s">
        <v>734</v>
      </c>
      <c r="H84" s="465" t="s">
        <v>735</v>
      </c>
      <c r="I84" s="468">
        <v>0.68999999761581421</v>
      </c>
      <c r="J84" s="468">
        <v>2000</v>
      </c>
      <c r="K84" s="469">
        <v>1380</v>
      </c>
    </row>
    <row r="85" spans="1:11" ht="14.4" customHeight="1" x14ac:dyDescent="0.3">
      <c r="A85" s="463" t="s">
        <v>426</v>
      </c>
      <c r="B85" s="464" t="s">
        <v>427</v>
      </c>
      <c r="C85" s="465" t="s">
        <v>435</v>
      </c>
      <c r="D85" s="466" t="s">
        <v>436</v>
      </c>
      <c r="E85" s="465" t="s">
        <v>712</v>
      </c>
      <c r="F85" s="466" t="s">
        <v>713</v>
      </c>
      <c r="G85" s="465" t="s">
        <v>736</v>
      </c>
      <c r="H85" s="465" t="s">
        <v>737</v>
      </c>
      <c r="I85" s="468">
        <v>0.68999999761581421</v>
      </c>
      <c r="J85" s="468">
        <v>1000</v>
      </c>
      <c r="K85" s="469">
        <v>687.5999755859375</v>
      </c>
    </row>
    <row r="86" spans="1:11" ht="14.4" customHeight="1" x14ac:dyDescent="0.3">
      <c r="A86" s="463" t="s">
        <v>426</v>
      </c>
      <c r="B86" s="464" t="s">
        <v>427</v>
      </c>
      <c r="C86" s="465" t="s">
        <v>435</v>
      </c>
      <c r="D86" s="466" t="s">
        <v>436</v>
      </c>
      <c r="E86" s="465" t="s">
        <v>712</v>
      </c>
      <c r="F86" s="466" t="s">
        <v>713</v>
      </c>
      <c r="G86" s="465" t="s">
        <v>738</v>
      </c>
      <c r="H86" s="465" t="s">
        <v>739</v>
      </c>
      <c r="I86" s="468">
        <v>7.5</v>
      </c>
      <c r="J86" s="468">
        <v>50</v>
      </c>
      <c r="K86" s="469">
        <v>375</v>
      </c>
    </row>
    <row r="87" spans="1:11" ht="14.4" customHeight="1" x14ac:dyDescent="0.3">
      <c r="A87" s="463" t="s">
        <v>426</v>
      </c>
      <c r="B87" s="464" t="s">
        <v>427</v>
      </c>
      <c r="C87" s="465" t="s">
        <v>435</v>
      </c>
      <c r="D87" s="466" t="s">
        <v>436</v>
      </c>
      <c r="E87" s="465" t="s">
        <v>712</v>
      </c>
      <c r="F87" s="466" t="s">
        <v>713</v>
      </c>
      <c r="G87" s="465" t="s">
        <v>740</v>
      </c>
      <c r="H87" s="465" t="s">
        <v>741</v>
      </c>
      <c r="I87" s="468">
        <v>7.5</v>
      </c>
      <c r="J87" s="468">
        <v>50</v>
      </c>
      <c r="K87" s="469">
        <v>375</v>
      </c>
    </row>
    <row r="88" spans="1:11" ht="14.4" customHeight="1" x14ac:dyDescent="0.3">
      <c r="A88" s="463" t="s">
        <v>426</v>
      </c>
      <c r="B88" s="464" t="s">
        <v>427</v>
      </c>
      <c r="C88" s="465" t="s">
        <v>435</v>
      </c>
      <c r="D88" s="466" t="s">
        <v>436</v>
      </c>
      <c r="E88" s="465" t="s">
        <v>712</v>
      </c>
      <c r="F88" s="466" t="s">
        <v>713</v>
      </c>
      <c r="G88" s="465" t="s">
        <v>742</v>
      </c>
      <c r="H88" s="465" t="s">
        <v>743</v>
      </c>
      <c r="I88" s="468">
        <v>7.5</v>
      </c>
      <c r="J88" s="468">
        <v>50</v>
      </c>
      <c r="K88" s="469">
        <v>375</v>
      </c>
    </row>
    <row r="89" spans="1:11" ht="14.4" customHeight="1" x14ac:dyDescent="0.3">
      <c r="A89" s="463" t="s">
        <v>426</v>
      </c>
      <c r="B89" s="464" t="s">
        <v>427</v>
      </c>
      <c r="C89" s="465" t="s">
        <v>435</v>
      </c>
      <c r="D89" s="466" t="s">
        <v>436</v>
      </c>
      <c r="E89" s="465" t="s">
        <v>712</v>
      </c>
      <c r="F89" s="466" t="s">
        <v>713</v>
      </c>
      <c r="G89" s="465" t="s">
        <v>744</v>
      </c>
      <c r="H89" s="465" t="s">
        <v>745</v>
      </c>
      <c r="I89" s="468">
        <v>7.5</v>
      </c>
      <c r="J89" s="468">
        <v>150</v>
      </c>
      <c r="K89" s="469">
        <v>1125</v>
      </c>
    </row>
    <row r="90" spans="1:11" ht="14.4" customHeight="1" x14ac:dyDescent="0.3">
      <c r="A90" s="463" t="s">
        <v>426</v>
      </c>
      <c r="B90" s="464" t="s">
        <v>427</v>
      </c>
      <c r="C90" s="465" t="s">
        <v>435</v>
      </c>
      <c r="D90" s="466" t="s">
        <v>436</v>
      </c>
      <c r="E90" s="465" t="s">
        <v>712</v>
      </c>
      <c r="F90" s="466" t="s">
        <v>713</v>
      </c>
      <c r="G90" s="465" t="s">
        <v>746</v>
      </c>
      <c r="H90" s="465" t="s">
        <v>747</v>
      </c>
      <c r="I90" s="468">
        <v>7.5</v>
      </c>
      <c r="J90" s="468">
        <v>200</v>
      </c>
      <c r="K90" s="469">
        <v>1500</v>
      </c>
    </row>
    <row r="91" spans="1:11" ht="14.4" customHeight="1" x14ac:dyDescent="0.3">
      <c r="A91" s="463" t="s">
        <v>426</v>
      </c>
      <c r="B91" s="464" t="s">
        <v>427</v>
      </c>
      <c r="C91" s="465" t="s">
        <v>435</v>
      </c>
      <c r="D91" s="466" t="s">
        <v>436</v>
      </c>
      <c r="E91" s="465" t="s">
        <v>712</v>
      </c>
      <c r="F91" s="466" t="s">
        <v>713</v>
      </c>
      <c r="G91" s="465" t="s">
        <v>738</v>
      </c>
      <c r="H91" s="465" t="s">
        <v>748</v>
      </c>
      <c r="I91" s="468">
        <v>7.5</v>
      </c>
      <c r="J91" s="468">
        <v>50</v>
      </c>
      <c r="K91" s="469">
        <v>375</v>
      </c>
    </row>
    <row r="92" spans="1:11" ht="14.4" customHeight="1" x14ac:dyDescent="0.3">
      <c r="A92" s="463" t="s">
        <v>426</v>
      </c>
      <c r="B92" s="464" t="s">
        <v>427</v>
      </c>
      <c r="C92" s="465" t="s">
        <v>435</v>
      </c>
      <c r="D92" s="466" t="s">
        <v>436</v>
      </c>
      <c r="E92" s="465" t="s">
        <v>712</v>
      </c>
      <c r="F92" s="466" t="s">
        <v>713</v>
      </c>
      <c r="G92" s="465" t="s">
        <v>742</v>
      </c>
      <c r="H92" s="465" t="s">
        <v>749</v>
      </c>
      <c r="I92" s="468">
        <v>7.5100002288818359</v>
      </c>
      <c r="J92" s="468">
        <v>200</v>
      </c>
      <c r="K92" s="469">
        <v>1502</v>
      </c>
    </row>
    <row r="93" spans="1:11" ht="14.4" customHeight="1" x14ac:dyDescent="0.3">
      <c r="A93" s="463" t="s">
        <v>426</v>
      </c>
      <c r="B93" s="464" t="s">
        <v>427</v>
      </c>
      <c r="C93" s="465" t="s">
        <v>435</v>
      </c>
      <c r="D93" s="466" t="s">
        <v>436</v>
      </c>
      <c r="E93" s="465" t="s">
        <v>712</v>
      </c>
      <c r="F93" s="466" t="s">
        <v>713</v>
      </c>
      <c r="G93" s="465" t="s">
        <v>750</v>
      </c>
      <c r="H93" s="465" t="s">
        <v>751</v>
      </c>
      <c r="I93" s="468">
        <v>0.74000000953674316</v>
      </c>
      <c r="J93" s="468">
        <v>1100</v>
      </c>
      <c r="K93" s="469">
        <v>814</v>
      </c>
    </row>
    <row r="94" spans="1:11" ht="14.4" customHeight="1" x14ac:dyDescent="0.3">
      <c r="A94" s="463" t="s">
        <v>426</v>
      </c>
      <c r="B94" s="464" t="s">
        <v>427</v>
      </c>
      <c r="C94" s="465" t="s">
        <v>435</v>
      </c>
      <c r="D94" s="466" t="s">
        <v>436</v>
      </c>
      <c r="E94" s="465" t="s">
        <v>712</v>
      </c>
      <c r="F94" s="466" t="s">
        <v>713</v>
      </c>
      <c r="G94" s="465" t="s">
        <v>752</v>
      </c>
      <c r="H94" s="465" t="s">
        <v>753</v>
      </c>
      <c r="I94" s="468">
        <v>9.9999997764825821E-3</v>
      </c>
      <c r="J94" s="468">
        <v>100</v>
      </c>
      <c r="K94" s="469">
        <v>1.2100000381469727</v>
      </c>
    </row>
    <row r="95" spans="1:11" ht="14.4" customHeight="1" x14ac:dyDescent="0.3">
      <c r="A95" s="463" t="s">
        <v>426</v>
      </c>
      <c r="B95" s="464" t="s">
        <v>427</v>
      </c>
      <c r="C95" s="465" t="s">
        <v>435</v>
      </c>
      <c r="D95" s="466" t="s">
        <v>436</v>
      </c>
      <c r="E95" s="465" t="s">
        <v>712</v>
      </c>
      <c r="F95" s="466" t="s">
        <v>713</v>
      </c>
      <c r="G95" s="465" t="s">
        <v>714</v>
      </c>
      <c r="H95" s="465" t="s">
        <v>754</v>
      </c>
      <c r="I95" s="468">
        <v>1.2200000286102295</v>
      </c>
      <c r="J95" s="468">
        <v>2000</v>
      </c>
      <c r="K95" s="469">
        <v>2438.3299560546875</v>
      </c>
    </row>
    <row r="96" spans="1:11" ht="14.4" customHeight="1" x14ac:dyDescent="0.3">
      <c r="A96" s="463" t="s">
        <v>426</v>
      </c>
      <c r="B96" s="464" t="s">
        <v>427</v>
      </c>
      <c r="C96" s="465" t="s">
        <v>435</v>
      </c>
      <c r="D96" s="466" t="s">
        <v>436</v>
      </c>
      <c r="E96" s="465" t="s">
        <v>712</v>
      </c>
      <c r="F96" s="466" t="s">
        <v>713</v>
      </c>
      <c r="G96" s="465" t="s">
        <v>716</v>
      </c>
      <c r="H96" s="465" t="s">
        <v>755</v>
      </c>
      <c r="I96" s="468">
        <v>0.93999999761581421</v>
      </c>
      <c r="J96" s="468">
        <v>1900</v>
      </c>
      <c r="K96" s="469">
        <v>1781.75</v>
      </c>
    </row>
    <row r="97" spans="1:11" ht="14.4" customHeight="1" x14ac:dyDescent="0.3">
      <c r="A97" s="463" t="s">
        <v>426</v>
      </c>
      <c r="B97" s="464" t="s">
        <v>427</v>
      </c>
      <c r="C97" s="465" t="s">
        <v>435</v>
      </c>
      <c r="D97" s="466" t="s">
        <v>436</v>
      </c>
      <c r="E97" s="465" t="s">
        <v>712</v>
      </c>
      <c r="F97" s="466" t="s">
        <v>713</v>
      </c>
      <c r="G97" s="465" t="s">
        <v>756</v>
      </c>
      <c r="H97" s="465" t="s">
        <v>757</v>
      </c>
      <c r="I97" s="468">
        <v>1.2200000286102295</v>
      </c>
      <c r="J97" s="468">
        <v>3000</v>
      </c>
      <c r="K97" s="469">
        <v>3654.0999755859375</v>
      </c>
    </row>
    <row r="98" spans="1:11" ht="14.4" customHeight="1" x14ac:dyDescent="0.3">
      <c r="A98" s="463" t="s">
        <v>426</v>
      </c>
      <c r="B98" s="464" t="s">
        <v>427</v>
      </c>
      <c r="C98" s="465" t="s">
        <v>435</v>
      </c>
      <c r="D98" s="466" t="s">
        <v>436</v>
      </c>
      <c r="E98" s="465" t="s">
        <v>712</v>
      </c>
      <c r="F98" s="466" t="s">
        <v>713</v>
      </c>
      <c r="G98" s="465" t="s">
        <v>718</v>
      </c>
      <c r="H98" s="465" t="s">
        <v>758</v>
      </c>
      <c r="I98" s="468">
        <v>0.81999999284744263</v>
      </c>
      <c r="J98" s="468">
        <v>1000</v>
      </c>
      <c r="K98" s="469">
        <v>822.79998779296875</v>
      </c>
    </row>
    <row r="99" spans="1:11" ht="14.4" customHeight="1" x14ac:dyDescent="0.3">
      <c r="A99" s="463" t="s">
        <v>426</v>
      </c>
      <c r="B99" s="464" t="s">
        <v>427</v>
      </c>
      <c r="C99" s="465" t="s">
        <v>435</v>
      </c>
      <c r="D99" s="466" t="s">
        <v>436</v>
      </c>
      <c r="E99" s="465" t="s">
        <v>712</v>
      </c>
      <c r="F99" s="466" t="s">
        <v>713</v>
      </c>
      <c r="G99" s="465" t="s">
        <v>720</v>
      </c>
      <c r="H99" s="465" t="s">
        <v>759</v>
      </c>
      <c r="I99" s="468">
        <v>0.81999999284744263</v>
      </c>
      <c r="J99" s="468">
        <v>3000</v>
      </c>
      <c r="K99" s="469">
        <v>2468.3999633789063</v>
      </c>
    </row>
    <row r="100" spans="1:11" ht="14.4" customHeight="1" x14ac:dyDescent="0.3">
      <c r="A100" s="463" t="s">
        <v>426</v>
      </c>
      <c r="B100" s="464" t="s">
        <v>427</v>
      </c>
      <c r="C100" s="465" t="s">
        <v>435</v>
      </c>
      <c r="D100" s="466" t="s">
        <v>436</v>
      </c>
      <c r="E100" s="465" t="s">
        <v>712</v>
      </c>
      <c r="F100" s="466" t="s">
        <v>713</v>
      </c>
      <c r="G100" s="465" t="s">
        <v>724</v>
      </c>
      <c r="H100" s="465" t="s">
        <v>760</v>
      </c>
      <c r="I100" s="468">
        <v>0.62999999523162842</v>
      </c>
      <c r="J100" s="468">
        <v>8000</v>
      </c>
      <c r="K100" s="469">
        <v>5040</v>
      </c>
    </row>
    <row r="101" spans="1:11" ht="14.4" customHeight="1" x14ac:dyDescent="0.3">
      <c r="A101" s="463" t="s">
        <v>426</v>
      </c>
      <c r="B101" s="464" t="s">
        <v>427</v>
      </c>
      <c r="C101" s="465" t="s">
        <v>435</v>
      </c>
      <c r="D101" s="466" t="s">
        <v>436</v>
      </c>
      <c r="E101" s="465" t="s">
        <v>712</v>
      </c>
      <c r="F101" s="466" t="s">
        <v>713</v>
      </c>
      <c r="G101" s="465" t="s">
        <v>726</v>
      </c>
      <c r="H101" s="465" t="s">
        <v>761</v>
      </c>
      <c r="I101" s="468">
        <v>0.62999999523162842</v>
      </c>
      <c r="J101" s="468">
        <v>14000</v>
      </c>
      <c r="K101" s="469">
        <v>8820</v>
      </c>
    </row>
    <row r="102" spans="1:11" ht="14.4" customHeight="1" x14ac:dyDescent="0.3">
      <c r="A102" s="463" t="s">
        <v>426</v>
      </c>
      <c r="B102" s="464" t="s">
        <v>427</v>
      </c>
      <c r="C102" s="465" t="s">
        <v>435</v>
      </c>
      <c r="D102" s="466" t="s">
        <v>436</v>
      </c>
      <c r="E102" s="465" t="s">
        <v>712</v>
      </c>
      <c r="F102" s="466" t="s">
        <v>713</v>
      </c>
      <c r="G102" s="465" t="s">
        <v>728</v>
      </c>
      <c r="H102" s="465" t="s">
        <v>762</v>
      </c>
      <c r="I102" s="468">
        <v>0.62749999761581421</v>
      </c>
      <c r="J102" s="468">
        <v>22000</v>
      </c>
      <c r="K102" s="469">
        <v>13800</v>
      </c>
    </row>
    <row r="103" spans="1:11" ht="14.4" customHeight="1" x14ac:dyDescent="0.3">
      <c r="A103" s="463" t="s">
        <v>426</v>
      </c>
      <c r="B103" s="464" t="s">
        <v>427</v>
      </c>
      <c r="C103" s="465" t="s">
        <v>435</v>
      </c>
      <c r="D103" s="466" t="s">
        <v>436</v>
      </c>
      <c r="E103" s="465" t="s">
        <v>712</v>
      </c>
      <c r="F103" s="466" t="s">
        <v>713</v>
      </c>
      <c r="G103" s="465" t="s">
        <v>730</v>
      </c>
      <c r="H103" s="465" t="s">
        <v>763</v>
      </c>
      <c r="I103" s="468">
        <v>0.62666666507720947</v>
      </c>
      <c r="J103" s="468">
        <v>1020</v>
      </c>
      <c r="K103" s="469">
        <v>642.19999313354492</v>
      </c>
    </row>
    <row r="104" spans="1:11" ht="14.4" customHeight="1" x14ac:dyDescent="0.3">
      <c r="A104" s="463" t="s">
        <v>426</v>
      </c>
      <c r="B104" s="464" t="s">
        <v>427</v>
      </c>
      <c r="C104" s="465" t="s">
        <v>435</v>
      </c>
      <c r="D104" s="466" t="s">
        <v>436</v>
      </c>
      <c r="E104" s="465" t="s">
        <v>712</v>
      </c>
      <c r="F104" s="466" t="s">
        <v>713</v>
      </c>
      <c r="G104" s="465" t="s">
        <v>732</v>
      </c>
      <c r="H104" s="465" t="s">
        <v>764</v>
      </c>
      <c r="I104" s="468">
        <v>0.62999999523162842</v>
      </c>
      <c r="J104" s="468">
        <v>4000</v>
      </c>
      <c r="K104" s="469">
        <v>2516.800048828125</v>
      </c>
    </row>
    <row r="105" spans="1:11" ht="14.4" customHeight="1" x14ac:dyDescent="0.3">
      <c r="A105" s="463" t="s">
        <v>426</v>
      </c>
      <c r="B105" s="464" t="s">
        <v>427</v>
      </c>
      <c r="C105" s="465" t="s">
        <v>435</v>
      </c>
      <c r="D105" s="466" t="s">
        <v>436</v>
      </c>
      <c r="E105" s="465" t="s">
        <v>712</v>
      </c>
      <c r="F105" s="466" t="s">
        <v>713</v>
      </c>
      <c r="G105" s="465" t="s">
        <v>726</v>
      </c>
      <c r="H105" s="465" t="s">
        <v>765</v>
      </c>
      <c r="I105" s="468">
        <v>0.62999999523162842</v>
      </c>
      <c r="J105" s="468">
        <v>8000</v>
      </c>
      <c r="K105" s="469">
        <v>5040</v>
      </c>
    </row>
    <row r="106" spans="1:11" ht="14.4" customHeight="1" x14ac:dyDescent="0.3">
      <c r="A106" s="463" t="s">
        <v>426</v>
      </c>
      <c r="B106" s="464" t="s">
        <v>427</v>
      </c>
      <c r="C106" s="465" t="s">
        <v>435</v>
      </c>
      <c r="D106" s="466" t="s">
        <v>436</v>
      </c>
      <c r="E106" s="465" t="s">
        <v>712</v>
      </c>
      <c r="F106" s="466" t="s">
        <v>713</v>
      </c>
      <c r="G106" s="465" t="s">
        <v>766</v>
      </c>
      <c r="H106" s="465" t="s">
        <v>767</v>
      </c>
      <c r="I106" s="468">
        <v>0.74000000953674316</v>
      </c>
      <c r="J106" s="468">
        <v>300</v>
      </c>
      <c r="K106" s="469">
        <v>222</v>
      </c>
    </row>
    <row r="107" spans="1:11" ht="14.4" customHeight="1" x14ac:dyDescent="0.3">
      <c r="A107" s="463" t="s">
        <v>426</v>
      </c>
      <c r="B107" s="464" t="s">
        <v>427</v>
      </c>
      <c r="C107" s="465" t="s">
        <v>435</v>
      </c>
      <c r="D107" s="466" t="s">
        <v>436</v>
      </c>
      <c r="E107" s="465" t="s">
        <v>712</v>
      </c>
      <c r="F107" s="466" t="s">
        <v>713</v>
      </c>
      <c r="G107" s="465" t="s">
        <v>750</v>
      </c>
      <c r="H107" s="465" t="s">
        <v>768</v>
      </c>
      <c r="I107" s="468">
        <v>0.74000000953674316</v>
      </c>
      <c r="J107" s="468">
        <v>1000</v>
      </c>
      <c r="K107" s="469">
        <v>740</v>
      </c>
    </row>
    <row r="108" spans="1:11" ht="14.4" customHeight="1" x14ac:dyDescent="0.3">
      <c r="A108" s="463" t="s">
        <v>426</v>
      </c>
      <c r="B108" s="464" t="s">
        <v>427</v>
      </c>
      <c r="C108" s="465" t="s">
        <v>435</v>
      </c>
      <c r="D108" s="466" t="s">
        <v>436</v>
      </c>
      <c r="E108" s="465" t="s">
        <v>712</v>
      </c>
      <c r="F108" s="466" t="s">
        <v>713</v>
      </c>
      <c r="G108" s="465" t="s">
        <v>769</v>
      </c>
      <c r="H108" s="465" t="s">
        <v>770</v>
      </c>
      <c r="I108" s="468">
        <v>0.74000000953674316</v>
      </c>
      <c r="J108" s="468">
        <v>300</v>
      </c>
      <c r="K108" s="469">
        <v>222</v>
      </c>
    </row>
    <row r="109" spans="1:11" ht="14.4" customHeight="1" x14ac:dyDescent="0.3">
      <c r="A109" s="463" t="s">
        <v>426</v>
      </c>
      <c r="B109" s="464" t="s">
        <v>427</v>
      </c>
      <c r="C109" s="465" t="s">
        <v>435</v>
      </c>
      <c r="D109" s="466" t="s">
        <v>436</v>
      </c>
      <c r="E109" s="465" t="s">
        <v>771</v>
      </c>
      <c r="F109" s="466" t="s">
        <v>772</v>
      </c>
      <c r="G109" s="465" t="s">
        <v>773</v>
      </c>
      <c r="H109" s="465" t="s">
        <v>774</v>
      </c>
      <c r="I109" s="468">
        <v>36.830001831054688</v>
      </c>
      <c r="J109" s="468">
        <v>10</v>
      </c>
      <c r="K109" s="469">
        <v>368.32000732421875</v>
      </c>
    </row>
    <row r="110" spans="1:11" ht="14.4" customHeight="1" x14ac:dyDescent="0.3">
      <c r="A110" s="463" t="s">
        <v>426</v>
      </c>
      <c r="B110" s="464" t="s">
        <v>427</v>
      </c>
      <c r="C110" s="465" t="s">
        <v>435</v>
      </c>
      <c r="D110" s="466" t="s">
        <v>436</v>
      </c>
      <c r="E110" s="465" t="s">
        <v>771</v>
      </c>
      <c r="F110" s="466" t="s">
        <v>772</v>
      </c>
      <c r="G110" s="465" t="s">
        <v>775</v>
      </c>
      <c r="H110" s="465" t="s">
        <v>776</v>
      </c>
      <c r="I110" s="468">
        <v>36.840000152587891</v>
      </c>
      <c r="J110" s="468">
        <v>10</v>
      </c>
      <c r="K110" s="469">
        <v>368.3699951171875</v>
      </c>
    </row>
    <row r="111" spans="1:11" ht="14.4" customHeight="1" x14ac:dyDescent="0.3">
      <c r="A111" s="463" t="s">
        <v>426</v>
      </c>
      <c r="B111" s="464" t="s">
        <v>427</v>
      </c>
      <c r="C111" s="465" t="s">
        <v>435</v>
      </c>
      <c r="D111" s="466" t="s">
        <v>436</v>
      </c>
      <c r="E111" s="465" t="s">
        <v>771</v>
      </c>
      <c r="F111" s="466" t="s">
        <v>772</v>
      </c>
      <c r="G111" s="465" t="s">
        <v>777</v>
      </c>
      <c r="H111" s="465" t="s">
        <v>778</v>
      </c>
      <c r="I111" s="468">
        <v>15.609999656677246</v>
      </c>
      <c r="J111" s="468">
        <v>2</v>
      </c>
      <c r="K111" s="469">
        <v>31.219999313354492</v>
      </c>
    </row>
    <row r="112" spans="1:11" ht="14.4" customHeight="1" x14ac:dyDescent="0.3">
      <c r="A112" s="463" t="s">
        <v>426</v>
      </c>
      <c r="B112" s="464" t="s">
        <v>427</v>
      </c>
      <c r="C112" s="465" t="s">
        <v>435</v>
      </c>
      <c r="D112" s="466" t="s">
        <v>436</v>
      </c>
      <c r="E112" s="465" t="s">
        <v>771</v>
      </c>
      <c r="F112" s="466" t="s">
        <v>772</v>
      </c>
      <c r="G112" s="465" t="s">
        <v>779</v>
      </c>
      <c r="H112" s="465" t="s">
        <v>780</v>
      </c>
      <c r="I112" s="468">
        <v>15.609999656677246</v>
      </c>
      <c r="J112" s="468">
        <v>5</v>
      </c>
      <c r="K112" s="469">
        <v>78.050003051757813</v>
      </c>
    </row>
    <row r="113" spans="1:11" ht="14.4" customHeight="1" x14ac:dyDescent="0.3">
      <c r="A113" s="463" t="s">
        <v>426</v>
      </c>
      <c r="B113" s="464" t="s">
        <v>427</v>
      </c>
      <c r="C113" s="465" t="s">
        <v>435</v>
      </c>
      <c r="D113" s="466" t="s">
        <v>436</v>
      </c>
      <c r="E113" s="465" t="s">
        <v>781</v>
      </c>
      <c r="F113" s="466" t="s">
        <v>782</v>
      </c>
      <c r="G113" s="465" t="s">
        <v>783</v>
      </c>
      <c r="H113" s="465" t="s">
        <v>784</v>
      </c>
      <c r="I113" s="468">
        <v>335.39999389648438</v>
      </c>
      <c r="J113" s="468">
        <v>1</v>
      </c>
      <c r="K113" s="469">
        <v>335.39999389648438</v>
      </c>
    </row>
    <row r="114" spans="1:11" ht="14.4" customHeight="1" x14ac:dyDescent="0.3">
      <c r="A114" s="463" t="s">
        <v>426</v>
      </c>
      <c r="B114" s="464" t="s">
        <v>427</v>
      </c>
      <c r="C114" s="465" t="s">
        <v>435</v>
      </c>
      <c r="D114" s="466" t="s">
        <v>436</v>
      </c>
      <c r="E114" s="465" t="s">
        <v>781</v>
      </c>
      <c r="F114" s="466" t="s">
        <v>782</v>
      </c>
      <c r="G114" s="465" t="s">
        <v>785</v>
      </c>
      <c r="H114" s="465" t="s">
        <v>786</v>
      </c>
      <c r="I114" s="468">
        <v>278.58999633789063</v>
      </c>
      <c r="J114" s="468">
        <v>3</v>
      </c>
      <c r="K114" s="469">
        <v>835.77001953125</v>
      </c>
    </row>
    <row r="115" spans="1:11" ht="14.4" customHeight="1" x14ac:dyDescent="0.3">
      <c r="A115" s="463" t="s">
        <v>426</v>
      </c>
      <c r="B115" s="464" t="s">
        <v>427</v>
      </c>
      <c r="C115" s="465" t="s">
        <v>435</v>
      </c>
      <c r="D115" s="466" t="s">
        <v>436</v>
      </c>
      <c r="E115" s="465" t="s">
        <v>781</v>
      </c>
      <c r="F115" s="466" t="s">
        <v>782</v>
      </c>
      <c r="G115" s="465" t="s">
        <v>787</v>
      </c>
      <c r="H115" s="465" t="s">
        <v>788</v>
      </c>
      <c r="I115" s="468">
        <v>278.58999633789063</v>
      </c>
      <c r="J115" s="468">
        <v>1</v>
      </c>
      <c r="K115" s="469">
        <v>278.58999633789063</v>
      </c>
    </row>
    <row r="116" spans="1:11" ht="14.4" customHeight="1" x14ac:dyDescent="0.3">
      <c r="A116" s="463" t="s">
        <v>426</v>
      </c>
      <c r="B116" s="464" t="s">
        <v>427</v>
      </c>
      <c r="C116" s="465" t="s">
        <v>435</v>
      </c>
      <c r="D116" s="466" t="s">
        <v>436</v>
      </c>
      <c r="E116" s="465" t="s">
        <v>781</v>
      </c>
      <c r="F116" s="466" t="s">
        <v>782</v>
      </c>
      <c r="G116" s="465" t="s">
        <v>789</v>
      </c>
      <c r="H116" s="465" t="s">
        <v>790</v>
      </c>
      <c r="I116" s="468">
        <v>2643.800048828125</v>
      </c>
      <c r="J116" s="468">
        <v>1</v>
      </c>
      <c r="K116" s="469">
        <v>2643.800048828125</v>
      </c>
    </row>
    <row r="117" spans="1:11" ht="14.4" customHeight="1" x14ac:dyDescent="0.3">
      <c r="A117" s="463" t="s">
        <v>426</v>
      </c>
      <c r="B117" s="464" t="s">
        <v>427</v>
      </c>
      <c r="C117" s="465" t="s">
        <v>435</v>
      </c>
      <c r="D117" s="466" t="s">
        <v>436</v>
      </c>
      <c r="E117" s="465" t="s">
        <v>781</v>
      </c>
      <c r="F117" s="466" t="s">
        <v>782</v>
      </c>
      <c r="G117" s="465" t="s">
        <v>791</v>
      </c>
      <c r="H117" s="465" t="s">
        <v>792</v>
      </c>
      <c r="I117" s="468">
        <v>1936</v>
      </c>
      <c r="J117" s="468">
        <v>1</v>
      </c>
      <c r="K117" s="469">
        <v>1936</v>
      </c>
    </row>
    <row r="118" spans="1:11" ht="14.4" customHeight="1" x14ac:dyDescent="0.3">
      <c r="A118" s="463" t="s">
        <v>426</v>
      </c>
      <c r="B118" s="464" t="s">
        <v>427</v>
      </c>
      <c r="C118" s="465" t="s">
        <v>435</v>
      </c>
      <c r="D118" s="466" t="s">
        <v>436</v>
      </c>
      <c r="E118" s="465" t="s">
        <v>781</v>
      </c>
      <c r="F118" s="466" t="s">
        <v>782</v>
      </c>
      <c r="G118" s="465" t="s">
        <v>793</v>
      </c>
      <c r="H118" s="465" t="s">
        <v>794</v>
      </c>
      <c r="I118" s="468">
        <v>41.369998931884766</v>
      </c>
      <c r="J118" s="468">
        <v>100</v>
      </c>
      <c r="K118" s="469">
        <v>4136.8701171875</v>
      </c>
    </row>
    <row r="119" spans="1:11" ht="14.4" customHeight="1" x14ac:dyDescent="0.3">
      <c r="A119" s="463" t="s">
        <v>426</v>
      </c>
      <c r="B119" s="464" t="s">
        <v>427</v>
      </c>
      <c r="C119" s="465" t="s">
        <v>435</v>
      </c>
      <c r="D119" s="466" t="s">
        <v>436</v>
      </c>
      <c r="E119" s="465" t="s">
        <v>781</v>
      </c>
      <c r="F119" s="466" t="s">
        <v>782</v>
      </c>
      <c r="G119" s="465" t="s">
        <v>795</v>
      </c>
      <c r="H119" s="465" t="s">
        <v>796</v>
      </c>
      <c r="I119" s="468">
        <v>1128.8199462890625</v>
      </c>
      <c r="J119" s="468">
        <v>2</v>
      </c>
      <c r="K119" s="469">
        <v>2257.6298828125</v>
      </c>
    </row>
    <row r="120" spans="1:11" ht="14.4" customHeight="1" x14ac:dyDescent="0.3">
      <c r="A120" s="463" t="s">
        <v>426</v>
      </c>
      <c r="B120" s="464" t="s">
        <v>427</v>
      </c>
      <c r="C120" s="465" t="s">
        <v>435</v>
      </c>
      <c r="D120" s="466" t="s">
        <v>436</v>
      </c>
      <c r="E120" s="465" t="s">
        <v>781</v>
      </c>
      <c r="F120" s="466" t="s">
        <v>782</v>
      </c>
      <c r="G120" s="465" t="s">
        <v>797</v>
      </c>
      <c r="H120" s="465" t="s">
        <v>798</v>
      </c>
      <c r="I120" s="468">
        <v>590.47998046875</v>
      </c>
      <c r="J120" s="468">
        <v>5</v>
      </c>
      <c r="K120" s="469">
        <v>2952.39990234375</v>
      </c>
    </row>
    <row r="121" spans="1:11" ht="14.4" customHeight="1" x14ac:dyDescent="0.3">
      <c r="A121" s="463" t="s">
        <v>426</v>
      </c>
      <c r="B121" s="464" t="s">
        <v>427</v>
      </c>
      <c r="C121" s="465" t="s">
        <v>435</v>
      </c>
      <c r="D121" s="466" t="s">
        <v>436</v>
      </c>
      <c r="E121" s="465" t="s">
        <v>781</v>
      </c>
      <c r="F121" s="466" t="s">
        <v>782</v>
      </c>
      <c r="G121" s="465" t="s">
        <v>799</v>
      </c>
      <c r="H121" s="465" t="s">
        <v>800</v>
      </c>
      <c r="I121" s="468">
        <v>826.19000244140625</v>
      </c>
      <c r="J121" s="468">
        <v>4</v>
      </c>
      <c r="K121" s="469">
        <v>3304.739990234375</v>
      </c>
    </row>
    <row r="122" spans="1:11" ht="14.4" customHeight="1" x14ac:dyDescent="0.3">
      <c r="A122" s="463" t="s">
        <v>426</v>
      </c>
      <c r="B122" s="464" t="s">
        <v>427</v>
      </c>
      <c r="C122" s="465" t="s">
        <v>435</v>
      </c>
      <c r="D122" s="466" t="s">
        <v>436</v>
      </c>
      <c r="E122" s="465" t="s">
        <v>781</v>
      </c>
      <c r="F122" s="466" t="s">
        <v>782</v>
      </c>
      <c r="G122" s="465" t="s">
        <v>801</v>
      </c>
      <c r="H122" s="465" t="s">
        <v>802</v>
      </c>
      <c r="I122" s="468">
        <v>2136</v>
      </c>
      <c r="J122" s="468">
        <v>1</v>
      </c>
      <c r="K122" s="469">
        <v>2136</v>
      </c>
    </row>
    <row r="123" spans="1:11" ht="14.4" customHeight="1" x14ac:dyDescent="0.3">
      <c r="A123" s="463" t="s">
        <v>426</v>
      </c>
      <c r="B123" s="464" t="s">
        <v>427</v>
      </c>
      <c r="C123" s="465" t="s">
        <v>435</v>
      </c>
      <c r="D123" s="466" t="s">
        <v>436</v>
      </c>
      <c r="E123" s="465" t="s">
        <v>781</v>
      </c>
      <c r="F123" s="466" t="s">
        <v>782</v>
      </c>
      <c r="G123" s="465" t="s">
        <v>803</v>
      </c>
      <c r="H123" s="465" t="s">
        <v>804</v>
      </c>
      <c r="I123" s="468">
        <v>264.97000558035717</v>
      </c>
      <c r="J123" s="468">
        <v>33</v>
      </c>
      <c r="K123" s="469">
        <v>8744.050048828125</v>
      </c>
    </row>
    <row r="124" spans="1:11" ht="14.4" customHeight="1" x14ac:dyDescent="0.3">
      <c r="A124" s="463" t="s">
        <v>426</v>
      </c>
      <c r="B124" s="464" t="s">
        <v>427</v>
      </c>
      <c r="C124" s="465" t="s">
        <v>435</v>
      </c>
      <c r="D124" s="466" t="s">
        <v>436</v>
      </c>
      <c r="E124" s="465" t="s">
        <v>781</v>
      </c>
      <c r="F124" s="466" t="s">
        <v>782</v>
      </c>
      <c r="G124" s="465" t="s">
        <v>805</v>
      </c>
      <c r="H124" s="465" t="s">
        <v>806</v>
      </c>
      <c r="I124" s="468">
        <v>264.96713692801342</v>
      </c>
      <c r="J124" s="468">
        <v>21</v>
      </c>
      <c r="K124" s="469">
        <v>5564.39990234375</v>
      </c>
    </row>
    <row r="125" spans="1:11" ht="14.4" customHeight="1" x14ac:dyDescent="0.3">
      <c r="A125" s="463" t="s">
        <v>426</v>
      </c>
      <c r="B125" s="464" t="s">
        <v>427</v>
      </c>
      <c r="C125" s="465" t="s">
        <v>435</v>
      </c>
      <c r="D125" s="466" t="s">
        <v>436</v>
      </c>
      <c r="E125" s="465" t="s">
        <v>781</v>
      </c>
      <c r="F125" s="466" t="s">
        <v>782</v>
      </c>
      <c r="G125" s="465" t="s">
        <v>807</v>
      </c>
      <c r="H125" s="465" t="s">
        <v>808</v>
      </c>
      <c r="I125" s="468">
        <v>2288.5</v>
      </c>
      <c r="J125" s="468">
        <v>10</v>
      </c>
      <c r="K125" s="469">
        <v>22885</v>
      </c>
    </row>
    <row r="126" spans="1:11" ht="14.4" customHeight="1" x14ac:dyDescent="0.3">
      <c r="A126" s="463" t="s">
        <v>426</v>
      </c>
      <c r="B126" s="464" t="s">
        <v>427</v>
      </c>
      <c r="C126" s="465" t="s">
        <v>435</v>
      </c>
      <c r="D126" s="466" t="s">
        <v>436</v>
      </c>
      <c r="E126" s="465" t="s">
        <v>781</v>
      </c>
      <c r="F126" s="466" t="s">
        <v>782</v>
      </c>
      <c r="G126" s="465" t="s">
        <v>809</v>
      </c>
      <c r="H126" s="465" t="s">
        <v>810</v>
      </c>
      <c r="I126" s="468">
        <v>3974.85009765625</v>
      </c>
      <c r="J126" s="468">
        <v>1</v>
      </c>
      <c r="K126" s="469">
        <v>3974.85009765625</v>
      </c>
    </row>
    <row r="127" spans="1:11" ht="14.4" customHeight="1" x14ac:dyDescent="0.3">
      <c r="A127" s="463" t="s">
        <v>426</v>
      </c>
      <c r="B127" s="464" t="s">
        <v>427</v>
      </c>
      <c r="C127" s="465" t="s">
        <v>435</v>
      </c>
      <c r="D127" s="466" t="s">
        <v>436</v>
      </c>
      <c r="E127" s="465" t="s">
        <v>781</v>
      </c>
      <c r="F127" s="466" t="s">
        <v>782</v>
      </c>
      <c r="G127" s="465" t="s">
        <v>811</v>
      </c>
      <c r="H127" s="465" t="s">
        <v>812</v>
      </c>
      <c r="I127" s="468">
        <v>2081.199951171875</v>
      </c>
      <c r="J127" s="468">
        <v>2</v>
      </c>
      <c r="K127" s="469">
        <v>4162.39990234375</v>
      </c>
    </row>
    <row r="128" spans="1:11" ht="14.4" customHeight="1" x14ac:dyDescent="0.3">
      <c r="A128" s="463" t="s">
        <v>426</v>
      </c>
      <c r="B128" s="464" t="s">
        <v>427</v>
      </c>
      <c r="C128" s="465" t="s">
        <v>435</v>
      </c>
      <c r="D128" s="466" t="s">
        <v>436</v>
      </c>
      <c r="E128" s="465" t="s">
        <v>781</v>
      </c>
      <c r="F128" s="466" t="s">
        <v>782</v>
      </c>
      <c r="G128" s="465" t="s">
        <v>813</v>
      </c>
      <c r="H128" s="465" t="s">
        <v>814</v>
      </c>
      <c r="I128" s="468">
        <v>68.970001220703125</v>
      </c>
      <c r="J128" s="468">
        <v>5</v>
      </c>
      <c r="K128" s="469">
        <v>344.85000610351563</v>
      </c>
    </row>
    <row r="129" spans="1:11" ht="14.4" customHeight="1" x14ac:dyDescent="0.3">
      <c r="A129" s="463" t="s">
        <v>426</v>
      </c>
      <c r="B129" s="464" t="s">
        <v>427</v>
      </c>
      <c r="C129" s="465" t="s">
        <v>435</v>
      </c>
      <c r="D129" s="466" t="s">
        <v>436</v>
      </c>
      <c r="E129" s="465" t="s">
        <v>781</v>
      </c>
      <c r="F129" s="466" t="s">
        <v>782</v>
      </c>
      <c r="G129" s="465" t="s">
        <v>815</v>
      </c>
      <c r="H129" s="465" t="s">
        <v>816</v>
      </c>
      <c r="I129" s="468">
        <v>68.970001220703125</v>
      </c>
      <c r="J129" s="468">
        <v>5</v>
      </c>
      <c r="K129" s="469">
        <v>344.85000610351563</v>
      </c>
    </row>
    <row r="130" spans="1:11" ht="14.4" customHeight="1" x14ac:dyDescent="0.3">
      <c r="A130" s="463" t="s">
        <v>426</v>
      </c>
      <c r="B130" s="464" t="s">
        <v>427</v>
      </c>
      <c r="C130" s="465" t="s">
        <v>435</v>
      </c>
      <c r="D130" s="466" t="s">
        <v>436</v>
      </c>
      <c r="E130" s="465" t="s">
        <v>781</v>
      </c>
      <c r="F130" s="466" t="s">
        <v>782</v>
      </c>
      <c r="G130" s="465" t="s">
        <v>817</v>
      </c>
      <c r="H130" s="465" t="s">
        <v>818</v>
      </c>
      <c r="I130" s="468">
        <v>68.970001220703125</v>
      </c>
      <c r="J130" s="468">
        <v>5</v>
      </c>
      <c r="K130" s="469">
        <v>344.85000610351563</v>
      </c>
    </row>
    <row r="131" spans="1:11" ht="14.4" customHeight="1" x14ac:dyDescent="0.3">
      <c r="A131" s="463" t="s">
        <v>426</v>
      </c>
      <c r="B131" s="464" t="s">
        <v>427</v>
      </c>
      <c r="C131" s="465" t="s">
        <v>435</v>
      </c>
      <c r="D131" s="466" t="s">
        <v>436</v>
      </c>
      <c r="E131" s="465" t="s">
        <v>781</v>
      </c>
      <c r="F131" s="466" t="s">
        <v>782</v>
      </c>
      <c r="G131" s="465" t="s">
        <v>819</v>
      </c>
      <c r="H131" s="465" t="s">
        <v>820</v>
      </c>
      <c r="I131" s="468">
        <v>68.970001220703125</v>
      </c>
      <c r="J131" s="468">
        <v>5</v>
      </c>
      <c r="K131" s="469">
        <v>344.85000610351563</v>
      </c>
    </row>
    <row r="132" spans="1:11" ht="14.4" customHeight="1" x14ac:dyDescent="0.3">
      <c r="A132" s="463" t="s">
        <v>426</v>
      </c>
      <c r="B132" s="464" t="s">
        <v>427</v>
      </c>
      <c r="C132" s="465" t="s">
        <v>435</v>
      </c>
      <c r="D132" s="466" t="s">
        <v>436</v>
      </c>
      <c r="E132" s="465" t="s">
        <v>781</v>
      </c>
      <c r="F132" s="466" t="s">
        <v>782</v>
      </c>
      <c r="G132" s="465" t="s">
        <v>821</v>
      </c>
      <c r="H132" s="465" t="s">
        <v>822</v>
      </c>
      <c r="I132" s="468">
        <v>1346.8800048828125</v>
      </c>
      <c r="J132" s="468">
        <v>1</v>
      </c>
      <c r="K132" s="469">
        <v>1346.8800048828125</v>
      </c>
    </row>
    <row r="133" spans="1:11" ht="14.4" customHeight="1" x14ac:dyDescent="0.3">
      <c r="A133" s="463" t="s">
        <v>426</v>
      </c>
      <c r="B133" s="464" t="s">
        <v>427</v>
      </c>
      <c r="C133" s="465" t="s">
        <v>435</v>
      </c>
      <c r="D133" s="466" t="s">
        <v>436</v>
      </c>
      <c r="E133" s="465" t="s">
        <v>781</v>
      </c>
      <c r="F133" s="466" t="s">
        <v>782</v>
      </c>
      <c r="G133" s="465" t="s">
        <v>823</v>
      </c>
      <c r="H133" s="465" t="s">
        <v>824</v>
      </c>
      <c r="I133" s="468">
        <v>1302.780029296875</v>
      </c>
      <c r="J133" s="468">
        <v>3</v>
      </c>
      <c r="K133" s="469">
        <v>3886.2000732421875</v>
      </c>
    </row>
    <row r="134" spans="1:11" ht="14.4" customHeight="1" x14ac:dyDescent="0.3">
      <c r="A134" s="463" t="s">
        <v>426</v>
      </c>
      <c r="B134" s="464" t="s">
        <v>427</v>
      </c>
      <c r="C134" s="465" t="s">
        <v>435</v>
      </c>
      <c r="D134" s="466" t="s">
        <v>436</v>
      </c>
      <c r="E134" s="465" t="s">
        <v>781</v>
      </c>
      <c r="F134" s="466" t="s">
        <v>782</v>
      </c>
      <c r="G134" s="465" t="s">
        <v>825</v>
      </c>
      <c r="H134" s="465" t="s">
        <v>826</v>
      </c>
      <c r="I134" s="468">
        <v>181.36000061035156</v>
      </c>
      <c r="J134" s="468">
        <v>24</v>
      </c>
      <c r="K134" s="469">
        <v>4352.5299682617188</v>
      </c>
    </row>
    <row r="135" spans="1:11" ht="14.4" customHeight="1" x14ac:dyDescent="0.3">
      <c r="A135" s="463" t="s">
        <v>426</v>
      </c>
      <c r="B135" s="464" t="s">
        <v>427</v>
      </c>
      <c r="C135" s="465" t="s">
        <v>435</v>
      </c>
      <c r="D135" s="466" t="s">
        <v>436</v>
      </c>
      <c r="E135" s="465" t="s">
        <v>781</v>
      </c>
      <c r="F135" s="466" t="s">
        <v>782</v>
      </c>
      <c r="G135" s="465" t="s">
        <v>827</v>
      </c>
      <c r="H135" s="465" t="s">
        <v>828</v>
      </c>
      <c r="I135" s="468">
        <v>3984</v>
      </c>
      <c r="J135" s="468">
        <v>2</v>
      </c>
      <c r="K135" s="469">
        <v>7968</v>
      </c>
    </row>
    <row r="136" spans="1:11" ht="14.4" customHeight="1" x14ac:dyDescent="0.3">
      <c r="A136" s="463" t="s">
        <v>426</v>
      </c>
      <c r="B136" s="464" t="s">
        <v>427</v>
      </c>
      <c r="C136" s="465" t="s">
        <v>435</v>
      </c>
      <c r="D136" s="466" t="s">
        <v>436</v>
      </c>
      <c r="E136" s="465" t="s">
        <v>781</v>
      </c>
      <c r="F136" s="466" t="s">
        <v>782</v>
      </c>
      <c r="G136" s="465" t="s">
        <v>829</v>
      </c>
      <c r="H136" s="465" t="s">
        <v>830</v>
      </c>
      <c r="I136" s="468">
        <v>1666.0050048828125</v>
      </c>
      <c r="J136" s="468">
        <v>4</v>
      </c>
      <c r="K136" s="469">
        <v>6664.010009765625</v>
      </c>
    </row>
    <row r="137" spans="1:11" ht="14.4" customHeight="1" x14ac:dyDescent="0.3">
      <c r="A137" s="463" t="s">
        <v>426</v>
      </c>
      <c r="B137" s="464" t="s">
        <v>427</v>
      </c>
      <c r="C137" s="465" t="s">
        <v>435</v>
      </c>
      <c r="D137" s="466" t="s">
        <v>436</v>
      </c>
      <c r="E137" s="465" t="s">
        <v>781</v>
      </c>
      <c r="F137" s="466" t="s">
        <v>782</v>
      </c>
      <c r="G137" s="465" t="s">
        <v>831</v>
      </c>
      <c r="H137" s="465" t="s">
        <v>832</v>
      </c>
      <c r="I137" s="468">
        <v>1170</v>
      </c>
      <c r="J137" s="468">
        <v>5</v>
      </c>
      <c r="K137" s="469">
        <v>5850</v>
      </c>
    </row>
    <row r="138" spans="1:11" ht="14.4" customHeight="1" x14ac:dyDescent="0.3">
      <c r="A138" s="463" t="s">
        <v>426</v>
      </c>
      <c r="B138" s="464" t="s">
        <v>427</v>
      </c>
      <c r="C138" s="465" t="s">
        <v>435</v>
      </c>
      <c r="D138" s="466" t="s">
        <v>436</v>
      </c>
      <c r="E138" s="465" t="s">
        <v>781</v>
      </c>
      <c r="F138" s="466" t="s">
        <v>782</v>
      </c>
      <c r="G138" s="465" t="s">
        <v>833</v>
      </c>
      <c r="H138" s="465" t="s">
        <v>834</v>
      </c>
      <c r="I138" s="468">
        <v>949.22500610351563</v>
      </c>
      <c r="J138" s="468">
        <v>3</v>
      </c>
      <c r="K138" s="469">
        <v>2847.9000244140625</v>
      </c>
    </row>
    <row r="139" spans="1:11" ht="14.4" customHeight="1" x14ac:dyDescent="0.3">
      <c r="A139" s="463" t="s">
        <v>426</v>
      </c>
      <c r="B139" s="464" t="s">
        <v>427</v>
      </c>
      <c r="C139" s="465" t="s">
        <v>435</v>
      </c>
      <c r="D139" s="466" t="s">
        <v>436</v>
      </c>
      <c r="E139" s="465" t="s">
        <v>781</v>
      </c>
      <c r="F139" s="466" t="s">
        <v>782</v>
      </c>
      <c r="G139" s="465" t="s">
        <v>835</v>
      </c>
      <c r="H139" s="465" t="s">
        <v>836</v>
      </c>
      <c r="I139" s="468">
        <v>166.18333435058594</v>
      </c>
      <c r="J139" s="468">
        <v>5</v>
      </c>
      <c r="K139" s="469">
        <v>836.55000305175781</v>
      </c>
    </row>
    <row r="140" spans="1:11" ht="14.4" customHeight="1" x14ac:dyDescent="0.3">
      <c r="A140" s="463" t="s">
        <v>426</v>
      </c>
      <c r="B140" s="464" t="s">
        <v>427</v>
      </c>
      <c r="C140" s="465" t="s">
        <v>435</v>
      </c>
      <c r="D140" s="466" t="s">
        <v>436</v>
      </c>
      <c r="E140" s="465" t="s">
        <v>781</v>
      </c>
      <c r="F140" s="466" t="s">
        <v>782</v>
      </c>
      <c r="G140" s="465" t="s">
        <v>837</v>
      </c>
      <c r="H140" s="465" t="s">
        <v>838</v>
      </c>
      <c r="I140" s="468">
        <v>3379</v>
      </c>
      <c r="J140" s="468">
        <v>1</v>
      </c>
      <c r="K140" s="469">
        <v>3379</v>
      </c>
    </row>
    <row r="141" spans="1:11" ht="14.4" customHeight="1" x14ac:dyDescent="0.3">
      <c r="A141" s="463" t="s">
        <v>426</v>
      </c>
      <c r="B141" s="464" t="s">
        <v>427</v>
      </c>
      <c r="C141" s="465" t="s">
        <v>435</v>
      </c>
      <c r="D141" s="466" t="s">
        <v>436</v>
      </c>
      <c r="E141" s="465" t="s">
        <v>781</v>
      </c>
      <c r="F141" s="466" t="s">
        <v>782</v>
      </c>
      <c r="G141" s="465" t="s">
        <v>839</v>
      </c>
      <c r="H141" s="465" t="s">
        <v>840</v>
      </c>
      <c r="I141" s="468">
        <v>1352.7899780273438</v>
      </c>
      <c r="J141" s="468">
        <v>3</v>
      </c>
      <c r="K141" s="469">
        <v>4042.0799560546875</v>
      </c>
    </row>
    <row r="142" spans="1:11" ht="14.4" customHeight="1" x14ac:dyDescent="0.3">
      <c r="A142" s="463" t="s">
        <v>426</v>
      </c>
      <c r="B142" s="464" t="s">
        <v>427</v>
      </c>
      <c r="C142" s="465" t="s">
        <v>435</v>
      </c>
      <c r="D142" s="466" t="s">
        <v>436</v>
      </c>
      <c r="E142" s="465" t="s">
        <v>781</v>
      </c>
      <c r="F142" s="466" t="s">
        <v>782</v>
      </c>
      <c r="G142" s="465" t="s">
        <v>841</v>
      </c>
      <c r="H142" s="465" t="s">
        <v>842</v>
      </c>
      <c r="I142" s="468">
        <v>147.19999694824219</v>
      </c>
      <c r="J142" s="468">
        <v>10</v>
      </c>
      <c r="K142" s="469">
        <v>1472</v>
      </c>
    </row>
    <row r="143" spans="1:11" ht="14.4" customHeight="1" x14ac:dyDescent="0.3">
      <c r="A143" s="463" t="s">
        <v>426</v>
      </c>
      <c r="B143" s="464" t="s">
        <v>427</v>
      </c>
      <c r="C143" s="465" t="s">
        <v>435</v>
      </c>
      <c r="D143" s="466" t="s">
        <v>436</v>
      </c>
      <c r="E143" s="465" t="s">
        <v>781</v>
      </c>
      <c r="F143" s="466" t="s">
        <v>782</v>
      </c>
      <c r="G143" s="465" t="s">
        <v>843</v>
      </c>
      <c r="H143" s="465" t="s">
        <v>844</v>
      </c>
      <c r="I143" s="468">
        <v>334</v>
      </c>
      <c r="J143" s="468">
        <v>2</v>
      </c>
      <c r="K143" s="469">
        <v>668</v>
      </c>
    </row>
    <row r="144" spans="1:11" ht="14.4" customHeight="1" x14ac:dyDescent="0.3">
      <c r="A144" s="463" t="s">
        <v>426</v>
      </c>
      <c r="B144" s="464" t="s">
        <v>427</v>
      </c>
      <c r="C144" s="465" t="s">
        <v>435</v>
      </c>
      <c r="D144" s="466" t="s">
        <v>436</v>
      </c>
      <c r="E144" s="465" t="s">
        <v>781</v>
      </c>
      <c r="F144" s="466" t="s">
        <v>782</v>
      </c>
      <c r="G144" s="465" t="s">
        <v>845</v>
      </c>
      <c r="H144" s="465" t="s">
        <v>846</v>
      </c>
      <c r="I144" s="468">
        <v>367</v>
      </c>
      <c r="J144" s="468">
        <v>2</v>
      </c>
      <c r="K144" s="469">
        <v>734</v>
      </c>
    </row>
    <row r="145" spans="1:11" ht="14.4" customHeight="1" x14ac:dyDescent="0.3">
      <c r="A145" s="463" t="s">
        <v>426</v>
      </c>
      <c r="B145" s="464" t="s">
        <v>427</v>
      </c>
      <c r="C145" s="465" t="s">
        <v>435</v>
      </c>
      <c r="D145" s="466" t="s">
        <v>436</v>
      </c>
      <c r="E145" s="465" t="s">
        <v>781</v>
      </c>
      <c r="F145" s="466" t="s">
        <v>782</v>
      </c>
      <c r="G145" s="465" t="s">
        <v>847</v>
      </c>
      <c r="H145" s="465" t="s">
        <v>848</v>
      </c>
      <c r="I145" s="468">
        <v>1.440000057220459</v>
      </c>
      <c r="J145" s="468">
        <v>400</v>
      </c>
      <c r="K145" s="469">
        <v>576</v>
      </c>
    </row>
    <row r="146" spans="1:11" ht="14.4" customHeight="1" x14ac:dyDescent="0.3">
      <c r="A146" s="463" t="s">
        <v>426</v>
      </c>
      <c r="B146" s="464" t="s">
        <v>427</v>
      </c>
      <c r="C146" s="465" t="s">
        <v>435</v>
      </c>
      <c r="D146" s="466" t="s">
        <v>436</v>
      </c>
      <c r="E146" s="465" t="s">
        <v>781</v>
      </c>
      <c r="F146" s="466" t="s">
        <v>782</v>
      </c>
      <c r="G146" s="465" t="s">
        <v>849</v>
      </c>
      <c r="H146" s="465" t="s">
        <v>850</v>
      </c>
      <c r="I146" s="468">
        <v>1.440000057220459</v>
      </c>
      <c r="J146" s="468">
        <v>200</v>
      </c>
      <c r="K146" s="469">
        <v>288</v>
      </c>
    </row>
    <row r="147" spans="1:11" ht="14.4" customHeight="1" x14ac:dyDescent="0.3">
      <c r="A147" s="463" t="s">
        <v>426</v>
      </c>
      <c r="B147" s="464" t="s">
        <v>427</v>
      </c>
      <c r="C147" s="465" t="s">
        <v>435</v>
      </c>
      <c r="D147" s="466" t="s">
        <v>436</v>
      </c>
      <c r="E147" s="465" t="s">
        <v>781</v>
      </c>
      <c r="F147" s="466" t="s">
        <v>782</v>
      </c>
      <c r="G147" s="465" t="s">
        <v>851</v>
      </c>
      <c r="H147" s="465" t="s">
        <v>852</v>
      </c>
      <c r="I147" s="468">
        <v>1.440000057220459</v>
      </c>
      <c r="J147" s="468">
        <v>200</v>
      </c>
      <c r="K147" s="469">
        <v>288</v>
      </c>
    </row>
    <row r="148" spans="1:11" ht="14.4" customHeight="1" x14ac:dyDescent="0.3">
      <c r="A148" s="463" t="s">
        <v>426</v>
      </c>
      <c r="B148" s="464" t="s">
        <v>427</v>
      </c>
      <c r="C148" s="465" t="s">
        <v>435</v>
      </c>
      <c r="D148" s="466" t="s">
        <v>436</v>
      </c>
      <c r="E148" s="465" t="s">
        <v>781</v>
      </c>
      <c r="F148" s="466" t="s">
        <v>782</v>
      </c>
      <c r="G148" s="465" t="s">
        <v>853</v>
      </c>
      <c r="H148" s="465" t="s">
        <v>854</v>
      </c>
      <c r="I148" s="468">
        <v>1.440000057220459</v>
      </c>
      <c r="J148" s="468">
        <v>400</v>
      </c>
      <c r="K148" s="469">
        <v>576</v>
      </c>
    </row>
    <row r="149" spans="1:11" ht="14.4" customHeight="1" x14ac:dyDescent="0.3">
      <c r="A149" s="463" t="s">
        <v>426</v>
      </c>
      <c r="B149" s="464" t="s">
        <v>427</v>
      </c>
      <c r="C149" s="465" t="s">
        <v>435</v>
      </c>
      <c r="D149" s="466" t="s">
        <v>436</v>
      </c>
      <c r="E149" s="465" t="s">
        <v>781</v>
      </c>
      <c r="F149" s="466" t="s">
        <v>782</v>
      </c>
      <c r="G149" s="465" t="s">
        <v>855</v>
      </c>
      <c r="H149" s="465" t="s">
        <v>856</v>
      </c>
      <c r="I149" s="468">
        <v>1.440000057220459</v>
      </c>
      <c r="J149" s="468">
        <v>400</v>
      </c>
      <c r="K149" s="469">
        <v>576</v>
      </c>
    </row>
    <row r="150" spans="1:11" ht="14.4" customHeight="1" x14ac:dyDescent="0.3">
      <c r="A150" s="463" t="s">
        <v>426</v>
      </c>
      <c r="B150" s="464" t="s">
        <v>427</v>
      </c>
      <c r="C150" s="465" t="s">
        <v>435</v>
      </c>
      <c r="D150" s="466" t="s">
        <v>436</v>
      </c>
      <c r="E150" s="465" t="s">
        <v>781</v>
      </c>
      <c r="F150" s="466" t="s">
        <v>782</v>
      </c>
      <c r="G150" s="465" t="s">
        <v>857</v>
      </c>
      <c r="H150" s="465" t="s">
        <v>858</v>
      </c>
      <c r="I150" s="468">
        <v>1.5700000524520874</v>
      </c>
      <c r="J150" s="468">
        <v>700</v>
      </c>
      <c r="K150" s="469">
        <v>1086</v>
      </c>
    </row>
    <row r="151" spans="1:11" ht="14.4" customHeight="1" x14ac:dyDescent="0.3">
      <c r="A151" s="463" t="s">
        <v>426</v>
      </c>
      <c r="B151" s="464" t="s">
        <v>427</v>
      </c>
      <c r="C151" s="465" t="s">
        <v>435</v>
      </c>
      <c r="D151" s="466" t="s">
        <v>436</v>
      </c>
      <c r="E151" s="465" t="s">
        <v>781</v>
      </c>
      <c r="F151" s="466" t="s">
        <v>782</v>
      </c>
      <c r="G151" s="465" t="s">
        <v>859</v>
      </c>
      <c r="H151" s="465" t="s">
        <v>860</v>
      </c>
      <c r="I151" s="468">
        <v>1.5700000524520874</v>
      </c>
      <c r="J151" s="468">
        <v>800</v>
      </c>
      <c r="K151" s="469">
        <v>1256</v>
      </c>
    </row>
    <row r="152" spans="1:11" ht="14.4" customHeight="1" x14ac:dyDescent="0.3">
      <c r="A152" s="463" t="s">
        <v>426</v>
      </c>
      <c r="B152" s="464" t="s">
        <v>427</v>
      </c>
      <c r="C152" s="465" t="s">
        <v>435</v>
      </c>
      <c r="D152" s="466" t="s">
        <v>436</v>
      </c>
      <c r="E152" s="465" t="s">
        <v>781</v>
      </c>
      <c r="F152" s="466" t="s">
        <v>782</v>
      </c>
      <c r="G152" s="465" t="s">
        <v>861</v>
      </c>
      <c r="H152" s="465" t="s">
        <v>862</v>
      </c>
      <c r="I152" s="468">
        <v>1.6133333841959636</v>
      </c>
      <c r="J152" s="468">
        <v>900</v>
      </c>
      <c r="K152" s="469">
        <v>1426</v>
      </c>
    </row>
    <row r="153" spans="1:11" ht="14.4" customHeight="1" x14ac:dyDescent="0.3">
      <c r="A153" s="463" t="s">
        <v>426</v>
      </c>
      <c r="B153" s="464" t="s">
        <v>427</v>
      </c>
      <c r="C153" s="465" t="s">
        <v>435</v>
      </c>
      <c r="D153" s="466" t="s">
        <v>436</v>
      </c>
      <c r="E153" s="465" t="s">
        <v>781</v>
      </c>
      <c r="F153" s="466" t="s">
        <v>782</v>
      </c>
      <c r="G153" s="465" t="s">
        <v>863</v>
      </c>
      <c r="H153" s="465" t="s">
        <v>864</v>
      </c>
      <c r="I153" s="468">
        <v>1.7000000476837158</v>
      </c>
      <c r="J153" s="468">
        <v>300</v>
      </c>
      <c r="K153" s="469">
        <v>510</v>
      </c>
    </row>
    <row r="154" spans="1:11" ht="14.4" customHeight="1" x14ac:dyDescent="0.3">
      <c r="A154" s="463" t="s">
        <v>426</v>
      </c>
      <c r="B154" s="464" t="s">
        <v>427</v>
      </c>
      <c r="C154" s="465" t="s">
        <v>435</v>
      </c>
      <c r="D154" s="466" t="s">
        <v>436</v>
      </c>
      <c r="E154" s="465" t="s">
        <v>781</v>
      </c>
      <c r="F154" s="466" t="s">
        <v>782</v>
      </c>
      <c r="G154" s="465" t="s">
        <v>865</v>
      </c>
      <c r="H154" s="465" t="s">
        <v>866</v>
      </c>
      <c r="I154" s="468">
        <v>1.7000000476837158</v>
      </c>
      <c r="J154" s="468">
        <v>300</v>
      </c>
      <c r="K154" s="469">
        <v>510</v>
      </c>
    </row>
    <row r="155" spans="1:11" ht="14.4" customHeight="1" x14ac:dyDescent="0.3">
      <c r="A155" s="463" t="s">
        <v>426</v>
      </c>
      <c r="B155" s="464" t="s">
        <v>427</v>
      </c>
      <c r="C155" s="465" t="s">
        <v>435</v>
      </c>
      <c r="D155" s="466" t="s">
        <v>436</v>
      </c>
      <c r="E155" s="465" t="s">
        <v>781</v>
      </c>
      <c r="F155" s="466" t="s">
        <v>782</v>
      </c>
      <c r="G155" s="465" t="s">
        <v>867</v>
      </c>
      <c r="H155" s="465" t="s">
        <v>868</v>
      </c>
      <c r="I155" s="468">
        <v>1.440000057220459</v>
      </c>
      <c r="J155" s="468">
        <v>400</v>
      </c>
      <c r="K155" s="469">
        <v>576</v>
      </c>
    </row>
    <row r="156" spans="1:11" ht="14.4" customHeight="1" x14ac:dyDescent="0.3">
      <c r="A156" s="463" t="s">
        <v>426</v>
      </c>
      <c r="B156" s="464" t="s">
        <v>427</v>
      </c>
      <c r="C156" s="465" t="s">
        <v>435</v>
      </c>
      <c r="D156" s="466" t="s">
        <v>436</v>
      </c>
      <c r="E156" s="465" t="s">
        <v>781</v>
      </c>
      <c r="F156" s="466" t="s">
        <v>782</v>
      </c>
      <c r="G156" s="465" t="s">
        <v>869</v>
      </c>
      <c r="H156" s="465" t="s">
        <v>870</v>
      </c>
      <c r="I156" s="468">
        <v>3.9200000762939453</v>
      </c>
      <c r="J156" s="468">
        <v>360</v>
      </c>
      <c r="K156" s="469">
        <v>1411.4000244140625</v>
      </c>
    </row>
    <row r="157" spans="1:11" ht="14.4" customHeight="1" x14ac:dyDescent="0.3">
      <c r="A157" s="463" t="s">
        <v>426</v>
      </c>
      <c r="B157" s="464" t="s">
        <v>427</v>
      </c>
      <c r="C157" s="465" t="s">
        <v>435</v>
      </c>
      <c r="D157" s="466" t="s">
        <v>436</v>
      </c>
      <c r="E157" s="465" t="s">
        <v>781</v>
      </c>
      <c r="F157" s="466" t="s">
        <v>782</v>
      </c>
      <c r="G157" s="465" t="s">
        <v>871</v>
      </c>
      <c r="H157" s="465" t="s">
        <v>872</v>
      </c>
      <c r="I157" s="468">
        <v>3.9200000762939453</v>
      </c>
      <c r="J157" s="468">
        <v>180</v>
      </c>
      <c r="K157" s="469">
        <v>705.5999755859375</v>
      </c>
    </row>
    <row r="158" spans="1:11" ht="14.4" customHeight="1" x14ac:dyDescent="0.3">
      <c r="A158" s="463" t="s">
        <v>426</v>
      </c>
      <c r="B158" s="464" t="s">
        <v>427</v>
      </c>
      <c r="C158" s="465" t="s">
        <v>435</v>
      </c>
      <c r="D158" s="466" t="s">
        <v>436</v>
      </c>
      <c r="E158" s="465" t="s">
        <v>781</v>
      </c>
      <c r="F158" s="466" t="s">
        <v>782</v>
      </c>
      <c r="G158" s="465" t="s">
        <v>873</v>
      </c>
      <c r="H158" s="465" t="s">
        <v>874</v>
      </c>
      <c r="I158" s="468">
        <v>216.58999633789063</v>
      </c>
      <c r="J158" s="468">
        <v>5</v>
      </c>
      <c r="K158" s="469">
        <v>1082.9500122070313</v>
      </c>
    </row>
    <row r="159" spans="1:11" ht="14.4" customHeight="1" x14ac:dyDescent="0.3">
      <c r="A159" s="463" t="s">
        <v>426</v>
      </c>
      <c r="B159" s="464" t="s">
        <v>427</v>
      </c>
      <c r="C159" s="465" t="s">
        <v>435</v>
      </c>
      <c r="D159" s="466" t="s">
        <v>436</v>
      </c>
      <c r="E159" s="465" t="s">
        <v>781</v>
      </c>
      <c r="F159" s="466" t="s">
        <v>782</v>
      </c>
      <c r="G159" s="465" t="s">
        <v>875</v>
      </c>
      <c r="H159" s="465" t="s">
        <v>876</v>
      </c>
      <c r="I159" s="468">
        <v>228.69000244140625</v>
      </c>
      <c r="J159" s="468">
        <v>2</v>
      </c>
      <c r="K159" s="469">
        <v>457.3800048828125</v>
      </c>
    </row>
    <row r="160" spans="1:11" ht="14.4" customHeight="1" x14ac:dyDescent="0.3">
      <c r="A160" s="463" t="s">
        <v>426</v>
      </c>
      <c r="B160" s="464" t="s">
        <v>427</v>
      </c>
      <c r="C160" s="465" t="s">
        <v>435</v>
      </c>
      <c r="D160" s="466" t="s">
        <v>436</v>
      </c>
      <c r="E160" s="465" t="s">
        <v>781</v>
      </c>
      <c r="F160" s="466" t="s">
        <v>782</v>
      </c>
      <c r="G160" s="465" t="s">
        <v>877</v>
      </c>
      <c r="H160" s="465" t="s">
        <v>878</v>
      </c>
      <c r="I160" s="468">
        <v>228.69000244140625</v>
      </c>
      <c r="J160" s="468">
        <v>2</v>
      </c>
      <c r="K160" s="469">
        <v>457.3800048828125</v>
      </c>
    </row>
    <row r="161" spans="1:11" ht="14.4" customHeight="1" x14ac:dyDescent="0.3">
      <c r="A161" s="463" t="s">
        <v>426</v>
      </c>
      <c r="B161" s="464" t="s">
        <v>427</v>
      </c>
      <c r="C161" s="465" t="s">
        <v>435</v>
      </c>
      <c r="D161" s="466" t="s">
        <v>436</v>
      </c>
      <c r="E161" s="465" t="s">
        <v>781</v>
      </c>
      <c r="F161" s="466" t="s">
        <v>782</v>
      </c>
      <c r="G161" s="465" t="s">
        <v>879</v>
      </c>
      <c r="H161" s="465" t="s">
        <v>880</v>
      </c>
      <c r="I161" s="468">
        <v>228.69000244140625</v>
      </c>
      <c r="J161" s="468">
        <v>2</v>
      </c>
      <c r="K161" s="469">
        <v>457.3800048828125</v>
      </c>
    </row>
    <row r="162" spans="1:11" ht="14.4" customHeight="1" x14ac:dyDescent="0.3">
      <c r="A162" s="463" t="s">
        <v>426</v>
      </c>
      <c r="B162" s="464" t="s">
        <v>427</v>
      </c>
      <c r="C162" s="465" t="s">
        <v>435</v>
      </c>
      <c r="D162" s="466" t="s">
        <v>436</v>
      </c>
      <c r="E162" s="465" t="s">
        <v>781</v>
      </c>
      <c r="F162" s="466" t="s">
        <v>782</v>
      </c>
      <c r="G162" s="465" t="s">
        <v>881</v>
      </c>
      <c r="H162" s="465" t="s">
        <v>882</v>
      </c>
      <c r="I162" s="468">
        <v>228.69000244140625</v>
      </c>
      <c r="J162" s="468">
        <v>2</v>
      </c>
      <c r="K162" s="469">
        <v>457.3800048828125</v>
      </c>
    </row>
    <row r="163" spans="1:11" ht="14.4" customHeight="1" x14ac:dyDescent="0.3">
      <c r="A163" s="463" t="s">
        <v>426</v>
      </c>
      <c r="B163" s="464" t="s">
        <v>427</v>
      </c>
      <c r="C163" s="465" t="s">
        <v>435</v>
      </c>
      <c r="D163" s="466" t="s">
        <v>436</v>
      </c>
      <c r="E163" s="465" t="s">
        <v>781</v>
      </c>
      <c r="F163" s="466" t="s">
        <v>782</v>
      </c>
      <c r="G163" s="465" t="s">
        <v>881</v>
      </c>
      <c r="H163" s="465" t="s">
        <v>883</v>
      </c>
      <c r="I163" s="468">
        <v>216.58999633789063</v>
      </c>
      <c r="J163" s="468">
        <v>2</v>
      </c>
      <c r="K163" s="469">
        <v>433.17999267578125</v>
      </c>
    </row>
    <row r="164" spans="1:11" ht="14.4" customHeight="1" x14ac:dyDescent="0.3">
      <c r="A164" s="463" t="s">
        <v>426</v>
      </c>
      <c r="B164" s="464" t="s">
        <v>427</v>
      </c>
      <c r="C164" s="465" t="s">
        <v>435</v>
      </c>
      <c r="D164" s="466" t="s">
        <v>436</v>
      </c>
      <c r="E164" s="465" t="s">
        <v>781</v>
      </c>
      <c r="F164" s="466" t="s">
        <v>782</v>
      </c>
      <c r="G164" s="465" t="s">
        <v>884</v>
      </c>
      <c r="H164" s="465" t="s">
        <v>885</v>
      </c>
      <c r="I164" s="468">
        <v>159.69999694824219</v>
      </c>
      <c r="J164" s="468">
        <v>2</v>
      </c>
      <c r="K164" s="469">
        <v>319.3900146484375</v>
      </c>
    </row>
    <row r="165" spans="1:11" ht="14.4" customHeight="1" x14ac:dyDescent="0.3">
      <c r="A165" s="463" t="s">
        <v>426</v>
      </c>
      <c r="B165" s="464" t="s">
        <v>427</v>
      </c>
      <c r="C165" s="465" t="s">
        <v>435</v>
      </c>
      <c r="D165" s="466" t="s">
        <v>436</v>
      </c>
      <c r="E165" s="465" t="s">
        <v>781</v>
      </c>
      <c r="F165" s="466" t="s">
        <v>782</v>
      </c>
      <c r="G165" s="465" t="s">
        <v>886</v>
      </c>
      <c r="H165" s="465" t="s">
        <v>887</v>
      </c>
      <c r="I165" s="468">
        <v>159.69999694824219</v>
      </c>
      <c r="J165" s="468">
        <v>1</v>
      </c>
      <c r="K165" s="469">
        <v>159.69999694824219</v>
      </c>
    </row>
    <row r="166" spans="1:11" ht="14.4" customHeight="1" x14ac:dyDescent="0.3">
      <c r="A166" s="463" t="s">
        <v>426</v>
      </c>
      <c r="B166" s="464" t="s">
        <v>427</v>
      </c>
      <c r="C166" s="465" t="s">
        <v>435</v>
      </c>
      <c r="D166" s="466" t="s">
        <v>436</v>
      </c>
      <c r="E166" s="465" t="s">
        <v>781</v>
      </c>
      <c r="F166" s="466" t="s">
        <v>782</v>
      </c>
      <c r="G166" s="465" t="s">
        <v>888</v>
      </c>
      <c r="H166" s="465" t="s">
        <v>889</v>
      </c>
      <c r="I166" s="468">
        <v>159.71000671386719</v>
      </c>
      <c r="J166" s="468">
        <v>2</v>
      </c>
      <c r="K166" s="469">
        <v>319.41000366210938</v>
      </c>
    </row>
    <row r="167" spans="1:11" ht="14.4" customHeight="1" x14ac:dyDescent="0.3">
      <c r="A167" s="463" t="s">
        <v>426</v>
      </c>
      <c r="B167" s="464" t="s">
        <v>427</v>
      </c>
      <c r="C167" s="465" t="s">
        <v>435</v>
      </c>
      <c r="D167" s="466" t="s">
        <v>436</v>
      </c>
      <c r="E167" s="465" t="s">
        <v>781</v>
      </c>
      <c r="F167" s="466" t="s">
        <v>782</v>
      </c>
      <c r="G167" s="465" t="s">
        <v>890</v>
      </c>
      <c r="H167" s="465" t="s">
        <v>891</v>
      </c>
      <c r="I167" s="468">
        <v>2.380000114440918</v>
      </c>
      <c r="J167" s="468">
        <v>200</v>
      </c>
      <c r="K167" s="469">
        <v>476.739990234375</v>
      </c>
    </row>
    <row r="168" spans="1:11" ht="14.4" customHeight="1" x14ac:dyDescent="0.3">
      <c r="A168" s="463" t="s">
        <v>426</v>
      </c>
      <c r="B168" s="464" t="s">
        <v>427</v>
      </c>
      <c r="C168" s="465" t="s">
        <v>435</v>
      </c>
      <c r="D168" s="466" t="s">
        <v>436</v>
      </c>
      <c r="E168" s="465" t="s">
        <v>781</v>
      </c>
      <c r="F168" s="466" t="s">
        <v>782</v>
      </c>
      <c r="G168" s="465" t="s">
        <v>892</v>
      </c>
      <c r="H168" s="465" t="s">
        <v>893</v>
      </c>
      <c r="I168" s="468">
        <v>1840</v>
      </c>
      <c r="J168" s="468">
        <v>2</v>
      </c>
      <c r="K168" s="469">
        <v>3680</v>
      </c>
    </row>
    <row r="169" spans="1:11" ht="14.4" customHeight="1" x14ac:dyDescent="0.3">
      <c r="A169" s="463" t="s">
        <v>426</v>
      </c>
      <c r="B169" s="464" t="s">
        <v>427</v>
      </c>
      <c r="C169" s="465" t="s">
        <v>435</v>
      </c>
      <c r="D169" s="466" t="s">
        <v>436</v>
      </c>
      <c r="E169" s="465" t="s">
        <v>781</v>
      </c>
      <c r="F169" s="466" t="s">
        <v>782</v>
      </c>
      <c r="G169" s="465" t="s">
        <v>894</v>
      </c>
      <c r="H169" s="465" t="s">
        <v>895</v>
      </c>
      <c r="I169" s="468">
        <v>1633</v>
      </c>
      <c r="J169" s="468">
        <v>2</v>
      </c>
      <c r="K169" s="469">
        <v>3266</v>
      </c>
    </row>
    <row r="170" spans="1:11" ht="14.4" customHeight="1" x14ac:dyDescent="0.3">
      <c r="A170" s="463" t="s">
        <v>426</v>
      </c>
      <c r="B170" s="464" t="s">
        <v>427</v>
      </c>
      <c r="C170" s="465" t="s">
        <v>435</v>
      </c>
      <c r="D170" s="466" t="s">
        <v>436</v>
      </c>
      <c r="E170" s="465" t="s">
        <v>781</v>
      </c>
      <c r="F170" s="466" t="s">
        <v>782</v>
      </c>
      <c r="G170" s="465" t="s">
        <v>896</v>
      </c>
      <c r="H170" s="465" t="s">
        <v>897</v>
      </c>
      <c r="I170" s="468">
        <v>874.83001708984375</v>
      </c>
      <c r="J170" s="468">
        <v>1</v>
      </c>
      <c r="K170" s="469">
        <v>874.83001708984375</v>
      </c>
    </row>
    <row r="171" spans="1:11" ht="14.4" customHeight="1" x14ac:dyDescent="0.3">
      <c r="A171" s="463" t="s">
        <v>426</v>
      </c>
      <c r="B171" s="464" t="s">
        <v>427</v>
      </c>
      <c r="C171" s="465" t="s">
        <v>435</v>
      </c>
      <c r="D171" s="466" t="s">
        <v>436</v>
      </c>
      <c r="E171" s="465" t="s">
        <v>781</v>
      </c>
      <c r="F171" s="466" t="s">
        <v>782</v>
      </c>
      <c r="G171" s="465" t="s">
        <v>898</v>
      </c>
      <c r="H171" s="465" t="s">
        <v>899</v>
      </c>
      <c r="I171" s="468">
        <v>865.1500244140625</v>
      </c>
      <c r="J171" s="468">
        <v>1</v>
      </c>
      <c r="K171" s="469">
        <v>865.1500244140625</v>
      </c>
    </row>
    <row r="172" spans="1:11" ht="14.4" customHeight="1" x14ac:dyDescent="0.3">
      <c r="A172" s="463" t="s">
        <v>426</v>
      </c>
      <c r="B172" s="464" t="s">
        <v>427</v>
      </c>
      <c r="C172" s="465" t="s">
        <v>435</v>
      </c>
      <c r="D172" s="466" t="s">
        <v>436</v>
      </c>
      <c r="E172" s="465" t="s">
        <v>781</v>
      </c>
      <c r="F172" s="466" t="s">
        <v>782</v>
      </c>
      <c r="G172" s="465" t="s">
        <v>900</v>
      </c>
      <c r="H172" s="465" t="s">
        <v>901</v>
      </c>
      <c r="I172" s="468">
        <v>874.83001708984375</v>
      </c>
      <c r="J172" s="468">
        <v>2</v>
      </c>
      <c r="K172" s="469">
        <v>1749.6600341796875</v>
      </c>
    </row>
    <row r="173" spans="1:11" ht="14.4" customHeight="1" x14ac:dyDescent="0.3">
      <c r="A173" s="463" t="s">
        <v>426</v>
      </c>
      <c r="B173" s="464" t="s">
        <v>427</v>
      </c>
      <c r="C173" s="465" t="s">
        <v>435</v>
      </c>
      <c r="D173" s="466" t="s">
        <v>436</v>
      </c>
      <c r="E173" s="465" t="s">
        <v>781</v>
      </c>
      <c r="F173" s="466" t="s">
        <v>782</v>
      </c>
      <c r="G173" s="465" t="s">
        <v>902</v>
      </c>
      <c r="H173" s="465" t="s">
        <v>903</v>
      </c>
      <c r="I173" s="468">
        <v>98.860000610351563</v>
      </c>
      <c r="J173" s="468">
        <v>10</v>
      </c>
      <c r="K173" s="469">
        <v>988.57000732421875</v>
      </c>
    </row>
    <row r="174" spans="1:11" ht="14.4" customHeight="1" x14ac:dyDescent="0.3">
      <c r="A174" s="463" t="s">
        <v>426</v>
      </c>
      <c r="B174" s="464" t="s">
        <v>427</v>
      </c>
      <c r="C174" s="465" t="s">
        <v>435</v>
      </c>
      <c r="D174" s="466" t="s">
        <v>436</v>
      </c>
      <c r="E174" s="465" t="s">
        <v>781</v>
      </c>
      <c r="F174" s="466" t="s">
        <v>782</v>
      </c>
      <c r="G174" s="465" t="s">
        <v>904</v>
      </c>
      <c r="H174" s="465" t="s">
        <v>905</v>
      </c>
      <c r="I174" s="468">
        <v>562.6099853515625</v>
      </c>
      <c r="J174" s="468">
        <v>3</v>
      </c>
      <c r="K174" s="469">
        <v>1687.8299560546875</v>
      </c>
    </row>
    <row r="175" spans="1:11" ht="14.4" customHeight="1" x14ac:dyDescent="0.3">
      <c r="A175" s="463" t="s">
        <v>426</v>
      </c>
      <c r="B175" s="464" t="s">
        <v>427</v>
      </c>
      <c r="C175" s="465" t="s">
        <v>435</v>
      </c>
      <c r="D175" s="466" t="s">
        <v>436</v>
      </c>
      <c r="E175" s="465" t="s">
        <v>781</v>
      </c>
      <c r="F175" s="466" t="s">
        <v>782</v>
      </c>
      <c r="G175" s="465" t="s">
        <v>906</v>
      </c>
      <c r="H175" s="465" t="s">
        <v>907</v>
      </c>
      <c r="I175" s="468">
        <v>2103.969970703125</v>
      </c>
      <c r="J175" s="468">
        <v>2</v>
      </c>
      <c r="K175" s="469">
        <v>4207.93017578125</v>
      </c>
    </row>
    <row r="176" spans="1:11" ht="14.4" customHeight="1" x14ac:dyDescent="0.3">
      <c r="A176" s="463" t="s">
        <v>426</v>
      </c>
      <c r="B176" s="464" t="s">
        <v>427</v>
      </c>
      <c r="C176" s="465" t="s">
        <v>435</v>
      </c>
      <c r="D176" s="466" t="s">
        <v>436</v>
      </c>
      <c r="E176" s="465" t="s">
        <v>781</v>
      </c>
      <c r="F176" s="466" t="s">
        <v>782</v>
      </c>
      <c r="G176" s="465" t="s">
        <v>908</v>
      </c>
      <c r="H176" s="465" t="s">
        <v>909</v>
      </c>
      <c r="I176" s="468">
        <v>141.57000732421875</v>
      </c>
      <c r="J176" s="468">
        <v>5</v>
      </c>
      <c r="K176" s="469">
        <v>707.8499755859375</v>
      </c>
    </row>
    <row r="177" spans="1:11" ht="14.4" customHeight="1" x14ac:dyDescent="0.3">
      <c r="A177" s="463" t="s">
        <v>426</v>
      </c>
      <c r="B177" s="464" t="s">
        <v>427</v>
      </c>
      <c r="C177" s="465" t="s">
        <v>435</v>
      </c>
      <c r="D177" s="466" t="s">
        <v>436</v>
      </c>
      <c r="E177" s="465" t="s">
        <v>781</v>
      </c>
      <c r="F177" s="466" t="s">
        <v>782</v>
      </c>
      <c r="G177" s="465" t="s">
        <v>910</v>
      </c>
      <c r="H177" s="465" t="s">
        <v>911</v>
      </c>
      <c r="I177" s="468">
        <v>141.55000305175781</v>
      </c>
      <c r="J177" s="468">
        <v>20</v>
      </c>
      <c r="K177" s="469">
        <v>2831.080078125</v>
      </c>
    </row>
    <row r="178" spans="1:11" ht="14.4" customHeight="1" x14ac:dyDescent="0.3">
      <c r="A178" s="463" t="s">
        <v>426</v>
      </c>
      <c r="B178" s="464" t="s">
        <v>427</v>
      </c>
      <c r="C178" s="465" t="s">
        <v>435</v>
      </c>
      <c r="D178" s="466" t="s">
        <v>436</v>
      </c>
      <c r="E178" s="465" t="s">
        <v>781</v>
      </c>
      <c r="F178" s="466" t="s">
        <v>782</v>
      </c>
      <c r="G178" s="465" t="s">
        <v>912</v>
      </c>
      <c r="H178" s="465" t="s">
        <v>913</v>
      </c>
      <c r="I178" s="468">
        <v>141.57000732421875</v>
      </c>
      <c r="J178" s="468">
        <v>20</v>
      </c>
      <c r="K178" s="469">
        <v>2831.39990234375</v>
      </c>
    </row>
    <row r="179" spans="1:11" ht="14.4" customHeight="1" x14ac:dyDescent="0.3">
      <c r="A179" s="463" t="s">
        <v>426</v>
      </c>
      <c r="B179" s="464" t="s">
        <v>427</v>
      </c>
      <c r="C179" s="465" t="s">
        <v>435</v>
      </c>
      <c r="D179" s="466" t="s">
        <v>436</v>
      </c>
      <c r="E179" s="465" t="s">
        <v>781</v>
      </c>
      <c r="F179" s="466" t="s">
        <v>782</v>
      </c>
      <c r="G179" s="465" t="s">
        <v>914</v>
      </c>
      <c r="H179" s="465" t="s">
        <v>915</v>
      </c>
      <c r="I179" s="468">
        <v>50.549999237060547</v>
      </c>
      <c r="J179" s="468">
        <v>30</v>
      </c>
      <c r="K179" s="469">
        <v>1471</v>
      </c>
    </row>
    <row r="180" spans="1:11" ht="14.4" customHeight="1" x14ac:dyDescent="0.3">
      <c r="A180" s="463" t="s">
        <v>426</v>
      </c>
      <c r="B180" s="464" t="s">
        <v>427</v>
      </c>
      <c r="C180" s="465" t="s">
        <v>435</v>
      </c>
      <c r="D180" s="466" t="s">
        <v>436</v>
      </c>
      <c r="E180" s="465" t="s">
        <v>781</v>
      </c>
      <c r="F180" s="466" t="s">
        <v>782</v>
      </c>
      <c r="G180" s="465" t="s">
        <v>916</v>
      </c>
      <c r="H180" s="465" t="s">
        <v>917</v>
      </c>
      <c r="I180" s="468">
        <v>49.033332824707031</v>
      </c>
      <c r="J180" s="468">
        <v>50</v>
      </c>
      <c r="K180" s="469">
        <v>2391</v>
      </c>
    </row>
    <row r="181" spans="1:11" ht="14.4" customHeight="1" x14ac:dyDescent="0.3">
      <c r="A181" s="463" t="s">
        <v>426</v>
      </c>
      <c r="B181" s="464" t="s">
        <v>427</v>
      </c>
      <c r="C181" s="465" t="s">
        <v>435</v>
      </c>
      <c r="D181" s="466" t="s">
        <v>436</v>
      </c>
      <c r="E181" s="465" t="s">
        <v>781</v>
      </c>
      <c r="F181" s="466" t="s">
        <v>782</v>
      </c>
      <c r="G181" s="465" t="s">
        <v>918</v>
      </c>
      <c r="H181" s="465" t="s">
        <v>919</v>
      </c>
      <c r="I181" s="468">
        <v>47.516666412353516</v>
      </c>
      <c r="J181" s="468">
        <v>170</v>
      </c>
      <c r="K181" s="469">
        <v>8184.010009765625</v>
      </c>
    </row>
    <row r="182" spans="1:11" ht="14.4" customHeight="1" x14ac:dyDescent="0.3">
      <c r="A182" s="463" t="s">
        <v>426</v>
      </c>
      <c r="B182" s="464" t="s">
        <v>427</v>
      </c>
      <c r="C182" s="465" t="s">
        <v>435</v>
      </c>
      <c r="D182" s="466" t="s">
        <v>436</v>
      </c>
      <c r="E182" s="465" t="s">
        <v>781</v>
      </c>
      <c r="F182" s="466" t="s">
        <v>782</v>
      </c>
      <c r="G182" s="465" t="s">
        <v>920</v>
      </c>
      <c r="H182" s="465" t="s">
        <v>921</v>
      </c>
      <c r="I182" s="468">
        <v>48.274999618530273</v>
      </c>
      <c r="J182" s="468">
        <v>150</v>
      </c>
      <c r="K182" s="469">
        <v>7172.8701171875</v>
      </c>
    </row>
    <row r="183" spans="1:11" ht="14.4" customHeight="1" x14ac:dyDescent="0.3">
      <c r="A183" s="463" t="s">
        <v>426</v>
      </c>
      <c r="B183" s="464" t="s">
        <v>427</v>
      </c>
      <c r="C183" s="465" t="s">
        <v>435</v>
      </c>
      <c r="D183" s="466" t="s">
        <v>436</v>
      </c>
      <c r="E183" s="465" t="s">
        <v>781</v>
      </c>
      <c r="F183" s="466" t="s">
        <v>782</v>
      </c>
      <c r="G183" s="465" t="s">
        <v>922</v>
      </c>
      <c r="H183" s="465" t="s">
        <v>923</v>
      </c>
      <c r="I183" s="468">
        <v>48.274999618530273</v>
      </c>
      <c r="J183" s="468">
        <v>70</v>
      </c>
      <c r="K183" s="469">
        <v>3311</v>
      </c>
    </row>
    <row r="184" spans="1:11" ht="14.4" customHeight="1" x14ac:dyDescent="0.3">
      <c r="A184" s="463" t="s">
        <v>426</v>
      </c>
      <c r="B184" s="464" t="s">
        <v>427</v>
      </c>
      <c r="C184" s="465" t="s">
        <v>435</v>
      </c>
      <c r="D184" s="466" t="s">
        <v>436</v>
      </c>
      <c r="E184" s="465" t="s">
        <v>781</v>
      </c>
      <c r="F184" s="466" t="s">
        <v>782</v>
      </c>
      <c r="G184" s="465" t="s">
        <v>924</v>
      </c>
      <c r="H184" s="465" t="s">
        <v>925</v>
      </c>
      <c r="I184" s="468">
        <v>47.819999694824219</v>
      </c>
      <c r="J184" s="468">
        <v>120</v>
      </c>
      <c r="K184" s="469">
        <v>5611</v>
      </c>
    </row>
    <row r="185" spans="1:11" ht="14.4" customHeight="1" x14ac:dyDescent="0.3">
      <c r="A185" s="463" t="s">
        <v>426</v>
      </c>
      <c r="B185" s="464" t="s">
        <v>427</v>
      </c>
      <c r="C185" s="465" t="s">
        <v>435</v>
      </c>
      <c r="D185" s="466" t="s">
        <v>436</v>
      </c>
      <c r="E185" s="465" t="s">
        <v>781</v>
      </c>
      <c r="F185" s="466" t="s">
        <v>782</v>
      </c>
      <c r="G185" s="465" t="s">
        <v>926</v>
      </c>
      <c r="H185" s="465" t="s">
        <v>927</v>
      </c>
      <c r="I185" s="468">
        <v>47.516666412353516</v>
      </c>
      <c r="J185" s="468">
        <v>140</v>
      </c>
      <c r="K185" s="469">
        <v>6531</v>
      </c>
    </row>
    <row r="186" spans="1:11" ht="14.4" customHeight="1" x14ac:dyDescent="0.3">
      <c r="A186" s="463" t="s">
        <v>426</v>
      </c>
      <c r="B186" s="464" t="s">
        <v>427</v>
      </c>
      <c r="C186" s="465" t="s">
        <v>435</v>
      </c>
      <c r="D186" s="466" t="s">
        <v>436</v>
      </c>
      <c r="E186" s="465" t="s">
        <v>781</v>
      </c>
      <c r="F186" s="466" t="s">
        <v>782</v>
      </c>
      <c r="G186" s="465" t="s">
        <v>928</v>
      </c>
      <c r="H186" s="465" t="s">
        <v>929</v>
      </c>
      <c r="I186" s="468">
        <v>46</v>
      </c>
      <c r="J186" s="468">
        <v>100</v>
      </c>
      <c r="K186" s="469">
        <v>4600</v>
      </c>
    </row>
    <row r="187" spans="1:11" ht="14.4" customHeight="1" x14ac:dyDescent="0.3">
      <c r="A187" s="463" t="s">
        <v>426</v>
      </c>
      <c r="B187" s="464" t="s">
        <v>427</v>
      </c>
      <c r="C187" s="465" t="s">
        <v>435</v>
      </c>
      <c r="D187" s="466" t="s">
        <v>436</v>
      </c>
      <c r="E187" s="465" t="s">
        <v>781</v>
      </c>
      <c r="F187" s="466" t="s">
        <v>782</v>
      </c>
      <c r="G187" s="465" t="s">
        <v>930</v>
      </c>
      <c r="H187" s="465" t="s">
        <v>931</v>
      </c>
      <c r="I187" s="468">
        <v>114</v>
      </c>
      <c r="J187" s="468">
        <v>10</v>
      </c>
      <c r="K187" s="469">
        <v>1140</v>
      </c>
    </row>
    <row r="188" spans="1:11" ht="14.4" customHeight="1" x14ac:dyDescent="0.3">
      <c r="A188" s="463" t="s">
        <v>426</v>
      </c>
      <c r="B188" s="464" t="s">
        <v>427</v>
      </c>
      <c r="C188" s="465" t="s">
        <v>435</v>
      </c>
      <c r="D188" s="466" t="s">
        <v>436</v>
      </c>
      <c r="E188" s="465" t="s">
        <v>781</v>
      </c>
      <c r="F188" s="466" t="s">
        <v>782</v>
      </c>
      <c r="G188" s="465" t="s">
        <v>932</v>
      </c>
      <c r="H188" s="465" t="s">
        <v>933</v>
      </c>
      <c r="I188" s="468">
        <v>75.375</v>
      </c>
      <c r="J188" s="468">
        <v>90</v>
      </c>
      <c r="K188" s="469">
        <v>6750.010009765625</v>
      </c>
    </row>
    <row r="189" spans="1:11" ht="14.4" customHeight="1" x14ac:dyDescent="0.3">
      <c r="A189" s="463" t="s">
        <v>426</v>
      </c>
      <c r="B189" s="464" t="s">
        <v>427</v>
      </c>
      <c r="C189" s="465" t="s">
        <v>435</v>
      </c>
      <c r="D189" s="466" t="s">
        <v>436</v>
      </c>
      <c r="E189" s="465" t="s">
        <v>781</v>
      </c>
      <c r="F189" s="466" t="s">
        <v>782</v>
      </c>
      <c r="G189" s="465" t="s">
        <v>934</v>
      </c>
      <c r="H189" s="465" t="s">
        <v>935</v>
      </c>
      <c r="I189" s="468">
        <v>74.25</v>
      </c>
      <c r="J189" s="468">
        <v>120</v>
      </c>
      <c r="K189" s="469">
        <v>8910.010009765625</v>
      </c>
    </row>
    <row r="190" spans="1:11" ht="14.4" customHeight="1" x14ac:dyDescent="0.3">
      <c r="A190" s="463" t="s">
        <v>426</v>
      </c>
      <c r="B190" s="464" t="s">
        <v>427</v>
      </c>
      <c r="C190" s="465" t="s">
        <v>435</v>
      </c>
      <c r="D190" s="466" t="s">
        <v>436</v>
      </c>
      <c r="E190" s="465" t="s">
        <v>781</v>
      </c>
      <c r="F190" s="466" t="s">
        <v>782</v>
      </c>
      <c r="G190" s="465" t="s">
        <v>936</v>
      </c>
      <c r="H190" s="465" t="s">
        <v>937</v>
      </c>
      <c r="I190" s="468">
        <v>72</v>
      </c>
      <c r="J190" s="468">
        <v>20</v>
      </c>
      <c r="K190" s="469">
        <v>1440</v>
      </c>
    </row>
    <row r="191" spans="1:11" ht="14.4" customHeight="1" x14ac:dyDescent="0.3">
      <c r="A191" s="463" t="s">
        <v>426</v>
      </c>
      <c r="B191" s="464" t="s">
        <v>427</v>
      </c>
      <c r="C191" s="465" t="s">
        <v>435</v>
      </c>
      <c r="D191" s="466" t="s">
        <v>436</v>
      </c>
      <c r="E191" s="465" t="s">
        <v>781</v>
      </c>
      <c r="F191" s="466" t="s">
        <v>782</v>
      </c>
      <c r="G191" s="465" t="s">
        <v>938</v>
      </c>
      <c r="H191" s="465" t="s">
        <v>939</v>
      </c>
      <c r="I191" s="468">
        <v>72</v>
      </c>
      <c r="J191" s="468">
        <v>10</v>
      </c>
      <c r="K191" s="469">
        <v>720</v>
      </c>
    </row>
    <row r="192" spans="1:11" ht="14.4" customHeight="1" x14ac:dyDescent="0.3">
      <c r="A192" s="463" t="s">
        <v>426</v>
      </c>
      <c r="B192" s="464" t="s">
        <v>427</v>
      </c>
      <c r="C192" s="465" t="s">
        <v>435</v>
      </c>
      <c r="D192" s="466" t="s">
        <v>436</v>
      </c>
      <c r="E192" s="465" t="s">
        <v>781</v>
      </c>
      <c r="F192" s="466" t="s">
        <v>782</v>
      </c>
      <c r="G192" s="465" t="s">
        <v>940</v>
      </c>
      <c r="H192" s="465" t="s">
        <v>941</v>
      </c>
      <c r="I192" s="468">
        <v>85.5</v>
      </c>
      <c r="J192" s="468">
        <v>20</v>
      </c>
      <c r="K192" s="469">
        <v>1710</v>
      </c>
    </row>
    <row r="193" spans="1:11" ht="14.4" customHeight="1" x14ac:dyDescent="0.3">
      <c r="A193" s="463" t="s">
        <v>426</v>
      </c>
      <c r="B193" s="464" t="s">
        <v>427</v>
      </c>
      <c r="C193" s="465" t="s">
        <v>435</v>
      </c>
      <c r="D193" s="466" t="s">
        <v>436</v>
      </c>
      <c r="E193" s="465" t="s">
        <v>781</v>
      </c>
      <c r="F193" s="466" t="s">
        <v>782</v>
      </c>
      <c r="G193" s="465" t="s">
        <v>942</v>
      </c>
      <c r="H193" s="465" t="s">
        <v>943</v>
      </c>
      <c r="I193" s="468">
        <v>19</v>
      </c>
      <c r="J193" s="468">
        <v>100</v>
      </c>
      <c r="K193" s="469">
        <v>1899.97998046875</v>
      </c>
    </row>
    <row r="194" spans="1:11" ht="14.4" customHeight="1" x14ac:dyDescent="0.3">
      <c r="A194" s="463" t="s">
        <v>426</v>
      </c>
      <c r="B194" s="464" t="s">
        <v>427</v>
      </c>
      <c r="C194" s="465" t="s">
        <v>435</v>
      </c>
      <c r="D194" s="466" t="s">
        <v>436</v>
      </c>
      <c r="E194" s="465" t="s">
        <v>781</v>
      </c>
      <c r="F194" s="466" t="s">
        <v>782</v>
      </c>
      <c r="G194" s="465" t="s">
        <v>944</v>
      </c>
      <c r="H194" s="465" t="s">
        <v>945</v>
      </c>
      <c r="I194" s="468">
        <v>19.25</v>
      </c>
      <c r="J194" s="468">
        <v>50</v>
      </c>
      <c r="K194" s="469">
        <v>959.97999572753906</v>
      </c>
    </row>
    <row r="195" spans="1:11" ht="14.4" customHeight="1" x14ac:dyDescent="0.3">
      <c r="A195" s="463" t="s">
        <v>426</v>
      </c>
      <c r="B195" s="464" t="s">
        <v>427</v>
      </c>
      <c r="C195" s="465" t="s">
        <v>435</v>
      </c>
      <c r="D195" s="466" t="s">
        <v>436</v>
      </c>
      <c r="E195" s="465" t="s">
        <v>781</v>
      </c>
      <c r="F195" s="466" t="s">
        <v>782</v>
      </c>
      <c r="G195" s="465" t="s">
        <v>946</v>
      </c>
      <c r="H195" s="465" t="s">
        <v>947</v>
      </c>
      <c r="I195" s="468">
        <v>19.25</v>
      </c>
      <c r="J195" s="468">
        <v>110</v>
      </c>
      <c r="K195" s="469">
        <v>2110</v>
      </c>
    </row>
    <row r="196" spans="1:11" ht="14.4" customHeight="1" x14ac:dyDescent="0.3">
      <c r="A196" s="463" t="s">
        <v>426</v>
      </c>
      <c r="B196" s="464" t="s">
        <v>427</v>
      </c>
      <c r="C196" s="465" t="s">
        <v>435</v>
      </c>
      <c r="D196" s="466" t="s">
        <v>436</v>
      </c>
      <c r="E196" s="465" t="s">
        <v>781</v>
      </c>
      <c r="F196" s="466" t="s">
        <v>782</v>
      </c>
      <c r="G196" s="465" t="s">
        <v>948</v>
      </c>
      <c r="H196" s="465" t="s">
        <v>949</v>
      </c>
      <c r="I196" s="468">
        <v>19</v>
      </c>
      <c r="J196" s="468">
        <v>110</v>
      </c>
      <c r="K196" s="469">
        <v>2089.9799957275391</v>
      </c>
    </row>
    <row r="197" spans="1:11" ht="14.4" customHeight="1" x14ac:dyDescent="0.3">
      <c r="A197" s="463" t="s">
        <v>426</v>
      </c>
      <c r="B197" s="464" t="s">
        <v>427</v>
      </c>
      <c r="C197" s="465" t="s">
        <v>435</v>
      </c>
      <c r="D197" s="466" t="s">
        <v>436</v>
      </c>
      <c r="E197" s="465" t="s">
        <v>781</v>
      </c>
      <c r="F197" s="466" t="s">
        <v>782</v>
      </c>
      <c r="G197" s="465" t="s">
        <v>950</v>
      </c>
      <c r="H197" s="465" t="s">
        <v>951</v>
      </c>
      <c r="I197" s="468">
        <v>19</v>
      </c>
      <c r="J197" s="468">
        <v>10</v>
      </c>
      <c r="K197" s="469">
        <v>190</v>
      </c>
    </row>
    <row r="198" spans="1:11" ht="14.4" customHeight="1" x14ac:dyDescent="0.3">
      <c r="A198" s="463" t="s">
        <v>426</v>
      </c>
      <c r="B198" s="464" t="s">
        <v>427</v>
      </c>
      <c r="C198" s="465" t="s">
        <v>435</v>
      </c>
      <c r="D198" s="466" t="s">
        <v>436</v>
      </c>
      <c r="E198" s="465" t="s">
        <v>781</v>
      </c>
      <c r="F198" s="466" t="s">
        <v>782</v>
      </c>
      <c r="G198" s="465" t="s">
        <v>952</v>
      </c>
      <c r="H198" s="465" t="s">
        <v>953</v>
      </c>
      <c r="I198" s="468">
        <v>19</v>
      </c>
      <c r="J198" s="468">
        <v>20</v>
      </c>
      <c r="K198" s="469">
        <v>380</v>
      </c>
    </row>
    <row r="199" spans="1:11" ht="14.4" customHeight="1" x14ac:dyDescent="0.3">
      <c r="A199" s="463" t="s">
        <v>426</v>
      </c>
      <c r="B199" s="464" t="s">
        <v>427</v>
      </c>
      <c r="C199" s="465" t="s">
        <v>435</v>
      </c>
      <c r="D199" s="466" t="s">
        <v>436</v>
      </c>
      <c r="E199" s="465" t="s">
        <v>781</v>
      </c>
      <c r="F199" s="466" t="s">
        <v>782</v>
      </c>
      <c r="G199" s="465" t="s">
        <v>954</v>
      </c>
      <c r="H199" s="465" t="s">
        <v>955</v>
      </c>
      <c r="I199" s="468">
        <v>19</v>
      </c>
      <c r="J199" s="468">
        <v>10</v>
      </c>
      <c r="K199" s="469">
        <v>190</v>
      </c>
    </row>
    <row r="200" spans="1:11" ht="14.4" customHeight="1" x14ac:dyDescent="0.3">
      <c r="A200" s="463" t="s">
        <v>426</v>
      </c>
      <c r="B200" s="464" t="s">
        <v>427</v>
      </c>
      <c r="C200" s="465" t="s">
        <v>435</v>
      </c>
      <c r="D200" s="466" t="s">
        <v>436</v>
      </c>
      <c r="E200" s="465" t="s">
        <v>781</v>
      </c>
      <c r="F200" s="466" t="s">
        <v>782</v>
      </c>
      <c r="G200" s="465" t="s">
        <v>956</v>
      </c>
      <c r="H200" s="465" t="s">
        <v>957</v>
      </c>
      <c r="I200" s="468">
        <v>129.46000671386719</v>
      </c>
      <c r="J200" s="468">
        <v>5</v>
      </c>
      <c r="K200" s="469">
        <v>647.280029296875</v>
      </c>
    </row>
    <row r="201" spans="1:11" ht="14.4" customHeight="1" x14ac:dyDescent="0.3">
      <c r="A201" s="463" t="s">
        <v>426</v>
      </c>
      <c r="B201" s="464" t="s">
        <v>427</v>
      </c>
      <c r="C201" s="465" t="s">
        <v>435</v>
      </c>
      <c r="D201" s="466" t="s">
        <v>436</v>
      </c>
      <c r="E201" s="465" t="s">
        <v>781</v>
      </c>
      <c r="F201" s="466" t="s">
        <v>782</v>
      </c>
      <c r="G201" s="465" t="s">
        <v>958</v>
      </c>
      <c r="H201" s="465" t="s">
        <v>959</v>
      </c>
      <c r="I201" s="468">
        <v>50.349998474121094</v>
      </c>
      <c r="J201" s="468">
        <v>40</v>
      </c>
      <c r="K201" s="469">
        <v>2014.010009765625</v>
      </c>
    </row>
    <row r="202" spans="1:11" ht="14.4" customHeight="1" x14ac:dyDescent="0.3">
      <c r="A202" s="463" t="s">
        <v>426</v>
      </c>
      <c r="B202" s="464" t="s">
        <v>427</v>
      </c>
      <c r="C202" s="465" t="s">
        <v>435</v>
      </c>
      <c r="D202" s="466" t="s">
        <v>436</v>
      </c>
      <c r="E202" s="465" t="s">
        <v>781</v>
      </c>
      <c r="F202" s="466" t="s">
        <v>782</v>
      </c>
      <c r="G202" s="465" t="s">
        <v>960</v>
      </c>
      <c r="H202" s="465" t="s">
        <v>961</v>
      </c>
      <c r="I202" s="468">
        <v>195.41999816894531</v>
      </c>
      <c r="J202" s="468">
        <v>1</v>
      </c>
      <c r="K202" s="469">
        <v>195.41999816894531</v>
      </c>
    </row>
    <row r="203" spans="1:11" ht="14.4" customHeight="1" x14ac:dyDescent="0.3">
      <c r="A203" s="463" t="s">
        <v>426</v>
      </c>
      <c r="B203" s="464" t="s">
        <v>427</v>
      </c>
      <c r="C203" s="465" t="s">
        <v>435</v>
      </c>
      <c r="D203" s="466" t="s">
        <v>436</v>
      </c>
      <c r="E203" s="465" t="s">
        <v>781</v>
      </c>
      <c r="F203" s="466" t="s">
        <v>782</v>
      </c>
      <c r="G203" s="465" t="s">
        <v>962</v>
      </c>
      <c r="H203" s="465" t="s">
        <v>963</v>
      </c>
      <c r="I203" s="468">
        <v>879.3699951171875</v>
      </c>
      <c r="J203" s="468">
        <v>1</v>
      </c>
      <c r="K203" s="469">
        <v>879.3699951171875</v>
      </c>
    </row>
    <row r="204" spans="1:11" ht="14.4" customHeight="1" x14ac:dyDescent="0.3">
      <c r="A204" s="463" t="s">
        <v>426</v>
      </c>
      <c r="B204" s="464" t="s">
        <v>427</v>
      </c>
      <c r="C204" s="465" t="s">
        <v>435</v>
      </c>
      <c r="D204" s="466" t="s">
        <v>436</v>
      </c>
      <c r="E204" s="465" t="s">
        <v>781</v>
      </c>
      <c r="F204" s="466" t="s">
        <v>782</v>
      </c>
      <c r="G204" s="465" t="s">
        <v>964</v>
      </c>
      <c r="H204" s="465" t="s">
        <v>965</v>
      </c>
      <c r="I204" s="468">
        <v>763.510009765625</v>
      </c>
      <c r="J204" s="468">
        <v>1</v>
      </c>
      <c r="K204" s="469">
        <v>763.510009765625</v>
      </c>
    </row>
    <row r="205" spans="1:11" ht="14.4" customHeight="1" x14ac:dyDescent="0.3">
      <c r="A205" s="463" t="s">
        <v>426</v>
      </c>
      <c r="B205" s="464" t="s">
        <v>427</v>
      </c>
      <c r="C205" s="465" t="s">
        <v>435</v>
      </c>
      <c r="D205" s="466" t="s">
        <v>436</v>
      </c>
      <c r="E205" s="465" t="s">
        <v>781</v>
      </c>
      <c r="F205" s="466" t="s">
        <v>782</v>
      </c>
      <c r="G205" s="465" t="s">
        <v>966</v>
      </c>
      <c r="H205" s="465" t="s">
        <v>967</v>
      </c>
      <c r="I205" s="468">
        <v>831.45001220703125</v>
      </c>
      <c r="J205" s="468">
        <v>2</v>
      </c>
      <c r="K205" s="469">
        <v>1662.9000244140625</v>
      </c>
    </row>
    <row r="206" spans="1:11" ht="14.4" customHeight="1" x14ac:dyDescent="0.3">
      <c r="A206" s="463" t="s">
        <v>426</v>
      </c>
      <c r="B206" s="464" t="s">
        <v>427</v>
      </c>
      <c r="C206" s="465" t="s">
        <v>435</v>
      </c>
      <c r="D206" s="466" t="s">
        <v>436</v>
      </c>
      <c r="E206" s="465" t="s">
        <v>781</v>
      </c>
      <c r="F206" s="466" t="s">
        <v>782</v>
      </c>
      <c r="G206" s="465" t="s">
        <v>968</v>
      </c>
      <c r="H206" s="465" t="s">
        <v>969</v>
      </c>
      <c r="I206" s="468">
        <v>129.89249801635742</v>
      </c>
      <c r="J206" s="468">
        <v>20</v>
      </c>
      <c r="K206" s="469">
        <v>2597.8799438476563</v>
      </c>
    </row>
    <row r="207" spans="1:11" ht="14.4" customHeight="1" x14ac:dyDescent="0.3">
      <c r="A207" s="463" t="s">
        <v>426</v>
      </c>
      <c r="B207" s="464" t="s">
        <v>427</v>
      </c>
      <c r="C207" s="465" t="s">
        <v>435</v>
      </c>
      <c r="D207" s="466" t="s">
        <v>436</v>
      </c>
      <c r="E207" s="465" t="s">
        <v>781</v>
      </c>
      <c r="F207" s="466" t="s">
        <v>782</v>
      </c>
      <c r="G207" s="465" t="s">
        <v>970</v>
      </c>
      <c r="H207" s="465" t="s">
        <v>971</v>
      </c>
      <c r="I207" s="468">
        <v>498.8800048828125</v>
      </c>
      <c r="J207" s="468">
        <v>1</v>
      </c>
      <c r="K207" s="469">
        <v>498.8800048828125</v>
      </c>
    </row>
    <row r="208" spans="1:11" ht="14.4" customHeight="1" x14ac:dyDescent="0.3">
      <c r="A208" s="463" t="s">
        <v>426</v>
      </c>
      <c r="B208" s="464" t="s">
        <v>427</v>
      </c>
      <c r="C208" s="465" t="s">
        <v>435</v>
      </c>
      <c r="D208" s="466" t="s">
        <v>436</v>
      </c>
      <c r="E208" s="465" t="s">
        <v>781</v>
      </c>
      <c r="F208" s="466" t="s">
        <v>782</v>
      </c>
      <c r="G208" s="465" t="s">
        <v>972</v>
      </c>
      <c r="H208" s="465" t="s">
        <v>973</v>
      </c>
      <c r="I208" s="468">
        <v>1408</v>
      </c>
      <c r="J208" s="468">
        <v>10</v>
      </c>
      <c r="K208" s="469">
        <v>14080</v>
      </c>
    </row>
    <row r="209" spans="1:11" ht="14.4" customHeight="1" x14ac:dyDescent="0.3">
      <c r="A209" s="463" t="s">
        <v>426</v>
      </c>
      <c r="B209" s="464" t="s">
        <v>427</v>
      </c>
      <c r="C209" s="465" t="s">
        <v>435</v>
      </c>
      <c r="D209" s="466" t="s">
        <v>436</v>
      </c>
      <c r="E209" s="465" t="s">
        <v>781</v>
      </c>
      <c r="F209" s="466" t="s">
        <v>782</v>
      </c>
      <c r="G209" s="465" t="s">
        <v>974</v>
      </c>
      <c r="H209" s="465" t="s">
        <v>975</v>
      </c>
      <c r="I209" s="468">
        <v>41.75</v>
      </c>
      <c r="J209" s="468">
        <v>80</v>
      </c>
      <c r="K209" s="469">
        <v>3339.60009765625</v>
      </c>
    </row>
    <row r="210" spans="1:11" ht="14.4" customHeight="1" x14ac:dyDescent="0.3">
      <c r="A210" s="463" t="s">
        <v>426</v>
      </c>
      <c r="B210" s="464" t="s">
        <v>427</v>
      </c>
      <c r="C210" s="465" t="s">
        <v>435</v>
      </c>
      <c r="D210" s="466" t="s">
        <v>436</v>
      </c>
      <c r="E210" s="465" t="s">
        <v>781</v>
      </c>
      <c r="F210" s="466" t="s">
        <v>782</v>
      </c>
      <c r="G210" s="465" t="s">
        <v>976</v>
      </c>
      <c r="H210" s="465" t="s">
        <v>977</v>
      </c>
      <c r="I210" s="468">
        <v>75.019996643066406</v>
      </c>
      <c r="J210" s="468">
        <v>10</v>
      </c>
      <c r="K210" s="469">
        <v>750.20001220703125</v>
      </c>
    </row>
    <row r="211" spans="1:11" ht="14.4" customHeight="1" x14ac:dyDescent="0.3">
      <c r="A211" s="463" t="s">
        <v>426</v>
      </c>
      <c r="B211" s="464" t="s">
        <v>427</v>
      </c>
      <c r="C211" s="465" t="s">
        <v>435</v>
      </c>
      <c r="D211" s="466" t="s">
        <v>436</v>
      </c>
      <c r="E211" s="465" t="s">
        <v>781</v>
      </c>
      <c r="F211" s="466" t="s">
        <v>782</v>
      </c>
      <c r="G211" s="465" t="s">
        <v>978</v>
      </c>
      <c r="H211" s="465" t="s">
        <v>979</v>
      </c>
      <c r="I211" s="468">
        <v>118.58000183105469</v>
      </c>
      <c r="J211" s="468">
        <v>30</v>
      </c>
      <c r="K211" s="469">
        <v>3557.400146484375</v>
      </c>
    </row>
    <row r="212" spans="1:11" ht="14.4" customHeight="1" x14ac:dyDescent="0.3">
      <c r="A212" s="463" t="s">
        <v>426</v>
      </c>
      <c r="B212" s="464" t="s">
        <v>427</v>
      </c>
      <c r="C212" s="465" t="s">
        <v>435</v>
      </c>
      <c r="D212" s="466" t="s">
        <v>436</v>
      </c>
      <c r="E212" s="465" t="s">
        <v>781</v>
      </c>
      <c r="F212" s="466" t="s">
        <v>782</v>
      </c>
      <c r="G212" s="465" t="s">
        <v>980</v>
      </c>
      <c r="H212" s="465" t="s">
        <v>981</v>
      </c>
      <c r="I212" s="468">
        <v>129.83000183105469</v>
      </c>
      <c r="J212" s="468">
        <v>10</v>
      </c>
      <c r="K212" s="469">
        <v>1298.3299560546875</v>
      </c>
    </row>
    <row r="213" spans="1:11" ht="14.4" customHeight="1" x14ac:dyDescent="0.3">
      <c r="A213" s="463" t="s">
        <v>426</v>
      </c>
      <c r="B213" s="464" t="s">
        <v>427</v>
      </c>
      <c r="C213" s="465" t="s">
        <v>435</v>
      </c>
      <c r="D213" s="466" t="s">
        <v>436</v>
      </c>
      <c r="E213" s="465" t="s">
        <v>781</v>
      </c>
      <c r="F213" s="466" t="s">
        <v>782</v>
      </c>
      <c r="G213" s="465" t="s">
        <v>982</v>
      </c>
      <c r="H213" s="465" t="s">
        <v>983</v>
      </c>
      <c r="I213" s="468">
        <v>2722.5</v>
      </c>
      <c r="J213" s="468">
        <v>2</v>
      </c>
      <c r="K213" s="469">
        <v>5445</v>
      </c>
    </row>
    <row r="214" spans="1:11" ht="14.4" customHeight="1" x14ac:dyDescent="0.3">
      <c r="A214" s="463" t="s">
        <v>426</v>
      </c>
      <c r="B214" s="464" t="s">
        <v>427</v>
      </c>
      <c r="C214" s="465" t="s">
        <v>435</v>
      </c>
      <c r="D214" s="466" t="s">
        <v>436</v>
      </c>
      <c r="E214" s="465" t="s">
        <v>781</v>
      </c>
      <c r="F214" s="466" t="s">
        <v>782</v>
      </c>
      <c r="G214" s="465" t="s">
        <v>984</v>
      </c>
      <c r="H214" s="465" t="s">
        <v>985</v>
      </c>
      <c r="I214" s="468">
        <v>798</v>
      </c>
      <c r="J214" s="468">
        <v>1</v>
      </c>
      <c r="K214" s="469">
        <v>798</v>
      </c>
    </row>
    <row r="215" spans="1:11" ht="14.4" customHeight="1" x14ac:dyDescent="0.3">
      <c r="A215" s="463" t="s">
        <v>426</v>
      </c>
      <c r="B215" s="464" t="s">
        <v>427</v>
      </c>
      <c r="C215" s="465" t="s">
        <v>435</v>
      </c>
      <c r="D215" s="466" t="s">
        <v>436</v>
      </c>
      <c r="E215" s="465" t="s">
        <v>781</v>
      </c>
      <c r="F215" s="466" t="s">
        <v>782</v>
      </c>
      <c r="G215" s="465" t="s">
        <v>986</v>
      </c>
      <c r="H215" s="465" t="s">
        <v>987</v>
      </c>
      <c r="I215" s="468">
        <v>798</v>
      </c>
      <c r="J215" s="468">
        <v>1</v>
      </c>
      <c r="K215" s="469">
        <v>798</v>
      </c>
    </row>
    <row r="216" spans="1:11" ht="14.4" customHeight="1" x14ac:dyDescent="0.3">
      <c r="A216" s="463" t="s">
        <v>426</v>
      </c>
      <c r="B216" s="464" t="s">
        <v>427</v>
      </c>
      <c r="C216" s="465" t="s">
        <v>435</v>
      </c>
      <c r="D216" s="466" t="s">
        <v>436</v>
      </c>
      <c r="E216" s="465" t="s">
        <v>781</v>
      </c>
      <c r="F216" s="466" t="s">
        <v>782</v>
      </c>
      <c r="G216" s="465" t="s">
        <v>988</v>
      </c>
      <c r="H216" s="465" t="s">
        <v>989</v>
      </c>
      <c r="I216" s="468">
        <v>493.66000366210938</v>
      </c>
      <c r="J216" s="468">
        <v>3</v>
      </c>
      <c r="K216" s="469">
        <v>1480.969970703125</v>
      </c>
    </row>
    <row r="217" spans="1:11" ht="14.4" customHeight="1" x14ac:dyDescent="0.3">
      <c r="A217" s="463" t="s">
        <v>426</v>
      </c>
      <c r="B217" s="464" t="s">
        <v>427</v>
      </c>
      <c r="C217" s="465" t="s">
        <v>435</v>
      </c>
      <c r="D217" s="466" t="s">
        <v>436</v>
      </c>
      <c r="E217" s="465" t="s">
        <v>781</v>
      </c>
      <c r="F217" s="466" t="s">
        <v>782</v>
      </c>
      <c r="G217" s="465" t="s">
        <v>990</v>
      </c>
      <c r="H217" s="465" t="s">
        <v>991</v>
      </c>
      <c r="I217" s="468">
        <v>723.58001708984375</v>
      </c>
      <c r="J217" s="468">
        <v>2</v>
      </c>
      <c r="K217" s="469">
        <v>1447.1600341796875</v>
      </c>
    </row>
    <row r="218" spans="1:11" ht="14.4" customHeight="1" x14ac:dyDescent="0.3">
      <c r="A218" s="463" t="s">
        <v>426</v>
      </c>
      <c r="B218" s="464" t="s">
        <v>427</v>
      </c>
      <c r="C218" s="465" t="s">
        <v>435</v>
      </c>
      <c r="D218" s="466" t="s">
        <v>436</v>
      </c>
      <c r="E218" s="465" t="s">
        <v>781</v>
      </c>
      <c r="F218" s="466" t="s">
        <v>782</v>
      </c>
      <c r="G218" s="465" t="s">
        <v>992</v>
      </c>
      <c r="H218" s="465" t="s">
        <v>993</v>
      </c>
      <c r="I218" s="468">
        <v>723.58001708984375</v>
      </c>
      <c r="J218" s="468">
        <v>2</v>
      </c>
      <c r="K218" s="469">
        <v>1447.1600341796875</v>
      </c>
    </row>
    <row r="219" spans="1:11" ht="14.4" customHeight="1" x14ac:dyDescent="0.3">
      <c r="A219" s="463" t="s">
        <v>426</v>
      </c>
      <c r="B219" s="464" t="s">
        <v>427</v>
      </c>
      <c r="C219" s="465" t="s">
        <v>435</v>
      </c>
      <c r="D219" s="466" t="s">
        <v>436</v>
      </c>
      <c r="E219" s="465" t="s">
        <v>781</v>
      </c>
      <c r="F219" s="466" t="s">
        <v>782</v>
      </c>
      <c r="G219" s="465" t="s">
        <v>994</v>
      </c>
      <c r="H219" s="465" t="s">
        <v>995</v>
      </c>
      <c r="I219" s="468">
        <v>251.75</v>
      </c>
      <c r="J219" s="468">
        <v>18</v>
      </c>
      <c r="K219" s="469">
        <v>4531.490234375</v>
      </c>
    </row>
    <row r="220" spans="1:11" ht="14.4" customHeight="1" x14ac:dyDescent="0.3">
      <c r="A220" s="463" t="s">
        <v>426</v>
      </c>
      <c r="B220" s="464" t="s">
        <v>427</v>
      </c>
      <c r="C220" s="465" t="s">
        <v>435</v>
      </c>
      <c r="D220" s="466" t="s">
        <v>436</v>
      </c>
      <c r="E220" s="465" t="s">
        <v>781</v>
      </c>
      <c r="F220" s="466" t="s">
        <v>782</v>
      </c>
      <c r="G220" s="465" t="s">
        <v>996</v>
      </c>
      <c r="H220" s="465" t="s">
        <v>997</v>
      </c>
      <c r="I220" s="468">
        <v>953.30999755859375</v>
      </c>
      <c r="J220" s="468">
        <v>2</v>
      </c>
      <c r="K220" s="469">
        <v>1906.6099853515625</v>
      </c>
    </row>
    <row r="221" spans="1:11" ht="14.4" customHeight="1" x14ac:dyDescent="0.3">
      <c r="A221" s="463" t="s">
        <v>426</v>
      </c>
      <c r="B221" s="464" t="s">
        <v>427</v>
      </c>
      <c r="C221" s="465" t="s">
        <v>435</v>
      </c>
      <c r="D221" s="466" t="s">
        <v>436</v>
      </c>
      <c r="E221" s="465" t="s">
        <v>781</v>
      </c>
      <c r="F221" s="466" t="s">
        <v>782</v>
      </c>
      <c r="G221" s="465" t="s">
        <v>998</v>
      </c>
      <c r="H221" s="465" t="s">
        <v>999</v>
      </c>
      <c r="I221" s="468">
        <v>416.22000122070313</v>
      </c>
      <c r="J221" s="468">
        <v>1</v>
      </c>
      <c r="K221" s="469">
        <v>416.22000122070313</v>
      </c>
    </row>
    <row r="222" spans="1:11" ht="14.4" customHeight="1" x14ac:dyDescent="0.3">
      <c r="A222" s="463" t="s">
        <v>426</v>
      </c>
      <c r="B222" s="464" t="s">
        <v>427</v>
      </c>
      <c r="C222" s="465" t="s">
        <v>435</v>
      </c>
      <c r="D222" s="466" t="s">
        <v>436</v>
      </c>
      <c r="E222" s="465" t="s">
        <v>781</v>
      </c>
      <c r="F222" s="466" t="s">
        <v>782</v>
      </c>
      <c r="G222" s="465" t="s">
        <v>1000</v>
      </c>
      <c r="H222" s="465" t="s">
        <v>1001</v>
      </c>
      <c r="I222" s="468">
        <v>561.41998291015625</v>
      </c>
      <c r="J222" s="468">
        <v>3</v>
      </c>
      <c r="K222" s="469">
        <v>1684.2499389648438</v>
      </c>
    </row>
    <row r="223" spans="1:11" ht="14.4" customHeight="1" x14ac:dyDescent="0.3">
      <c r="A223" s="463" t="s">
        <v>426</v>
      </c>
      <c r="B223" s="464" t="s">
        <v>427</v>
      </c>
      <c r="C223" s="465" t="s">
        <v>435</v>
      </c>
      <c r="D223" s="466" t="s">
        <v>436</v>
      </c>
      <c r="E223" s="465" t="s">
        <v>781</v>
      </c>
      <c r="F223" s="466" t="s">
        <v>782</v>
      </c>
      <c r="G223" s="465" t="s">
        <v>1002</v>
      </c>
      <c r="H223" s="465" t="s">
        <v>1003</v>
      </c>
      <c r="I223" s="468">
        <v>977.2550048828125</v>
      </c>
      <c r="J223" s="468">
        <v>14</v>
      </c>
      <c r="K223" s="469">
        <v>13681.64013671875</v>
      </c>
    </row>
    <row r="224" spans="1:11" ht="14.4" customHeight="1" x14ac:dyDescent="0.3">
      <c r="A224" s="463" t="s">
        <v>426</v>
      </c>
      <c r="B224" s="464" t="s">
        <v>427</v>
      </c>
      <c r="C224" s="465" t="s">
        <v>435</v>
      </c>
      <c r="D224" s="466" t="s">
        <v>436</v>
      </c>
      <c r="E224" s="465" t="s">
        <v>781</v>
      </c>
      <c r="F224" s="466" t="s">
        <v>782</v>
      </c>
      <c r="G224" s="465" t="s">
        <v>1004</v>
      </c>
      <c r="H224" s="465" t="s">
        <v>1005</v>
      </c>
      <c r="I224" s="468">
        <v>298.8699951171875</v>
      </c>
      <c r="J224" s="468">
        <v>121</v>
      </c>
      <c r="K224" s="469">
        <v>36163.26953125</v>
      </c>
    </row>
    <row r="225" spans="1:11" ht="14.4" customHeight="1" x14ac:dyDescent="0.3">
      <c r="A225" s="463" t="s">
        <v>426</v>
      </c>
      <c r="B225" s="464" t="s">
        <v>427</v>
      </c>
      <c r="C225" s="465" t="s">
        <v>435</v>
      </c>
      <c r="D225" s="466" t="s">
        <v>436</v>
      </c>
      <c r="E225" s="465" t="s">
        <v>781</v>
      </c>
      <c r="F225" s="466" t="s">
        <v>782</v>
      </c>
      <c r="G225" s="465" t="s">
        <v>1006</v>
      </c>
      <c r="H225" s="465" t="s">
        <v>1007</v>
      </c>
      <c r="I225" s="468">
        <v>1899.7874755859375</v>
      </c>
      <c r="J225" s="468">
        <v>5</v>
      </c>
      <c r="K225" s="469">
        <v>9778.2998046875</v>
      </c>
    </row>
    <row r="226" spans="1:11" ht="14.4" customHeight="1" x14ac:dyDescent="0.3">
      <c r="A226" s="463" t="s">
        <v>426</v>
      </c>
      <c r="B226" s="464" t="s">
        <v>427</v>
      </c>
      <c r="C226" s="465" t="s">
        <v>435</v>
      </c>
      <c r="D226" s="466" t="s">
        <v>436</v>
      </c>
      <c r="E226" s="465" t="s">
        <v>781</v>
      </c>
      <c r="F226" s="466" t="s">
        <v>782</v>
      </c>
      <c r="G226" s="465" t="s">
        <v>1008</v>
      </c>
      <c r="H226" s="465" t="s">
        <v>1009</v>
      </c>
      <c r="I226" s="468">
        <v>4168.4501953125</v>
      </c>
      <c r="J226" s="468">
        <v>3</v>
      </c>
      <c r="K226" s="469">
        <v>12505.3505859375</v>
      </c>
    </row>
    <row r="227" spans="1:11" ht="14.4" customHeight="1" x14ac:dyDescent="0.3">
      <c r="A227" s="463" t="s">
        <v>426</v>
      </c>
      <c r="B227" s="464" t="s">
        <v>427</v>
      </c>
      <c r="C227" s="465" t="s">
        <v>435</v>
      </c>
      <c r="D227" s="466" t="s">
        <v>436</v>
      </c>
      <c r="E227" s="465" t="s">
        <v>781</v>
      </c>
      <c r="F227" s="466" t="s">
        <v>782</v>
      </c>
      <c r="G227" s="465" t="s">
        <v>1010</v>
      </c>
      <c r="H227" s="465" t="s">
        <v>1011</v>
      </c>
      <c r="I227" s="468">
        <v>1102.31005859375</v>
      </c>
      <c r="J227" s="468">
        <v>1</v>
      </c>
      <c r="K227" s="469">
        <v>1102.31005859375</v>
      </c>
    </row>
    <row r="228" spans="1:11" ht="14.4" customHeight="1" x14ac:dyDescent="0.3">
      <c r="A228" s="463" t="s">
        <v>426</v>
      </c>
      <c r="B228" s="464" t="s">
        <v>427</v>
      </c>
      <c r="C228" s="465" t="s">
        <v>435</v>
      </c>
      <c r="D228" s="466" t="s">
        <v>436</v>
      </c>
      <c r="E228" s="465" t="s">
        <v>781</v>
      </c>
      <c r="F228" s="466" t="s">
        <v>782</v>
      </c>
      <c r="G228" s="465" t="s">
        <v>1012</v>
      </c>
      <c r="H228" s="465" t="s">
        <v>1013</v>
      </c>
      <c r="I228" s="468">
        <v>2679</v>
      </c>
      <c r="J228" s="468">
        <v>2</v>
      </c>
      <c r="K228" s="469">
        <v>5358</v>
      </c>
    </row>
    <row r="229" spans="1:11" ht="14.4" customHeight="1" x14ac:dyDescent="0.3">
      <c r="A229" s="463" t="s">
        <v>426</v>
      </c>
      <c r="B229" s="464" t="s">
        <v>427</v>
      </c>
      <c r="C229" s="465" t="s">
        <v>435</v>
      </c>
      <c r="D229" s="466" t="s">
        <v>436</v>
      </c>
      <c r="E229" s="465" t="s">
        <v>781</v>
      </c>
      <c r="F229" s="466" t="s">
        <v>782</v>
      </c>
      <c r="G229" s="465" t="s">
        <v>1014</v>
      </c>
      <c r="H229" s="465" t="s">
        <v>1015</v>
      </c>
      <c r="I229" s="468">
        <v>2096.949951171875</v>
      </c>
      <c r="J229" s="468">
        <v>3</v>
      </c>
      <c r="K229" s="469">
        <v>6290.85009765625</v>
      </c>
    </row>
    <row r="230" spans="1:11" ht="14.4" customHeight="1" x14ac:dyDescent="0.3">
      <c r="A230" s="463" t="s">
        <v>426</v>
      </c>
      <c r="B230" s="464" t="s">
        <v>427</v>
      </c>
      <c r="C230" s="465" t="s">
        <v>435</v>
      </c>
      <c r="D230" s="466" t="s">
        <v>436</v>
      </c>
      <c r="E230" s="465" t="s">
        <v>781</v>
      </c>
      <c r="F230" s="466" t="s">
        <v>782</v>
      </c>
      <c r="G230" s="465" t="s">
        <v>1016</v>
      </c>
      <c r="H230" s="465" t="s">
        <v>1017</v>
      </c>
      <c r="I230" s="468">
        <v>974.04998779296875</v>
      </c>
      <c r="J230" s="468">
        <v>2</v>
      </c>
      <c r="K230" s="469">
        <v>1948.0999755859375</v>
      </c>
    </row>
    <row r="231" spans="1:11" ht="14.4" customHeight="1" x14ac:dyDescent="0.3">
      <c r="A231" s="463" t="s">
        <v>426</v>
      </c>
      <c r="B231" s="464" t="s">
        <v>427</v>
      </c>
      <c r="C231" s="465" t="s">
        <v>435</v>
      </c>
      <c r="D231" s="466" t="s">
        <v>436</v>
      </c>
      <c r="E231" s="465" t="s">
        <v>781</v>
      </c>
      <c r="F231" s="466" t="s">
        <v>782</v>
      </c>
      <c r="G231" s="465" t="s">
        <v>1018</v>
      </c>
      <c r="H231" s="465" t="s">
        <v>1019</v>
      </c>
      <c r="I231" s="468">
        <v>974.04998779296875</v>
      </c>
      <c r="J231" s="468">
        <v>2</v>
      </c>
      <c r="K231" s="469">
        <v>1948.0999755859375</v>
      </c>
    </row>
    <row r="232" spans="1:11" ht="14.4" customHeight="1" x14ac:dyDescent="0.3">
      <c r="A232" s="463" t="s">
        <v>426</v>
      </c>
      <c r="B232" s="464" t="s">
        <v>427</v>
      </c>
      <c r="C232" s="465" t="s">
        <v>435</v>
      </c>
      <c r="D232" s="466" t="s">
        <v>436</v>
      </c>
      <c r="E232" s="465" t="s">
        <v>781</v>
      </c>
      <c r="F232" s="466" t="s">
        <v>782</v>
      </c>
      <c r="G232" s="465" t="s">
        <v>1020</v>
      </c>
      <c r="H232" s="465" t="s">
        <v>1021</v>
      </c>
      <c r="I232" s="468">
        <v>974.04998779296875</v>
      </c>
      <c r="J232" s="468">
        <v>3</v>
      </c>
      <c r="K232" s="469">
        <v>2922.14990234375</v>
      </c>
    </row>
    <row r="233" spans="1:11" ht="14.4" customHeight="1" x14ac:dyDescent="0.3">
      <c r="A233" s="463" t="s">
        <v>426</v>
      </c>
      <c r="B233" s="464" t="s">
        <v>427</v>
      </c>
      <c r="C233" s="465" t="s">
        <v>435</v>
      </c>
      <c r="D233" s="466" t="s">
        <v>436</v>
      </c>
      <c r="E233" s="465" t="s">
        <v>781</v>
      </c>
      <c r="F233" s="466" t="s">
        <v>782</v>
      </c>
      <c r="G233" s="465" t="s">
        <v>1022</v>
      </c>
      <c r="H233" s="465" t="s">
        <v>1023</v>
      </c>
      <c r="I233" s="468">
        <v>281.92999267578125</v>
      </c>
      <c r="J233" s="468">
        <v>1</v>
      </c>
      <c r="K233" s="469">
        <v>281.92999267578125</v>
      </c>
    </row>
    <row r="234" spans="1:11" ht="14.4" customHeight="1" x14ac:dyDescent="0.3">
      <c r="A234" s="463" t="s">
        <v>426</v>
      </c>
      <c r="B234" s="464" t="s">
        <v>427</v>
      </c>
      <c r="C234" s="465" t="s">
        <v>435</v>
      </c>
      <c r="D234" s="466" t="s">
        <v>436</v>
      </c>
      <c r="E234" s="465" t="s">
        <v>781</v>
      </c>
      <c r="F234" s="466" t="s">
        <v>782</v>
      </c>
      <c r="G234" s="465" t="s">
        <v>1024</v>
      </c>
      <c r="H234" s="465" t="s">
        <v>1025</v>
      </c>
      <c r="I234" s="468">
        <v>281.92999267578125</v>
      </c>
      <c r="J234" s="468">
        <v>1</v>
      </c>
      <c r="K234" s="469">
        <v>281.92999267578125</v>
      </c>
    </row>
    <row r="235" spans="1:11" ht="14.4" customHeight="1" x14ac:dyDescent="0.3">
      <c r="A235" s="463" t="s">
        <v>426</v>
      </c>
      <c r="B235" s="464" t="s">
        <v>427</v>
      </c>
      <c r="C235" s="465" t="s">
        <v>435</v>
      </c>
      <c r="D235" s="466" t="s">
        <v>436</v>
      </c>
      <c r="E235" s="465" t="s">
        <v>781</v>
      </c>
      <c r="F235" s="466" t="s">
        <v>782</v>
      </c>
      <c r="G235" s="465" t="s">
        <v>1026</v>
      </c>
      <c r="H235" s="465" t="s">
        <v>1027</v>
      </c>
      <c r="I235" s="468">
        <v>281.92999267578125</v>
      </c>
      <c r="J235" s="468">
        <v>2</v>
      </c>
      <c r="K235" s="469">
        <v>563.8599853515625</v>
      </c>
    </row>
    <row r="236" spans="1:11" ht="14.4" customHeight="1" x14ac:dyDescent="0.3">
      <c r="A236" s="463" t="s">
        <v>426</v>
      </c>
      <c r="B236" s="464" t="s">
        <v>427</v>
      </c>
      <c r="C236" s="465" t="s">
        <v>435</v>
      </c>
      <c r="D236" s="466" t="s">
        <v>436</v>
      </c>
      <c r="E236" s="465" t="s">
        <v>781</v>
      </c>
      <c r="F236" s="466" t="s">
        <v>782</v>
      </c>
      <c r="G236" s="465" t="s">
        <v>1028</v>
      </c>
      <c r="H236" s="465" t="s">
        <v>1029</v>
      </c>
      <c r="I236" s="468">
        <v>1452</v>
      </c>
      <c r="J236" s="468">
        <v>3</v>
      </c>
      <c r="K236" s="469">
        <v>4356</v>
      </c>
    </row>
    <row r="237" spans="1:11" ht="14.4" customHeight="1" x14ac:dyDescent="0.3">
      <c r="A237" s="463" t="s">
        <v>426</v>
      </c>
      <c r="B237" s="464" t="s">
        <v>427</v>
      </c>
      <c r="C237" s="465" t="s">
        <v>435</v>
      </c>
      <c r="D237" s="466" t="s">
        <v>436</v>
      </c>
      <c r="E237" s="465" t="s">
        <v>781</v>
      </c>
      <c r="F237" s="466" t="s">
        <v>782</v>
      </c>
      <c r="G237" s="465" t="s">
        <v>1030</v>
      </c>
      <c r="H237" s="465" t="s">
        <v>1031</v>
      </c>
      <c r="I237" s="468">
        <v>221.69000244140625</v>
      </c>
      <c r="J237" s="468">
        <v>4</v>
      </c>
      <c r="K237" s="469">
        <v>1773.6200195327401</v>
      </c>
    </row>
    <row r="238" spans="1:11" ht="14.4" customHeight="1" x14ac:dyDescent="0.3">
      <c r="A238" s="463" t="s">
        <v>426</v>
      </c>
      <c r="B238" s="464" t="s">
        <v>427</v>
      </c>
      <c r="C238" s="465" t="s">
        <v>435</v>
      </c>
      <c r="D238" s="466" t="s">
        <v>436</v>
      </c>
      <c r="E238" s="465" t="s">
        <v>781</v>
      </c>
      <c r="F238" s="466" t="s">
        <v>782</v>
      </c>
      <c r="G238" s="465" t="s">
        <v>791</v>
      </c>
      <c r="H238" s="465" t="s">
        <v>1032</v>
      </c>
      <c r="I238" s="468">
        <v>1936</v>
      </c>
      <c r="J238" s="468">
        <v>1</v>
      </c>
      <c r="K238" s="469">
        <v>1936</v>
      </c>
    </row>
    <row r="239" spans="1:11" ht="14.4" customHeight="1" x14ac:dyDescent="0.3">
      <c r="A239" s="463" t="s">
        <v>426</v>
      </c>
      <c r="B239" s="464" t="s">
        <v>427</v>
      </c>
      <c r="C239" s="465" t="s">
        <v>435</v>
      </c>
      <c r="D239" s="466" t="s">
        <v>436</v>
      </c>
      <c r="E239" s="465" t="s">
        <v>781</v>
      </c>
      <c r="F239" s="466" t="s">
        <v>782</v>
      </c>
      <c r="G239" s="465" t="s">
        <v>1033</v>
      </c>
      <c r="H239" s="465" t="s">
        <v>1034</v>
      </c>
      <c r="I239" s="468">
        <v>1133.9014369419642</v>
      </c>
      <c r="J239" s="468">
        <v>19</v>
      </c>
      <c r="K239" s="469">
        <v>25134.549824208021</v>
      </c>
    </row>
    <row r="240" spans="1:11" ht="14.4" customHeight="1" x14ac:dyDescent="0.3">
      <c r="A240" s="463" t="s">
        <v>426</v>
      </c>
      <c r="B240" s="464" t="s">
        <v>427</v>
      </c>
      <c r="C240" s="465" t="s">
        <v>435</v>
      </c>
      <c r="D240" s="466" t="s">
        <v>436</v>
      </c>
      <c r="E240" s="465" t="s">
        <v>781</v>
      </c>
      <c r="F240" s="466" t="s">
        <v>782</v>
      </c>
      <c r="G240" s="465" t="s">
        <v>1035</v>
      </c>
      <c r="H240" s="465" t="s">
        <v>1036</v>
      </c>
      <c r="I240" s="468">
        <v>3676.800048828125</v>
      </c>
      <c r="J240" s="468">
        <v>2</v>
      </c>
      <c r="K240" s="469">
        <v>7353.60009765625</v>
      </c>
    </row>
    <row r="241" spans="1:11" ht="14.4" customHeight="1" x14ac:dyDescent="0.3">
      <c r="A241" s="463" t="s">
        <v>426</v>
      </c>
      <c r="B241" s="464" t="s">
        <v>427</v>
      </c>
      <c r="C241" s="465" t="s">
        <v>435</v>
      </c>
      <c r="D241" s="466" t="s">
        <v>436</v>
      </c>
      <c r="E241" s="465" t="s">
        <v>781</v>
      </c>
      <c r="F241" s="466" t="s">
        <v>782</v>
      </c>
      <c r="G241" s="465" t="s">
        <v>1037</v>
      </c>
      <c r="H241" s="465" t="s">
        <v>1038</v>
      </c>
      <c r="I241" s="468">
        <v>719.19999186197913</v>
      </c>
      <c r="J241" s="468">
        <v>3</v>
      </c>
      <c r="K241" s="469">
        <v>3270.129951171577</v>
      </c>
    </row>
    <row r="242" spans="1:11" ht="14.4" customHeight="1" x14ac:dyDescent="0.3">
      <c r="A242" s="463" t="s">
        <v>426</v>
      </c>
      <c r="B242" s="464" t="s">
        <v>427</v>
      </c>
      <c r="C242" s="465" t="s">
        <v>435</v>
      </c>
      <c r="D242" s="466" t="s">
        <v>436</v>
      </c>
      <c r="E242" s="465" t="s">
        <v>781</v>
      </c>
      <c r="F242" s="466" t="s">
        <v>782</v>
      </c>
      <c r="G242" s="465" t="s">
        <v>1039</v>
      </c>
      <c r="H242" s="465" t="s">
        <v>1040</v>
      </c>
      <c r="I242" s="468">
        <v>1018.8200073242188</v>
      </c>
      <c r="J242" s="468">
        <v>1</v>
      </c>
      <c r="K242" s="469">
        <v>1018.8200073242188</v>
      </c>
    </row>
    <row r="243" spans="1:11" ht="14.4" customHeight="1" x14ac:dyDescent="0.3">
      <c r="A243" s="463" t="s">
        <v>426</v>
      </c>
      <c r="B243" s="464" t="s">
        <v>427</v>
      </c>
      <c r="C243" s="465" t="s">
        <v>435</v>
      </c>
      <c r="D243" s="466" t="s">
        <v>436</v>
      </c>
      <c r="E243" s="465" t="s">
        <v>781</v>
      </c>
      <c r="F243" s="466" t="s">
        <v>782</v>
      </c>
      <c r="G243" s="465" t="s">
        <v>1041</v>
      </c>
      <c r="H243" s="465" t="s">
        <v>1042</v>
      </c>
      <c r="I243" s="468">
        <v>6648.9501953125</v>
      </c>
      <c r="J243" s="468">
        <v>1</v>
      </c>
      <c r="K243" s="469">
        <v>6648.9501953125</v>
      </c>
    </row>
    <row r="244" spans="1:11" ht="14.4" customHeight="1" x14ac:dyDescent="0.3">
      <c r="A244" s="463" t="s">
        <v>426</v>
      </c>
      <c r="B244" s="464" t="s">
        <v>427</v>
      </c>
      <c r="C244" s="465" t="s">
        <v>435</v>
      </c>
      <c r="D244" s="466" t="s">
        <v>436</v>
      </c>
      <c r="E244" s="465" t="s">
        <v>781</v>
      </c>
      <c r="F244" s="466" t="s">
        <v>782</v>
      </c>
      <c r="G244" s="465" t="s">
        <v>1043</v>
      </c>
      <c r="H244" s="465" t="s">
        <v>1044</v>
      </c>
      <c r="I244" s="468">
        <v>124.62999725341797</v>
      </c>
      <c r="J244" s="468">
        <v>20</v>
      </c>
      <c r="K244" s="469">
        <v>2492.60009765625</v>
      </c>
    </row>
    <row r="245" spans="1:11" ht="14.4" customHeight="1" x14ac:dyDescent="0.3">
      <c r="A245" s="463" t="s">
        <v>426</v>
      </c>
      <c r="B245" s="464" t="s">
        <v>427</v>
      </c>
      <c r="C245" s="465" t="s">
        <v>435</v>
      </c>
      <c r="D245" s="466" t="s">
        <v>436</v>
      </c>
      <c r="E245" s="465" t="s">
        <v>781</v>
      </c>
      <c r="F245" s="466" t="s">
        <v>782</v>
      </c>
      <c r="G245" s="465" t="s">
        <v>1045</v>
      </c>
      <c r="H245" s="465" t="s">
        <v>1046</v>
      </c>
      <c r="I245" s="468">
        <v>6785</v>
      </c>
      <c r="J245" s="468">
        <v>2</v>
      </c>
      <c r="K245" s="469">
        <v>13570</v>
      </c>
    </row>
    <row r="246" spans="1:11" ht="14.4" customHeight="1" x14ac:dyDescent="0.3">
      <c r="A246" s="463" t="s">
        <v>426</v>
      </c>
      <c r="B246" s="464" t="s">
        <v>427</v>
      </c>
      <c r="C246" s="465" t="s">
        <v>435</v>
      </c>
      <c r="D246" s="466" t="s">
        <v>436</v>
      </c>
      <c r="E246" s="465" t="s">
        <v>781</v>
      </c>
      <c r="F246" s="466" t="s">
        <v>782</v>
      </c>
      <c r="G246" s="465" t="s">
        <v>1047</v>
      </c>
      <c r="H246" s="465" t="s">
        <v>1048</v>
      </c>
      <c r="I246" s="468">
        <v>3864</v>
      </c>
      <c r="J246" s="468">
        <v>2</v>
      </c>
      <c r="K246" s="469">
        <v>7728</v>
      </c>
    </row>
    <row r="247" spans="1:11" ht="14.4" customHeight="1" x14ac:dyDescent="0.3">
      <c r="A247" s="463" t="s">
        <v>426</v>
      </c>
      <c r="B247" s="464" t="s">
        <v>427</v>
      </c>
      <c r="C247" s="465" t="s">
        <v>435</v>
      </c>
      <c r="D247" s="466" t="s">
        <v>436</v>
      </c>
      <c r="E247" s="465" t="s">
        <v>781</v>
      </c>
      <c r="F247" s="466" t="s">
        <v>782</v>
      </c>
      <c r="G247" s="465" t="s">
        <v>1049</v>
      </c>
      <c r="H247" s="465" t="s">
        <v>1050</v>
      </c>
      <c r="I247" s="468">
        <v>3864</v>
      </c>
      <c r="J247" s="468">
        <v>2</v>
      </c>
      <c r="K247" s="469">
        <v>7728</v>
      </c>
    </row>
    <row r="248" spans="1:11" ht="14.4" customHeight="1" x14ac:dyDescent="0.3">
      <c r="A248" s="463" t="s">
        <v>426</v>
      </c>
      <c r="B248" s="464" t="s">
        <v>427</v>
      </c>
      <c r="C248" s="465" t="s">
        <v>435</v>
      </c>
      <c r="D248" s="466" t="s">
        <v>436</v>
      </c>
      <c r="E248" s="465" t="s">
        <v>781</v>
      </c>
      <c r="F248" s="466" t="s">
        <v>782</v>
      </c>
      <c r="G248" s="465" t="s">
        <v>1051</v>
      </c>
      <c r="H248" s="465" t="s">
        <v>1052</v>
      </c>
      <c r="I248" s="468">
        <v>3864</v>
      </c>
      <c r="J248" s="468">
        <v>4</v>
      </c>
      <c r="K248" s="469">
        <v>15456</v>
      </c>
    </row>
    <row r="249" spans="1:11" ht="14.4" customHeight="1" x14ac:dyDescent="0.3">
      <c r="A249" s="463" t="s">
        <v>426</v>
      </c>
      <c r="B249" s="464" t="s">
        <v>427</v>
      </c>
      <c r="C249" s="465" t="s">
        <v>435</v>
      </c>
      <c r="D249" s="466" t="s">
        <v>436</v>
      </c>
      <c r="E249" s="465" t="s">
        <v>781</v>
      </c>
      <c r="F249" s="466" t="s">
        <v>782</v>
      </c>
      <c r="G249" s="465" t="s">
        <v>1053</v>
      </c>
      <c r="H249" s="465" t="s">
        <v>1054</v>
      </c>
      <c r="I249" s="468">
        <v>3864</v>
      </c>
      <c r="J249" s="468">
        <v>3</v>
      </c>
      <c r="K249" s="469">
        <v>11592</v>
      </c>
    </row>
    <row r="250" spans="1:11" ht="14.4" customHeight="1" x14ac:dyDescent="0.3">
      <c r="A250" s="463" t="s">
        <v>426</v>
      </c>
      <c r="B250" s="464" t="s">
        <v>427</v>
      </c>
      <c r="C250" s="465" t="s">
        <v>435</v>
      </c>
      <c r="D250" s="466" t="s">
        <v>436</v>
      </c>
      <c r="E250" s="465" t="s">
        <v>781</v>
      </c>
      <c r="F250" s="466" t="s">
        <v>782</v>
      </c>
      <c r="G250" s="465" t="s">
        <v>1055</v>
      </c>
      <c r="H250" s="465" t="s">
        <v>1056</v>
      </c>
      <c r="I250" s="468">
        <v>3864</v>
      </c>
      <c r="J250" s="468">
        <v>1</v>
      </c>
      <c r="K250" s="469">
        <v>3864</v>
      </c>
    </row>
    <row r="251" spans="1:11" ht="14.4" customHeight="1" x14ac:dyDescent="0.3">
      <c r="A251" s="463" t="s">
        <v>426</v>
      </c>
      <c r="B251" s="464" t="s">
        <v>427</v>
      </c>
      <c r="C251" s="465" t="s">
        <v>435</v>
      </c>
      <c r="D251" s="466" t="s">
        <v>436</v>
      </c>
      <c r="E251" s="465" t="s">
        <v>781</v>
      </c>
      <c r="F251" s="466" t="s">
        <v>782</v>
      </c>
      <c r="G251" s="465" t="s">
        <v>1057</v>
      </c>
      <c r="H251" s="465" t="s">
        <v>1058</v>
      </c>
      <c r="I251" s="468">
        <v>3885.2900390625</v>
      </c>
      <c r="J251" s="468">
        <v>8</v>
      </c>
      <c r="K251" s="469">
        <v>30975.8701171875</v>
      </c>
    </row>
    <row r="252" spans="1:11" ht="14.4" customHeight="1" x14ac:dyDescent="0.3">
      <c r="A252" s="463" t="s">
        <v>426</v>
      </c>
      <c r="B252" s="464" t="s">
        <v>427</v>
      </c>
      <c r="C252" s="465" t="s">
        <v>435</v>
      </c>
      <c r="D252" s="466" t="s">
        <v>436</v>
      </c>
      <c r="E252" s="465" t="s">
        <v>781</v>
      </c>
      <c r="F252" s="466" t="s">
        <v>782</v>
      </c>
      <c r="G252" s="465" t="s">
        <v>1059</v>
      </c>
      <c r="H252" s="465" t="s">
        <v>1060</v>
      </c>
      <c r="I252" s="468">
        <v>3864</v>
      </c>
      <c r="J252" s="468">
        <v>6</v>
      </c>
      <c r="K252" s="469">
        <v>23184</v>
      </c>
    </row>
    <row r="253" spans="1:11" ht="14.4" customHeight="1" x14ac:dyDescent="0.3">
      <c r="A253" s="463" t="s">
        <v>426</v>
      </c>
      <c r="B253" s="464" t="s">
        <v>427</v>
      </c>
      <c r="C253" s="465" t="s">
        <v>435</v>
      </c>
      <c r="D253" s="466" t="s">
        <v>436</v>
      </c>
      <c r="E253" s="465" t="s">
        <v>781</v>
      </c>
      <c r="F253" s="466" t="s">
        <v>782</v>
      </c>
      <c r="G253" s="465" t="s">
        <v>1061</v>
      </c>
      <c r="H253" s="465" t="s">
        <v>1062</v>
      </c>
      <c r="I253" s="468">
        <v>3864</v>
      </c>
      <c r="J253" s="468">
        <v>2</v>
      </c>
      <c r="K253" s="469">
        <v>7728</v>
      </c>
    </row>
    <row r="254" spans="1:11" ht="14.4" customHeight="1" x14ac:dyDescent="0.3">
      <c r="A254" s="463" t="s">
        <v>426</v>
      </c>
      <c r="B254" s="464" t="s">
        <v>427</v>
      </c>
      <c r="C254" s="465" t="s">
        <v>435</v>
      </c>
      <c r="D254" s="466" t="s">
        <v>436</v>
      </c>
      <c r="E254" s="465" t="s">
        <v>781</v>
      </c>
      <c r="F254" s="466" t="s">
        <v>782</v>
      </c>
      <c r="G254" s="465" t="s">
        <v>1063</v>
      </c>
      <c r="H254" s="465" t="s">
        <v>1064</v>
      </c>
      <c r="I254" s="468">
        <v>3864</v>
      </c>
      <c r="J254" s="468">
        <v>2</v>
      </c>
      <c r="K254" s="469">
        <v>7728</v>
      </c>
    </row>
    <row r="255" spans="1:11" ht="14.4" customHeight="1" x14ac:dyDescent="0.3">
      <c r="A255" s="463" t="s">
        <v>426</v>
      </c>
      <c r="B255" s="464" t="s">
        <v>427</v>
      </c>
      <c r="C255" s="465" t="s">
        <v>435</v>
      </c>
      <c r="D255" s="466" t="s">
        <v>436</v>
      </c>
      <c r="E255" s="465" t="s">
        <v>781</v>
      </c>
      <c r="F255" s="466" t="s">
        <v>782</v>
      </c>
      <c r="G255" s="465" t="s">
        <v>1065</v>
      </c>
      <c r="H255" s="465" t="s">
        <v>1066</v>
      </c>
      <c r="I255" s="468">
        <v>3864</v>
      </c>
      <c r="J255" s="468">
        <v>2</v>
      </c>
      <c r="K255" s="469">
        <v>7728</v>
      </c>
    </row>
    <row r="256" spans="1:11" ht="14.4" customHeight="1" x14ac:dyDescent="0.3">
      <c r="A256" s="463" t="s">
        <v>426</v>
      </c>
      <c r="B256" s="464" t="s">
        <v>427</v>
      </c>
      <c r="C256" s="465" t="s">
        <v>435</v>
      </c>
      <c r="D256" s="466" t="s">
        <v>436</v>
      </c>
      <c r="E256" s="465" t="s">
        <v>781</v>
      </c>
      <c r="F256" s="466" t="s">
        <v>782</v>
      </c>
      <c r="G256" s="465" t="s">
        <v>1067</v>
      </c>
      <c r="H256" s="465" t="s">
        <v>1068</v>
      </c>
      <c r="I256" s="468">
        <v>3864</v>
      </c>
      <c r="J256" s="468">
        <v>5</v>
      </c>
      <c r="K256" s="469">
        <v>19320</v>
      </c>
    </row>
    <row r="257" spans="1:11" ht="14.4" customHeight="1" x14ac:dyDescent="0.3">
      <c r="A257" s="463" t="s">
        <v>426</v>
      </c>
      <c r="B257" s="464" t="s">
        <v>427</v>
      </c>
      <c r="C257" s="465" t="s">
        <v>435</v>
      </c>
      <c r="D257" s="466" t="s">
        <v>436</v>
      </c>
      <c r="E257" s="465" t="s">
        <v>781</v>
      </c>
      <c r="F257" s="466" t="s">
        <v>782</v>
      </c>
      <c r="G257" s="465" t="s">
        <v>1069</v>
      </c>
      <c r="H257" s="465" t="s">
        <v>1070</v>
      </c>
      <c r="I257" s="468">
        <v>3864</v>
      </c>
      <c r="J257" s="468">
        <v>2</v>
      </c>
      <c r="K257" s="469">
        <v>7728</v>
      </c>
    </row>
    <row r="258" spans="1:11" ht="14.4" customHeight="1" x14ac:dyDescent="0.3">
      <c r="A258" s="463" t="s">
        <v>426</v>
      </c>
      <c r="B258" s="464" t="s">
        <v>427</v>
      </c>
      <c r="C258" s="465" t="s">
        <v>435</v>
      </c>
      <c r="D258" s="466" t="s">
        <v>436</v>
      </c>
      <c r="E258" s="465" t="s">
        <v>781</v>
      </c>
      <c r="F258" s="466" t="s">
        <v>782</v>
      </c>
      <c r="G258" s="465" t="s">
        <v>1071</v>
      </c>
      <c r="H258" s="465" t="s">
        <v>1072</v>
      </c>
      <c r="I258" s="468">
        <v>363</v>
      </c>
      <c r="J258" s="468">
        <v>4</v>
      </c>
      <c r="K258" s="469">
        <v>1452</v>
      </c>
    </row>
    <row r="259" spans="1:11" ht="14.4" customHeight="1" x14ac:dyDescent="0.3">
      <c r="A259" s="463" t="s">
        <v>426</v>
      </c>
      <c r="B259" s="464" t="s">
        <v>427</v>
      </c>
      <c r="C259" s="465" t="s">
        <v>435</v>
      </c>
      <c r="D259" s="466" t="s">
        <v>436</v>
      </c>
      <c r="E259" s="465" t="s">
        <v>781</v>
      </c>
      <c r="F259" s="466" t="s">
        <v>782</v>
      </c>
      <c r="G259" s="465" t="s">
        <v>1073</v>
      </c>
      <c r="H259" s="465" t="s">
        <v>1074</v>
      </c>
      <c r="I259" s="468">
        <v>2843.5</v>
      </c>
      <c r="J259" s="468">
        <v>1</v>
      </c>
      <c r="K259" s="469">
        <v>2843.5</v>
      </c>
    </row>
    <row r="260" spans="1:11" ht="14.4" customHeight="1" x14ac:dyDescent="0.3">
      <c r="A260" s="463" t="s">
        <v>426</v>
      </c>
      <c r="B260" s="464" t="s">
        <v>427</v>
      </c>
      <c r="C260" s="465" t="s">
        <v>435</v>
      </c>
      <c r="D260" s="466" t="s">
        <v>436</v>
      </c>
      <c r="E260" s="465" t="s">
        <v>781</v>
      </c>
      <c r="F260" s="466" t="s">
        <v>782</v>
      </c>
      <c r="G260" s="465" t="s">
        <v>1075</v>
      </c>
      <c r="H260" s="465" t="s">
        <v>1076</v>
      </c>
      <c r="I260" s="468">
        <v>435.60000610351563</v>
      </c>
      <c r="J260" s="468">
        <v>4</v>
      </c>
      <c r="K260" s="469">
        <v>1742.4000244140625</v>
      </c>
    </row>
    <row r="261" spans="1:11" ht="14.4" customHeight="1" x14ac:dyDescent="0.3">
      <c r="A261" s="463" t="s">
        <v>426</v>
      </c>
      <c r="B261" s="464" t="s">
        <v>427</v>
      </c>
      <c r="C261" s="465" t="s">
        <v>435</v>
      </c>
      <c r="D261" s="466" t="s">
        <v>436</v>
      </c>
      <c r="E261" s="465" t="s">
        <v>781</v>
      </c>
      <c r="F261" s="466" t="s">
        <v>782</v>
      </c>
      <c r="G261" s="465" t="s">
        <v>1077</v>
      </c>
      <c r="H261" s="465" t="s">
        <v>1078</v>
      </c>
      <c r="I261" s="468">
        <v>3.8399999141693115</v>
      </c>
      <c r="J261" s="468">
        <v>600</v>
      </c>
      <c r="K261" s="469">
        <v>2304</v>
      </c>
    </row>
    <row r="262" spans="1:11" ht="14.4" customHeight="1" x14ac:dyDescent="0.3">
      <c r="A262" s="463" t="s">
        <v>426</v>
      </c>
      <c r="B262" s="464" t="s">
        <v>427</v>
      </c>
      <c r="C262" s="465" t="s">
        <v>435</v>
      </c>
      <c r="D262" s="466" t="s">
        <v>436</v>
      </c>
      <c r="E262" s="465" t="s">
        <v>781</v>
      </c>
      <c r="F262" s="466" t="s">
        <v>782</v>
      </c>
      <c r="G262" s="465" t="s">
        <v>1079</v>
      </c>
      <c r="H262" s="465" t="s">
        <v>1080</v>
      </c>
      <c r="I262" s="468">
        <v>185.33000183105469</v>
      </c>
      <c r="J262" s="468">
        <v>3</v>
      </c>
      <c r="K262" s="469">
        <v>556</v>
      </c>
    </row>
    <row r="263" spans="1:11" ht="14.4" customHeight="1" x14ac:dyDescent="0.3">
      <c r="A263" s="463" t="s">
        <v>426</v>
      </c>
      <c r="B263" s="464" t="s">
        <v>427</v>
      </c>
      <c r="C263" s="465" t="s">
        <v>435</v>
      </c>
      <c r="D263" s="466" t="s">
        <v>436</v>
      </c>
      <c r="E263" s="465" t="s">
        <v>781</v>
      </c>
      <c r="F263" s="466" t="s">
        <v>782</v>
      </c>
      <c r="G263" s="465" t="s">
        <v>1081</v>
      </c>
      <c r="H263" s="465" t="s">
        <v>1082</v>
      </c>
      <c r="I263" s="468">
        <v>17.510000228881836</v>
      </c>
      <c r="J263" s="468">
        <v>50</v>
      </c>
      <c r="K263" s="469">
        <v>875.6199951171875</v>
      </c>
    </row>
    <row r="264" spans="1:11" ht="14.4" customHeight="1" x14ac:dyDescent="0.3">
      <c r="A264" s="463" t="s">
        <v>426</v>
      </c>
      <c r="B264" s="464" t="s">
        <v>427</v>
      </c>
      <c r="C264" s="465" t="s">
        <v>435</v>
      </c>
      <c r="D264" s="466" t="s">
        <v>436</v>
      </c>
      <c r="E264" s="465" t="s">
        <v>781</v>
      </c>
      <c r="F264" s="466" t="s">
        <v>782</v>
      </c>
      <c r="G264" s="465" t="s">
        <v>1083</v>
      </c>
      <c r="H264" s="465" t="s">
        <v>1084</v>
      </c>
      <c r="I264" s="468">
        <v>2565.1348876953125</v>
      </c>
      <c r="J264" s="468">
        <v>3</v>
      </c>
      <c r="K264" s="469">
        <v>7695.399658203125</v>
      </c>
    </row>
    <row r="265" spans="1:11" ht="14.4" customHeight="1" x14ac:dyDescent="0.3">
      <c r="A265" s="463" t="s">
        <v>426</v>
      </c>
      <c r="B265" s="464" t="s">
        <v>427</v>
      </c>
      <c r="C265" s="465" t="s">
        <v>435</v>
      </c>
      <c r="D265" s="466" t="s">
        <v>436</v>
      </c>
      <c r="E265" s="465" t="s">
        <v>781</v>
      </c>
      <c r="F265" s="466" t="s">
        <v>782</v>
      </c>
      <c r="G265" s="465" t="s">
        <v>1085</v>
      </c>
      <c r="H265" s="465" t="s">
        <v>1086</v>
      </c>
      <c r="I265" s="468">
        <v>135</v>
      </c>
      <c r="J265" s="468">
        <v>5</v>
      </c>
      <c r="K265" s="469">
        <v>675</v>
      </c>
    </row>
    <row r="266" spans="1:11" ht="14.4" customHeight="1" x14ac:dyDescent="0.3">
      <c r="A266" s="463" t="s">
        <v>426</v>
      </c>
      <c r="B266" s="464" t="s">
        <v>427</v>
      </c>
      <c r="C266" s="465" t="s">
        <v>435</v>
      </c>
      <c r="D266" s="466" t="s">
        <v>436</v>
      </c>
      <c r="E266" s="465" t="s">
        <v>781</v>
      </c>
      <c r="F266" s="466" t="s">
        <v>782</v>
      </c>
      <c r="G266" s="465" t="s">
        <v>1087</v>
      </c>
      <c r="H266" s="465" t="s">
        <v>1088</v>
      </c>
      <c r="I266" s="468">
        <v>135</v>
      </c>
      <c r="J266" s="468">
        <v>5</v>
      </c>
      <c r="K266" s="469">
        <v>675</v>
      </c>
    </row>
    <row r="267" spans="1:11" ht="14.4" customHeight="1" x14ac:dyDescent="0.3">
      <c r="A267" s="463" t="s">
        <v>426</v>
      </c>
      <c r="B267" s="464" t="s">
        <v>427</v>
      </c>
      <c r="C267" s="465" t="s">
        <v>435</v>
      </c>
      <c r="D267" s="466" t="s">
        <v>436</v>
      </c>
      <c r="E267" s="465" t="s">
        <v>781</v>
      </c>
      <c r="F267" s="466" t="s">
        <v>782</v>
      </c>
      <c r="G267" s="465" t="s">
        <v>1089</v>
      </c>
      <c r="H267" s="465" t="s">
        <v>1090</v>
      </c>
      <c r="I267" s="468">
        <v>135</v>
      </c>
      <c r="J267" s="468">
        <v>15</v>
      </c>
      <c r="K267" s="469">
        <v>2025</v>
      </c>
    </row>
    <row r="268" spans="1:11" ht="14.4" customHeight="1" x14ac:dyDescent="0.3">
      <c r="A268" s="463" t="s">
        <v>426</v>
      </c>
      <c r="B268" s="464" t="s">
        <v>427</v>
      </c>
      <c r="C268" s="465" t="s">
        <v>435</v>
      </c>
      <c r="D268" s="466" t="s">
        <v>436</v>
      </c>
      <c r="E268" s="465" t="s">
        <v>781</v>
      </c>
      <c r="F268" s="466" t="s">
        <v>782</v>
      </c>
      <c r="G268" s="465" t="s">
        <v>1091</v>
      </c>
      <c r="H268" s="465" t="s">
        <v>1092</v>
      </c>
      <c r="I268" s="468">
        <v>135</v>
      </c>
      <c r="J268" s="468">
        <v>15</v>
      </c>
      <c r="K268" s="469">
        <v>2025</v>
      </c>
    </row>
    <row r="269" spans="1:11" ht="14.4" customHeight="1" x14ac:dyDescent="0.3">
      <c r="A269" s="463" t="s">
        <v>426</v>
      </c>
      <c r="B269" s="464" t="s">
        <v>427</v>
      </c>
      <c r="C269" s="465" t="s">
        <v>435</v>
      </c>
      <c r="D269" s="466" t="s">
        <v>436</v>
      </c>
      <c r="E269" s="465" t="s">
        <v>781</v>
      </c>
      <c r="F269" s="466" t="s">
        <v>782</v>
      </c>
      <c r="G269" s="465" t="s">
        <v>1093</v>
      </c>
      <c r="H269" s="465" t="s">
        <v>1094</v>
      </c>
      <c r="I269" s="468">
        <v>28.464999198913574</v>
      </c>
      <c r="J269" s="468">
        <v>80</v>
      </c>
      <c r="K269" s="469">
        <v>2277.0499267578125</v>
      </c>
    </row>
    <row r="270" spans="1:11" ht="14.4" customHeight="1" x14ac:dyDescent="0.3">
      <c r="A270" s="463" t="s">
        <v>426</v>
      </c>
      <c r="B270" s="464" t="s">
        <v>427</v>
      </c>
      <c r="C270" s="465" t="s">
        <v>435</v>
      </c>
      <c r="D270" s="466" t="s">
        <v>436</v>
      </c>
      <c r="E270" s="465" t="s">
        <v>781</v>
      </c>
      <c r="F270" s="466" t="s">
        <v>782</v>
      </c>
      <c r="G270" s="465" t="s">
        <v>1095</v>
      </c>
      <c r="H270" s="465" t="s">
        <v>1096</v>
      </c>
      <c r="I270" s="468">
        <v>54.450000762939453</v>
      </c>
      <c r="J270" s="468">
        <v>1</v>
      </c>
      <c r="K270" s="469">
        <v>54.450000762939453</v>
      </c>
    </row>
    <row r="271" spans="1:11" ht="14.4" customHeight="1" x14ac:dyDescent="0.3">
      <c r="A271" s="463" t="s">
        <v>426</v>
      </c>
      <c r="B271" s="464" t="s">
        <v>427</v>
      </c>
      <c r="C271" s="465" t="s">
        <v>435</v>
      </c>
      <c r="D271" s="466" t="s">
        <v>436</v>
      </c>
      <c r="E271" s="465" t="s">
        <v>781</v>
      </c>
      <c r="F271" s="466" t="s">
        <v>782</v>
      </c>
      <c r="G271" s="465" t="s">
        <v>1097</v>
      </c>
      <c r="H271" s="465" t="s">
        <v>1098</v>
      </c>
      <c r="I271" s="468">
        <v>26.020000457763672</v>
      </c>
      <c r="J271" s="468">
        <v>55</v>
      </c>
      <c r="K271" s="469">
        <v>1430.8299865722656</v>
      </c>
    </row>
    <row r="272" spans="1:11" ht="14.4" customHeight="1" x14ac:dyDescent="0.3">
      <c r="A272" s="463" t="s">
        <v>426</v>
      </c>
      <c r="B272" s="464" t="s">
        <v>427</v>
      </c>
      <c r="C272" s="465" t="s">
        <v>435</v>
      </c>
      <c r="D272" s="466" t="s">
        <v>436</v>
      </c>
      <c r="E272" s="465" t="s">
        <v>781</v>
      </c>
      <c r="F272" s="466" t="s">
        <v>782</v>
      </c>
      <c r="G272" s="465" t="s">
        <v>1099</v>
      </c>
      <c r="H272" s="465" t="s">
        <v>1100</v>
      </c>
      <c r="I272" s="468">
        <v>1380.9200439453125</v>
      </c>
      <c r="J272" s="468">
        <v>37</v>
      </c>
      <c r="K272" s="469">
        <v>51094.040405273438</v>
      </c>
    </row>
    <row r="273" spans="1:11" ht="14.4" customHeight="1" x14ac:dyDescent="0.3">
      <c r="A273" s="463" t="s">
        <v>426</v>
      </c>
      <c r="B273" s="464" t="s">
        <v>427</v>
      </c>
      <c r="C273" s="465" t="s">
        <v>435</v>
      </c>
      <c r="D273" s="466" t="s">
        <v>436</v>
      </c>
      <c r="E273" s="465" t="s">
        <v>781</v>
      </c>
      <c r="F273" s="466" t="s">
        <v>782</v>
      </c>
      <c r="G273" s="465" t="s">
        <v>1101</v>
      </c>
      <c r="H273" s="465" t="s">
        <v>1102</v>
      </c>
      <c r="I273" s="468">
        <v>633.6500244140625</v>
      </c>
      <c r="J273" s="468">
        <v>5</v>
      </c>
      <c r="K273" s="469">
        <v>3168.25</v>
      </c>
    </row>
    <row r="274" spans="1:11" ht="14.4" customHeight="1" x14ac:dyDescent="0.3">
      <c r="A274" s="463" t="s">
        <v>426</v>
      </c>
      <c r="B274" s="464" t="s">
        <v>427</v>
      </c>
      <c r="C274" s="465" t="s">
        <v>435</v>
      </c>
      <c r="D274" s="466" t="s">
        <v>436</v>
      </c>
      <c r="E274" s="465" t="s">
        <v>781</v>
      </c>
      <c r="F274" s="466" t="s">
        <v>782</v>
      </c>
      <c r="G274" s="465" t="s">
        <v>1103</v>
      </c>
      <c r="H274" s="465" t="s">
        <v>1104</v>
      </c>
      <c r="I274" s="468">
        <v>452.54000854492188</v>
      </c>
      <c r="J274" s="468">
        <v>16</v>
      </c>
      <c r="K274" s="469">
        <v>7240.60986328125</v>
      </c>
    </row>
    <row r="275" spans="1:11" ht="14.4" customHeight="1" x14ac:dyDescent="0.3">
      <c r="A275" s="463" t="s">
        <v>426</v>
      </c>
      <c r="B275" s="464" t="s">
        <v>427</v>
      </c>
      <c r="C275" s="465" t="s">
        <v>435</v>
      </c>
      <c r="D275" s="466" t="s">
        <v>436</v>
      </c>
      <c r="E275" s="465" t="s">
        <v>781</v>
      </c>
      <c r="F275" s="466" t="s">
        <v>782</v>
      </c>
      <c r="G275" s="465" t="s">
        <v>1105</v>
      </c>
      <c r="H275" s="465" t="s">
        <v>1106</v>
      </c>
      <c r="I275" s="468">
        <v>619</v>
      </c>
      <c r="J275" s="468">
        <v>1</v>
      </c>
      <c r="K275" s="469">
        <v>619</v>
      </c>
    </row>
    <row r="276" spans="1:11" ht="14.4" customHeight="1" x14ac:dyDescent="0.3">
      <c r="A276" s="463" t="s">
        <v>426</v>
      </c>
      <c r="B276" s="464" t="s">
        <v>427</v>
      </c>
      <c r="C276" s="465" t="s">
        <v>435</v>
      </c>
      <c r="D276" s="466" t="s">
        <v>436</v>
      </c>
      <c r="E276" s="465" t="s">
        <v>781</v>
      </c>
      <c r="F276" s="466" t="s">
        <v>782</v>
      </c>
      <c r="G276" s="465" t="s">
        <v>1107</v>
      </c>
      <c r="H276" s="465" t="s">
        <v>1108</v>
      </c>
      <c r="I276" s="468">
        <v>619</v>
      </c>
      <c r="J276" s="468">
        <v>1</v>
      </c>
      <c r="K276" s="469">
        <v>619</v>
      </c>
    </row>
    <row r="277" spans="1:11" ht="14.4" customHeight="1" x14ac:dyDescent="0.3">
      <c r="A277" s="463" t="s">
        <v>426</v>
      </c>
      <c r="B277" s="464" t="s">
        <v>427</v>
      </c>
      <c r="C277" s="465" t="s">
        <v>435</v>
      </c>
      <c r="D277" s="466" t="s">
        <v>436</v>
      </c>
      <c r="E277" s="465" t="s">
        <v>781</v>
      </c>
      <c r="F277" s="466" t="s">
        <v>782</v>
      </c>
      <c r="G277" s="465" t="s">
        <v>1109</v>
      </c>
      <c r="H277" s="465" t="s">
        <v>1110</v>
      </c>
      <c r="I277" s="468">
        <v>549</v>
      </c>
      <c r="J277" s="468">
        <v>1</v>
      </c>
      <c r="K277" s="469">
        <v>549</v>
      </c>
    </row>
    <row r="278" spans="1:11" ht="14.4" customHeight="1" x14ac:dyDescent="0.3">
      <c r="A278" s="463" t="s">
        <v>426</v>
      </c>
      <c r="B278" s="464" t="s">
        <v>427</v>
      </c>
      <c r="C278" s="465" t="s">
        <v>435</v>
      </c>
      <c r="D278" s="466" t="s">
        <v>436</v>
      </c>
      <c r="E278" s="465" t="s">
        <v>781</v>
      </c>
      <c r="F278" s="466" t="s">
        <v>782</v>
      </c>
      <c r="G278" s="465" t="s">
        <v>1111</v>
      </c>
      <c r="H278" s="465" t="s">
        <v>1112</v>
      </c>
      <c r="I278" s="468">
        <v>919</v>
      </c>
      <c r="J278" s="468">
        <v>1</v>
      </c>
      <c r="K278" s="469">
        <v>919</v>
      </c>
    </row>
    <row r="279" spans="1:11" ht="14.4" customHeight="1" x14ac:dyDescent="0.3">
      <c r="A279" s="463" t="s">
        <v>426</v>
      </c>
      <c r="B279" s="464" t="s">
        <v>427</v>
      </c>
      <c r="C279" s="465" t="s">
        <v>435</v>
      </c>
      <c r="D279" s="466" t="s">
        <v>436</v>
      </c>
      <c r="E279" s="465" t="s">
        <v>781</v>
      </c>
      <c r="F279" s="466" t="s">
        <v>782</v>
      </c>
      <c r="G279" s="465" t="s">
        <v>1113</v>
      </c>
      <c r="H279" s="465" t="s">
        <v>1114</v>
      </c>
      <c r="I279" s="468">
        <v>919</v>
      </c>
      <c r="J279" s="468">
        <v>1</v>
      </c>
      <c r="K279" s="469">
        <v>919</v>
      </c>
    </row>
    <row r="280" spans="1:11" ht="14.4" customHeight="1" x14ac:dyDescent="0.3">
      <c r="A280" s="463" t="s">
        <v>426</v>
      </c>
      <c r="B280" s="464" t="s">
        <v>427</v>
      </c>
      <c r="C280" s="465" t="s">
        <v>435</v>
      </c>
      <c r="D280" s="466" t="s">
        <v>436</v>
      </c>
      <c r="E280" s="465" t="s">
        <v>781</v>
      </c>
      <c r="F280" s="466" t="s">
        <v>782</v>
      </c>
      <c r="G280" s="465" t="s">
        <v>1115</v>
      </c>
      <c r="H280" s="465" t="s">
        <v>1116</v>
      </c>
      <c r="I280" s="468">
        <v>919</v>
      </c>
      <c r="J280" s="468">
        <v>1</v>
      </c>
      <c r="K280" s="469">
        <v>919</v>
      </c>
    </row>
    <row r="281" spans="1:11" ht="14.4" customHeight="1" x14ac:dyDescent="0.3">
      <c r="A281" s="463" t="s">
        <v>426</v>
      </c>
      <c r="B281" s="464" t="s">
        <v>427</v>
      </c>
      <c r="C281" s="465" t="s">
        <v>435</v>
      </c>
      <c r="D281" s="466" t="s">
        <v>436</v>
      </c>
      <c r="E281" s="465" t="s">
        <v>781</v>
      </c>
      <c r="F281" s="466" t="s">
        <v>782</v>
      </c>
      <c r="G281" s="465" t="s">
        <v>1117</v>
      </c>
      <c r="H281" s="465" t="s">
        <v>1118</v>
      </c>
      <c r="I281" s="468">
        <v>919</v>
      </c>
      <c r="J281" s="468">
        <v>1</v>
      </c>
      <c r="K281" s="469">
        <v>919</v>
      </c>
    </row>
    <row r="282" spans="1:11" ht="14.4" customHeight="1" x14ac:dyDescent="0.3">
      <c r="A282" s="463" t="s">
        <v>426</v>
      </c>
      <c r="B282" s="464" t="s">
        <v>427</v>
      </c>
      <c r="C282" s="465" t="s">
        <v>435</v>
      </c>
      <c r="D282" s="466" t="s">
        <v>436</v>
      </c>
      <c r="E282" s="465" t="s">
        <v>781</v>
      </c>
      <c r="F282" s="466" t="s">
        <v>782</v>
      </c>
      <c r="G282" s="465" t="s">
        <v>1119</v>
      </c>
      <c r="H282" s="465" t="s">
        <v>1120</v>
      </c>
      <c r="I282" s="468">
        <v>919</v>
      </c>
      <c r="J282" s="468">
        <v>1</v>
      </c>
      <c r="K282" s="469">
        <v>919</v>
      </c>
    </row>
    <row r="283" spans="1:11" ht="14.4" customHeight="1" x14ac:dyDescent="0.3">
      <c r="A283" s="463" t="s">
        <v>426</v>
      </c>
      <c r="B283" s="464" t="s">
        <v>427</v>
      </c>
      <c r="C283" s="465" t="s">
        <v>435</v>
      </c>
      <c r="D283" s="466" t="s">
        <v>436</v>
      </c>
      <c r="E283" s="465" t="s">
        <v>781</v>
      </c>
      <c r="F283" s="466" t="s">
        <v>782</v>
      </c>
      <c r="G283" s="465" t="s">
        <v>1121</v>
      </c>
      <c r="H283" s="465" t="s">
        <v>1122</v>
      </c>
      <c r="I283" s="468">
        <v>919</v>
      </c>
      <c r="J283" s="468">
        <v>1</v>
      </c>
      <c r="K283" s="469">
        <v>919</v>
      </c>
    </row>
    <row r="284" spans="1:11" ht="14.4" customHeight="1" x14ac:dyDescent="0.3">
      <c r="A284" s="463" t="s">
        <v>426</v>
      </c>
      <c r="B284" s="464" t="s">
        <v>427</v>
      </c>
      <c r="C284" s="465" t="s">
        <v>435</v>
      </c>
      <c r="D284" s="466" t="s">
        <v>436</v>
      </c>
      <c r="E284" s="465" t="s">
        <v>781</v>
      </c>
      <c r="F284" s="466" t="s">
        <v>782</v>
      </c>
      <c r="G284" s="465" t="s">
        <v>1123</v>
      </c>
      <c r="H284" s="465" t="s">
        <v>1124</v>
      </c>
      <c r="I284" s="468">
        <v>919</v>
      </c>
      <c r="J284" s="468">
        <v>1</v>
      </c>
      <c r="K284" s="469">
        <v>919</v>
      </c>
    </row>
    <row r="285" spans="1:11" ht="14.4" customHeight="1" x14ac:dyDescent="0.3">
      <c r="A285" s="463" t="s">
        <v>426</v>
      </c>
      <c r="B285" s="464" t="s">
        <v>427</v>
      </c>
      <c r="C285" s="465" t="s">
        <v>435</v>
      </c>
      <c r="D285" s="466" t="s">
        <v>436</v>
      </c>
      <c r="E285" s="465" t="s">
        <v>781</v>
      </c>
      <c r="F285" s="466" t="s">
        <v>782</v>
      </c>
      <c r="G285" s="465" t="s">
        <v>1125</v>
      </c>
      <c r="H285" s="465" t="s">
        <v>1126</v>
      </c>
      <c r="I285" s="468">
        <v>919</v>
      </c>
      <c r="J285" s="468">
        <v>1</v>
      </c>
      <c r="K285" s="469">
        <v>919</v>
      </c>
    </row>
    <row r="286" spans="1:11" ht="14.4" customHeight="1" x14ac:dyDescent="0.3">
      <c r="A286" s="463" t="s">
        <v>426</v>
      </c>
      <c r="B286" s="464" t="s">
        <v>427</v>
      </c>
      <c r="C286" s="465" t="s">
        <v>435</v>
      </c>
      <c r="D286" s="466" t="s">
        <v>436</v>
      </c>
      <c r="E286" s="465" t="s">
        <v>781</v>
      </c>
      <c r="F286" s="466" t="s">
        <v>782</v>
      </c>
      <c r="G286" s="465" t="s">
        <v>1127</v>
      </c>
      <c r="H286" s="465" t="s">
        <v>1128</v>
      </c>
      <c r="I286" s="468">
        <v>1296</v>
      </c>
      <c r="J286" s="468">
        <v>2</v>
      </c>
      <c r="K286" s="469">
        <v>2592</v>
      </c>
    </row>
    <row r="287" spans="1:11" ht="14.4" customHeight="1" x14ac:dyDescent="0.3">
      <c r="A287" s="463" t="s">
        <v>426</v>
      </c>
      <c r="B287" s="464" t="s">
        <v>427</v>
      </c>
      <c r="C287" s="465" t="s">
        <v>435</v>
      </c>
      <c r="D287" s="466" t="s">
        <v>436</v>
      </c>
      <c r="E287" s="465" t="s">
        <v>781</v>
      </c>
      <c r="F287" s="466" t="s">
        <v>782</v>
      </c>
      <c r="G287" s="465" t="s">
        <v>1129</v>
      </c>
      <c r="H287" s="465" t="s">
        <v>1130</v>
      </c>
      <c r="I287" s="468">
        <v>919</v>
      </c>
      <c r="J287" s="468">
        <v>1</v>
      </c>
      <c r="K287" s="469">
        <v>919</v>
      </c>
    </row>
    <row r="288" spans="1:11" ht="14.4" customHeight="1" x14ac:dyDescent="0.3">
      <c r="A288" s="463" t="s">
        <v>426</v>
      </c>
      <c r="B288" s="464" t="s">
        <v>427</v>
      </c>
      <c r="C288" s="465" t="s">
        <v>435</v>
      </c>
      <c r="D288" s="466" t="s">
        <v>436</v>
      </c>
      <c r="E288" s="465" t="s">
        <v>781</v>
      </c>
      <c r="F288" s="466" t="s">
        <v>782</v>
      </c>
      <c r="G288" s="465" t="s">
        <v>1131</v>
      </c>
      <c r="H288" s="465" t="s">
        <v>1132</v>
      </c>
      <c r="I288" s="468">
        <v>980.5</v>
      </c>
      <c r="J288" s="468">
        <v>2</v>
      </c>
      <c r="K288" s="469">
        <v>1961</v>
      </c>
    </row>
    <row r="289" spans="1:11" ht="14.4" customHeight="1" x14ac:dyDescent="0.3">
      <c r="A289" s="463" t="s">
        <v>426</v>
      </c>
      <c r="B289" s="464" t="s">
        <v>427</v>
      </c>
      <c r="C289" s="465" t="s">
        <v>435</v>
      </c>
      <c r="D289" s="466" t="s">
        <v>436</v>
      </c>
      <c r="E289" s="465" t="s">
        <v>781</v>
      </c>
      <c r="F289" s="466" t="s">
        <v>782</v>
      </c>
      <c r="G289" s="465" t="s">
        <v>1133</v>
      </c>
      <c r="H289" s="465" t="s">
        <v>1134</v>
      </c>
      <c r="I289" s="468">
        <v>1042</v>
      </c>
      <c r="J289" s="468">
        <v>1</v>
      </c>
      <c r="K289" s="469">
        <v>1042</v>
      </c>
    </row>
    <row r="290" spans="1:11" ht="14.4" customHeight="1" x14ac:dyDescent="0.3">
      <c r="A290" s="463" t="s">
        <v>426</v>
      </c>
      <c r="B290" s="464" t="s">
        <v>427</v>
      </c>
      <c r="C290" s="465" t="s">
        <v>435</v>
      </c>
      <c r="D290" s="466" t="s">
        <v>436</v>
      </c>
      <c r="E290" s="465" t="s">
        <v>781</v>
      </c>
      <c r="F290" s="466" t="s">
        <v>782</v>
      </c>
      <c r="G290" s="465" t="s">
        <v>1135</v>
      </c>
      <c r="H290" s="465" t="s">
        <v>1136</v>
      </c>
      <c r="I290" s="468">
        <v>919</v>
      </c>
      <c r="J290" s="468">
        <v>1</v>
      </c>
      <c r="K290" s="469">
        <v>919</v>
      </c>
    </row>
    <row r="291" spans="1:11" ht="14.4" customHeight="1" x14ac:dyDescent="0.3">
      <c r="A291" s="463" t="s">
        <v>426</v>
      </c>
      <c r="B291" s="464" t="s">
        <v>427</v>
      </c>
      <c r="C291" s="465" t="s">
        <v>435</v>
      </c>
      <c r="D291" s="466" t="s">
        <v>436</v>
      </c>
      <c r="E291" s="465" t="s">
        <v>781</v>
      </c>
      <c r="F291" s="466" t="s">
        <v>782</v>
      </c>
      <c r="G291" s="465" t="s">
        <v>1137</v>
      </c>
      <c r="H291" s="465" t="s">
        <v>1138</v>
      </c>
      <c r="I291" s="468">
        <v>922.02001953125</v>
      </c>
      <c r="J291" s="468">
        <v>1</v>
      </c>
      <c r="K291" s="469">
        <v>922.02001953125</v>
      </c>
    </row>
    <row r="292" spans="1:11" ht="14.4" customHeight="1" x14ac:dyDescent="0.3">
      <c r="A292" s="463" t="s">
        <v>426</v>
      </c>
      <c r="B292" s="464" t="s">
        <v>427</v>
      </c>
      <c r="C292" s="465" t="s">
        <v>435</v>
      </c>
      <c r="D292" s="466" t="s">
        <v>436</v>
      </c>
      <c r="E292" s="465" t="s">
        <v>781</v>
      </c>
      <c r="F292" s="466" t="s">
        <v>782</v>
      </c>
      <c r="G292" s="465" t="s">
        <v>1139</v>
      </c>
      <c r="H292" s="465" t="s">
        <v>1140</v>
      </c>
      <c r="I292" s="468">
        <v>922.02001953125</v>
      </c>
      <c r="J292" s="468">
        <v>2</v>
      </c>
      <c r="K292" s="469">
        <v>1844.0400390625</v>
      </c>
    </row>
    <row r="293" spans="1:11" ht="14.4" customHeight="1" x14ac:dyDescent="0.3">
      <c r="A293" s="463" t="s">
        <v>426</v>
      </c>
      <c r="B293" s="464" t="s">
        <v>427</v>
      </c>
      <c r="C293" s="465" t="s">
        <v>435</v>
      </c>
      <c r="D293" s="466" t="s">
        <v>436</v>
      </c>
      <c r="E293" s="465" t="s">
        <v>781</v>
      </c>
      <c r="F293" s="466" t="s">
        <v>782</v>
      </c>
      <c r="G293" s="465" t="s">
        <v>1141</v>
      </c>
      <c r="H293" s="465" t="s">
        <v>1142</v>
      </c>
      <c r="I293" s="468">
        <v>877.25</v>
      </c>
      <c r="J293" s="468">
        <v>2</v>
      </c>
      <c r="K293" s="469">
        <v>1754.5</v>
      </c>
    </row>
    <row r="294" spans="1:11" ht="14.4" customHeight="1" x14ac:dyDescent="0.3">
      <c r="A294" s="463" t="s">
        <v>426</v>
      </c>
      <c r="B294" s="464" t="s">
        <v>427</v>
      </c>
      <c r="C294" s="465" t="s">
        <v>435</v>
      </c>
      <c r="D294" s="466" t="s">
        <v>436</v>
      </c>
      <c r="E294" s="465" t="s">
        <v>781</v>
      </c>
      <c r="F294" s="466" t="s">
        <v>782</v>
      </c>
      <c r="G294" s="465" t="s">
        <v>1143</v>
      </c>
      <c r="H294" s="465" t="s">
        <v>1144</v>
      </c>
      <c r="I294" s="468">
        <v>902.65997314453125</v>
      </c>
      <c r="J294" s="468">
        <v>1</v>
      </c>
      <c r="K294" s="469">
        <v>902.65997314453125</v>
      </c>
    </row>
    <row r="295" spans="1:11" ht="14.4" customHeight="1" x14ac:dyDescent="0.3">
      <c r="A295" s="463" t="s">
        <v>426</v>
      </c>
      <c r="B295" s="464" t="s">
        <v>427</v>
      </c>
      <c r="C295" s="465" t="s">
        <v>435</v>
      </c>
      <c r="D295" s="466" t="s">
        <v>436</v>
      </c>
      <c r="E295" s="465" t="s">
        <v>781</v>
      </c>
      <c r="F295" s="466" t="s">
        <v>782</v>
      </c>
      <c r="G295" s="465" t="s">
        <v>1145</v>
      </c>
      <c r="H295" s="465" t="s">
        <v>1146</v>
      </c>
      <c r="I295" s="468">
        <v>986.1500244140625</v>
      </c>
      <c r="J295" s="468">
        <v>2</v>
      </c>
      <c r="K295" s="469">
        <v>1972.300048828125</v>
      </c>
    </row>
    <row r="296" spans="1:11" ht="14.4" customHeight="1" x14ac:dyDescent="0.3">
      <c r="A296" s="463" t="s">
        <v>426</v>
      </c>
      <c r="B296" s="464" t="s">
        <v>427</v>
      </c>
      <c r="C296" s="465" t="s">
        <v>435</v>
      </c>
      <c r="D296" s="466" t="s">
        <v>436</v>
      </c>
      <c r="E296" s="465" t="s">
        <v>781</v>
      </c>
      <c r="F296" s="466" t="s">
        <v>782</v>
      </c>
      <c r="G296" s="465" t="s">
        <v>1147</v>
      </c>
      <c r="H296" s="465" t="s">
        <v>1148</v>
      </c>
      <c r="I296" s="468">
        <v>798.5999755859375</v>
      </c>
      <c r="J296" s="468">
        <v>1</v>
      </c>
      <c r="K296" s="469">
        <v>798.5999755859375</v>
      </c>
    </row>
    <row r="297" spans="1:11" ht="14.4" customHeight="1" x14ac:dyDescent="0.3">
      <c r="A297" s="463" t="s">
        <v>426</v>
      </c>
      <c r="B297" s="464" t="s">
        <v>427</v>
      </c>
      <c r="C297" s="465" t="s">
        <v>435</v>
      </c>
      <c r="D297" s="466" t="s">
        <v>436</v>
      </c>
      <c r="E297" s="465" t="s">
        <v>781</v>
      </c>
      <c r="F297" s="466" t="s">
        <v>782</v>
      </c>
      <c r="G297" s="465" t="s">
        <v>1149</v>
      </c>
      <c r="H297" s="465" t="s">
        <v>1150</v>
      </c>
      <c r="I297" s="468">
        <v>6204.580078125</v>
      </c>
      <c r="J297" s="468">
        <v>1</v>
      </c>
      <c r="K297" s="469">
        <v>6204.580078125</v>
      </c>
    </row>
    <row r="298" spans="1:11" ht="14.4" customHeight="1" x14ac:dyDescent="0.3">
      <c r="A298" s="463" t="s">
        <v>426</v>
      </c>
      <c r="B298" s="464" t="s">
        <v>427</v>
      </c>
      <c r="C298" s="465" t="s">
        <v>435</v>
      </c>
      <c r="D298" s="466" t="s">
        <v>436</v>
      </c>
      <c r="E298" s="465" t="s">
        <v>781</v>
      </c>
      <c r="F298" s="466" t="s">
        <v>782</v>
      </c>
      <c r="G298" s="465" t="s">
        <v>1151</v>
      </c>
      <c r="H298" s="465" t="s">
        <v>1152</v>
      </c>
      <c r="I298" s="468">
        <v>5.6999998092651367</v>
      </c>
      <c r="J298" s="468">
        <v>100</v>
      </c>
      <c r="K298" s="469">
        <v>570</v>
      </c>
    </row>
    <row r="299" spans="1:11" ht="14.4" customHeight="1" x14ac:dyDescent="0.3">
      <c r="A299" s="463" t="s">
        <v>426</v>
      </c>
      <c r="B299" s="464" t="s">
        <v>427</v>
      </c>
      <c r="C299" s="465" t="s">
        <v>435</v>
      </c>
      <c r="D299" s="466" t="s">
        <v>436</v>
      </c>
      <c r="E299" s="465" t="s">
        <v>781</v>
      </c>
      <c r="F299" s="466" t="s">
        <v>782</v>
      </c>
      <c r="G299" s="465" t="s">
        <v>1153</v>
      </c>
      <c r="H299" s="465" t="s">
        <v>1154</v>
      </c>
      <c r="I299" s="468">
        <v>2.2300000190734863</v>
      </c>
      <c r="J299" s="468">
        <v>400</v>
      </c>
      <c r="K299" s="469">
        <v>892.02001953125</v>
      </c>
    </row>
    <row r="300" spans="1:11" ht="14.4" customHeight="1" x14ac:dyDescent="0.3">
      <c r="A300" s="463" t="s">
        <v>426</v>
      </c>
      <c r="B300" s="464" t="s">
        <v>427</v>
      </c>
      <c r="C300" s="465" t="s">
        <v>435</v>
      </c>
      <c r="D300" s="466" t="s">
        <v>436</v>
      </c>
      <c r="E300" s="465" t="s">
        <v>781</v>
      </c>
      <c r="F300" s="466" t="s">
        <v>782</v>
      </c>
      <c r="G300" s="465" t="s">
        <v>1155</v>
      </c>
      <c r="H300" s="465" t="s">
        <v>1156</v>
      </c>
      <c r="I300" s="468">
        <v>2.2300000190734863</v>
      </c>
      <c r="J300" s="468">
        <v>100</v>
      </c>
      <c r="K300" s="469">
        <v>223</v>
      </c>
    </row>
    <row r="301" spans="1:11" ht="14.4" customHeight="1" x14ac:dyDescent="0.3">
      <c r="A301" s="463" t="s">
        <v>426</v>
      </c>
      <c r="B301" s="464" t="s">
        <v>427</v>
      </c>
      <c r="C301" s="465" t="s">
        <v>435</v>
      </c>
      <c r="D301" s="466" t="s">
        <v>436</v>
      </c>
      <c r="E301" s="465" t="s">
        <v>781</v>
      </c>
      <c r="F301" s="466" t="s">
        <v>782</v>
      </c>
      <c r="G301" s="465" t="s">
        <v>1157</v>
      </c>
      <c r="H301" s="465" t="s">
        <v>1158</v>
      </c>
      <c r="I301" s="468">
        <v>3.4600000381469727</v>
      </c>
      <c r="J301" s="468">
        <v>400</v>
      </c>
      <c r="K301" s="469">
        <v>1382</v>
      </c>
    </row>
    <row r="302" spans="1:11" ht="14.4" customHeight="1" x14ac:dyDescent="0.3">
      <c r="A302" s="463" t="s">
        <v>426</v>
      </c>
      <c r="B302" s="464" t="s">
        <v>427</v>
      </c>
      <c r="C302" s="465" t="s">
        <v>435</v>
      </c>
      <c r="D302" s="466" t="s">
        <v>436</v>
      </c>
      <c r="E302" s="465" t="s">
        <v>781</v>
      </c>
      <c r="F302" s="466" t="s">
        <v>782</v>
      </c>
      <c r="G302" s="465" t="s">
        <v>1159</v>
      </c>
      <c r="H302" s="465" t="s">
        <v>1160</v>
      </c>
      <c r="I302" s="468">
        <v>409.5</v>
      </c>
      <c r="J302" s="468">
        <v>20</v>
      </c>
      <c r="K302" s="469">
        <v>8190</v>
      </c>
    </row>
    <row r="303" spans="1:11" ht="14.4" customHeight="1" x14ac:dyDescent="0.3">
      <c r="A303" s="463" t="s">
        <v>426</v>
      </c>
      <c r="B303" s="464" t="s">
        <v>427</v>
      </c>
      <c r="C303" s="465" t="s">
        <v>435</v>
      </c>
      <c r="D303" s="466" t="s">
        <v>436</v>
      </c>
      <c r="E303" s="465" t="s">
        <v>781</v>
      </c>
      <c r="F303" s="466" t="s">
        <v>782</v>
      </c>
      <c r="G303" s="465" t="s">
        <v>1161</v>
      </c>
      <c r="H303" s="465" t="s">
        <v>1162</v>
      </c>
      <c r="I303" s="468">
        <v>471.89999389648438</v>
      </c>
      <c r="J303" s="468">
        <v>9</v>
      </c>
      <c r="K303" s="469">
        <v>4247.099853515625</v>
      </c>
    </row>
    <row r="304" spans="1:11" ht="14.4" customHeight="1" x14ac:dyDescent="0.3">
      <c r="A304" s="463" t="s">
        <v>426</v>
      </c>
      <c r="B304" s="464" t="s">
        <v>427</v>
      </c>
      <c r="C304" s="465" t="s">
        <v>435</v>
      </c>
      <c r="D304" s="466" t="s">
        <v>436</v>
      </c>
      <c r="E304" s="465" t="s">
        <v>781</v>
      </c>
      <c r="F304" s="466" t="s">
        <v>782</v>
      </c>
      <c r="G304" s="465" t="s">
        <v>1163</v>
      </c>
      <c r="H304" s="465" t="s">
        <v>1164</v>
      </c>
      <c r="I304" s="468">
        <v>57.950000762939453</v>
      </c>
      <c r="J304" s="468">
        <v>60</v>
      </c>
      <c r="K304" s="469">
        <v>3486.989990234375</v>
      </c>
    </row>
    <row r="305" spans="1:11" ht="14.4" customHeight="1" x14ac:dyDescent="0.3">
      <c r="A305" s="463" t="s">
        <v>426</v>
      </c>
      <c r="B305" s="464" t="s">
        <v>427</v>
      </c>
      <c r="C305" s="465" t="s">
        <v>435</v>
      </c>
      <c r="D305" s="466" t="s">
        <v>436</v>
      </c>
      <c r="E305" s="465" t="s">
        <v>781</v>
      </c>
      <c r="F305" s="466" t="s">
        <v>782</v>
      </c>
      <c r="G305" s="465" t="s">
        <v>1165</v>
      </c>
      <c r="H305" s="465" t="s">
        <v>1166</v>
      </c>
      <c r="I305" s="468">
        <v>887.07999674479163</v>
      </c>
      <c r="J305" s="468">
        <v>4</v>
      </c>
      <c r="K305" s="469">
        <v>3548.239990234375</v>
      </c>
    </row>
    <row r="306" spans="1:11" ht="14.4" customHeight="1" x14ac:dyDescent="0.3">
      <c r="A306" s="463" t="s">
        <v>426</v>
      </c>
      <c r="B306" s="464" t="s">
        <v>427</v>
      </c>
      <c r="C306" s="465" t="s">
        <v>435</v>
      </c>
      <c r="D306" s="466" t="s">
        <v>436</v>
      </c>
      <c r="E306" s="465" t="s">
        <v>781</v>
      </c>
      <c r="F306" s="466" t="s">
        <v>782</v>
      </c>
      <c r="G306" s="465" t="s">
        <v>1167</v>
      </c>
      <c r="H306" s="465" t="s">
        <v>1168</v>
      </c>
      <c r="I306" s="468">
        <v>315</v>
      </c>
      <c r="J306" s="468">
        <v>4</v>
      </c>
      <c r="K306" s="469">
        <v>1260</v>
      </c>
    </row>
    <row r="307" spans="1:11" ht="14.4" customHeight="1" x14ac:dyDescent="0.3">
      <c r="A307" s="463" t="s">
        <v>426</v>
      </c>
      <c r="B307" s="464" t="s">
        <v>427</v>
      </c>
      <c r="C307" s="465" t="s">
        <v>435</v>
      </c>
      <c r="D307" s="466" t="s">
        <v>436</v>
      </c>
      <c r="E307" s="465" t="s">
        <v>781</v>
      </c>
      <c r="F307" s="466" t="s">
        <v>782</v>
      </c>
      <c r="G307" s="465" t="s">
        <v>1169</v>
      </c>
      <c r="H307" s="465" t="s">
        <v>1170</v>
      </c>
      <c r="I307" s="468">
        <v>53.240001678466797</v>
      </c>
      <c r="J307" s="468">
        <v>10</v>
      </c>
      <c r="K307" s="469">
        <v>532.3900146484375</v>
      </c>
    </row>
    <row r="308" spans="1:11" ht="14.4" customHeight="1" x14ac:dyDescent="0.3">
      <c r="A308" s="463" t="s">
        <v>426</v>
      </c>
      <c r="B308" s="464" t="s">
        <v>427</v>
      </c>
      <c r="C308" s="465" t="s">
        <v>435</v>
      </c>
      <c r="D308" s="466" t="s">
        <v>436</v>
      </c>
      <c r="E308" s="465" t="s">
        <v>781</v>
      </c>
      <c r="F308" s="466" t="s">
        <v>782</v>
      </c>
      <c r="G308" s="465" t="s">
        <v>1171</v>
      </c>
      <c r="H308" s="465" t="s">
        <v>1172</v>
      </c>
      <c r="I308" s="468">
        <v>59.840000152587891</v>
      </c>
      <c r="J308" s="468">
        <v>20</v>
      </c>
      <c r="K308" s="469">
        <v>1196.780029296875</v>
      </c>
    </row>
    <row r="309" spans="1:11" ht="14.4" customHeight="1" x14ac:dyDescent="0.3">
      <c r="A309" s="463" t="s">
        <v>426</v>
      </c>
      <c r="B309" s="464" t="s">
        <v>427</v>
      </c>
      <c r="C309" s="465" t="s">
        <v>435</v>
      </c>
      <c r="D309" s="466" t="s">
        <v>436</v>
      </c>
      <c r="E309" s="465" t="s">
        <v>781</v>
      </c>
      <c r="F309" s="466" t="s">
        <v>782</v>
      </c>
      <c r="G309" s="465" t="s">
        <v>1173</v>
      </c>
      <c r="H309" s="465" t="s">
        <v>1174</v>
      </c>
      <c r="I309" s="468">
        <v>180.28999328613281</v>
      </c>
      <c r="J309" s="468">
        <v>94</v>
      </c>
      <c r="K309" s="469">
        <v>16947.259994506836</v>
      </c>
    </row>
    <row r="310" spans="1:11" ht="14.4" customHeight="1" x14ac:dyDescent="0.3">
      <c r="A310" s="463" t="s">
        <v>426</v>
      </c>
      <c r="B310" s="464" t="s">
        <v>427</v>
      </c>
      <c r="C310" s="465" t="s">
        <v>435</v>
      </c>
      <c r="D310" s="466" t="s">
        <v>436</v>
      </c>
      <c r="E310" s="465" t="s">
        <v>781</v>
      </c>
      <c r="F310" s="466" t="s">
        <v>782</v>
      </c>
      <c r="G310" s="465" t="s">
        <v>1175</v>
      </c>
      <c r="H310" s="465" t="s">
        <v>1176</v>
      </c>
      <c r="I310" s="468">
        <v>2922.300048828125</v>
      </c>
      <c r="J310" s="468">
        <v>1</v>
      </c>
      <c r="K310" s="469">
        <v>2922.300048828125</v>
      </c>
    </row>
    <row r="311" spans="1:11" ht="14.4" customHeight="1" x14ac:dyDescent="0.3">
      <c r="A311" s="463" t="s">
        <v>426</v>
      </c>
      <c r="B311" s="464" t="s">
        <v>427</v>
      </c>
      <c r="C311" s="465" t="s">
        <v>435</v>
      </c>
      <c r="D311" s="466" t="s">
        <v>436</v>
      </c>
      <c r="E311" s="465" t="s">
        <v>781</v>
      </c>
      <c r="F311" s="466" t="s">
        <v>782</v>
      </c>
      <c r="G311" s="465" t="s">
        <v>1177</v>
      </c>
      <c r="H311" s="465" t="s">
        <v>1178</v>
      </c>
      <c r="I311" s="468">
        <v>7.0199999809265137</v>
      </c>
      <c r="J311" s="468">
        <v>300</v>
      </c>
      <c r="K311" s="469">
        <v>2088.02001953125</v>
      </c>
    </row>
    <row r="312" spans="1:11" ht="14.4" customHeight="1" x14ac:dyDescent="0.3">
      <c r="A312" s="463" t="s">
        <v>426</v>
      </c>
      <c r="B312" s="464" t="s">
        <v>427</v>
      </c>
      <c r="C312" s="465" t="s">
        <v>435</v>
      </c>
      <c r="D312" s="466" t="s">
        <v>436</v>
      </c>
      <c r="E312" s="465" t="s">
        <v>781</v>
      </c>
      <c r="F312" s="466" t="s">
        <v>782</v>
      </c>
      <c r="G312" s="465" t="s">
        <v>1179</v>
      </c>
      <c r="H312" s="465" t="s">
        <v>1180</v>
      </c>
      <c r="I312" s="468">
        <v>940.72500610351563</v>
      </c>
      <c r="J312" s="468">
        <v>2</v>
      </c>
      <c r="K312" s="469">
        <v>1881.4500122070313</v>
      </c>
    </row>
    <row r="313" spans="1:11" ht="14.4" customHeight="1" x14ac:dyDescent="0.3">
      <c r="A313" s="463" t="s">
        <v>426</v>
      </c>
      <c r="B313" s="464" t="s">
        <v>427</v>
      </c>
      <c r="C313" s="465" t="s">
        <v>435</v>
      </c>
      <c r="D313" s="466" t="s">
        <v>436</v>
      </c>
      <c r="E313" s="465" t="s">
        <v>781</v>
      </c>
      <c r="F313" s="466" t="s">
        <v>782</v>
      </c>
      <c r="G313" s="465" t="s">
        <v>1181</v>
      </c>
      <c r="H313" s="465" t="s">
        <v>1182</v>
      </c>
      <c r="I313" s="468">
        <v>712.5</v>
      </c>
      <c r="J313" s="468">
        <v>6</v>
      </c>
      <c r="K313" s="469">
        <v>4275</v>
      </c>
    </row>
    <row r="314" spans="1:11" ht="14.4" customHeight="1" x14ac:dyDescent="0.3">
      <c r="A314" s="463" t="s">
        <v>426</v>
      </c>
      <c r="B314" s="464" t="s">
        <v>427</v>
      </c>
      <c r="C314" s="465" t="s">
        <v>435</v>
      </c>
      <c r="D314" s="466" t="s">
        <v>436</v>
      </c>
      <c r="E314" s="465" t="s">
        <v>781</v>
      </c>
      <c r="F314" s="466" t="s">
        <v>782</v>
      </c>
      <c r="G314" s="465" t="s">
        <v>1183</v>
      </c>
      <c r="H314" s="465" t="s">
        <v>1184</v>
      </c>
      <c r="I314" s="468">
        <v>251.67999267578125</v>
      </c>
      <c r="J314" s="468">
        <v>1</v>
      </c>
      <c r="K314" s="469">
        <v>251.67999267578125</v>
      </c>
    </row>
    <row r="315" spans="1:11" ht="14.4" customHeight="1" x14ac:dyDescent="0.3">
      <c r="A315" s="463" t="s">
        <v>426</v>
      </c>
      <c r="B315" s="464" t="s">
        <v>427</v>
      </c>
      <c r="C315" s="465" t="s">
        <v>435</v>
      </c>
      <c r="D315" s="466" t="s">
        <v>436</v>
      </c>
      <c r="E315" s="465" t="s">
        <v>781</v>
      </c>
      <c r="F315" s="466" t="s">
        <v>782</v>
      </c>
      <c r="G315" s="465" t="s">
        <v>1185</v>
      </c>
      <c r="H315" s="465" t="s">
        <v>1186</v>
      </c>
      <c r="I315" s="468">
        <v>1408</v>
      </c>
      <c r="J315" s="468">
        <v>13</v>
      </c>
      <c r="K315" s="469">
        <v>18304</v>
      </c>
    </row>
    <row r="316" spans="1:11" ht="14.4" customHeight="1" x14ac:dyDescent="0.3">
      <c r="A316" s="463" t="s">
        <v>426</v>
      </c>
      <c r="B316" s="464" t="s">
        <v>427</v>
      </c>
      <c r="C316" s="465" t="s">
        <v>435</v>
      </c>
      <c r="D316" s="466" t="s">
        <v>436</v>
      </c>
      <c r="E316" s="465" t="s">
        <v>781</v>
      </c>
      <c r="F316" s="466" t="s">
        <v>782</v>
      </c>
      <c r="G316" s="465" t="s">
        <v>1187</v>
      </c>
      <c r="H316" s="465" t="s">
        <v>1188</v>
      </c>
      <c r="I316" s="468">
        <v>2362</v>
      </c>
      <c r="J316" s="468">
        <v>1</v>
      </c>
      <c r="K316" s="469">
        <v>2362</v>
      </c>
    </row>
    <row r="317" spans="1:11" ht="14.4" customHeight="1" x14ac:dyDescent="0.3">
      <c r="A317" s="463" t="s">
        <v>426</v>
      </c>
      <c r="B317" s="464" t="s">
        <v>427</v>
      </c>
      <c r="C317" s="465" t="s">
        <v>435</v>
      </c>
      <c r="D317" s="466" t="s">
        <v>436</v>
      </c>
      <c r="E317" s="465" t="s">
        <v>781</v>
      </c>
      <c r="F317" s="466" t="s">
        <v>782</v>
      </c>
      <c r="G317" s="465" t="s">
        <v>1189</v>
      </c>
      <c r="H317" s="465" t="s">
        <v>1190</v>
      </c>
      <c r="I317" s="468">
        <v>3899</v>
      </c>
      <c r="J317" s="468">
        <v>1</v>
      </c>
      <c r="K317" s="469">
        <v>3899</v>
      </c>
    </row>
    <row r="318" spans="1:11" ht="14.4" customHeight="1" x14ac:dyDescent="0.3">
      <c r="A318" s="463" t="s">
        <v>426</v>
      </c>
      <c r="B318" s="464" t="s">
        <v>427</v>
      </c>
      <c r="C318" s="465" t="s">
        <v>435</v>
      </c>
      <c r="D318" s="466" t="s">
        <v>436</v>
      </c>
      <c r="E318" s="465" t="s">
        <v>781</v>
      </c>
      <c r="F318" s="466" t="s">
        <v>782</v>
      </c>
      <c r="G318" s="465" t="s">
        <v>1191</v>
      </c>
      <c r="H318" s="465" t="s">
        <v>1192</v>
      </c>
      <c r="I318" s="468">
        <v>1126.4200439453125</v>
      </c>
      <c r="J318" s="468">
        <v>3</v>
      </c>
      <c r="K318" s="469">
        <v>3379.25</v>
      </c>
    </row>
    <row r="319" spans="1:11" ht="14.4" customHeight="1" x14ac:dyDescent="0.3">
      <c r="A319" s="463" t="s">
        <v>426</v>
      </c>
      <c r="B319" s="464" t="s">
        <v>427</v>
      </c>
      <c r="C319" s="465" t="s">
        <v>435</v>
      </c>
      <c r="D319" s="466" t="s">
        <v>436</v>
      </c>
      <c r="E319" s="465" t="s">
        <v>781</v>
      </c>
      <c r="F319" s="466" t="s">
        <v>782</v>
      </c>
      <c r="G319" s="465" t="s">
        <v>1193</v>
      </c>
      <c r="H319" s="465" t="s">
        <v>1194</v>
      </c>
      <c r="I319" s="468">
        <v>1408</v>
      </c>
      <c r="J319" s="468">
        <v>13</v>
      </c>
      <c r="K319" s="469">
        <v>18304</v>
      </c>
    </row>
    <row r="320" spans="1:11" ht="14.4" customHeight="1" x14ac:dyDescent="0.3">
      <c r="A320" s="463" t="s">
        <v>426</v>
      </c>
      <c r="B320" s="464" t="s">
        <v>427</v>
      </c>
      <c r="C320" s="465" t="s">
        <v>435</v>
      </c>
      <c r="D320" s="466" t="s">
        <v>436</v>
      </c>
      <c r="E320" s="465" t="s">
        <v>781</v>
      </c>
      <c r="F320" s="466" t="s">
        <v>782</v>
      </c>
      <c r="G320" s="465" t="s">
        <v>1195</v>
      </c>
      <c r="H320" s="465" t="s">
        <v>1196</v>
      </c>
      <c r="I320" s="468">
        <v>1164.02001953125</v>
      </c>
      <c r="J320" s="468">
        <v>2</v>
      </c>
      <c r="K320" s="469">
        <v>2328.0400390625</v>
      </c>
    </row>
    <row r="321" spans="1:11" ht="14.4" customHeight="1" x14ac:dyDescent="0.3">
      <c r="A321" s="463" t="s">
        <v>426</v>
      </c>
      <c r="B321" s="464" t="s">
        <v>427</v>
      </c>
      <c r="C321" s="465" t="s">
        <v>435</v>
      </c>
      <c r="D321" s="466" t="s">
        <v>436</v>
      </c>
      <c r="E321" s="465" t="s">
        <v>781</v>
      </c>
      <c r="F321" s="466" t="s">
        <v>782</v>
      </c>
      <c r="G321" s="465" t="s">
        <v>1197</v>
      </c>
      <c r="H321" s="465" t="s">
        <v>1198</v>
      </c>
      <c r="I321" s="468">
        <v>1545</v>
      </c>
      <c r="J321" s="468">
        <v>2</v>
      </c>
      <c r="K321" s="469">
        <v>3090</v>
      </c>
    </row>
    <row r="322" spans="1:11" ht="14.4" customHeight="1" x14ac:dyDescent="0.3">
      <c r="A322" s="463" t="s">
        <v>426</v>
      </c>
      <c r="B322" s="464" t="s">
        <v>427</v>
      </c>
      <c r="C322" s="465" t="s">
        <v>435</v>
      </c>
      <c r="D322" s="466" t="s">
        <v>436</v>
      </c>
      <c r="E322" s="465" t="s">
        <v>781</v>
      </c>
      <c r="F322" s="466" t="s">
        <v>782</v>
      </c>
      <c r="G322" s="465" t="s">
        <v>1199</v>
      </c>
      <c r="H322" s="465" t="s">
        <v>1200</v>
      </c>
      <c r="I322" s="468">
        <v>1645.5999755859375</v>
      </c>
      <c r="J322" s="468">
        <v>3</v>
      </c>
      <c r="K322" s="469">
        <v>4836.199951171875</v>
      </c>
    </row>
    <row r="323" spans="1:11" ht="14.4" customHeight="1" x14ac:dyDescent="0.3">
      <c r="A323" s="463" t="s">
        <v>426</v>
      </c>
      <c r="B323" s="464" t="s">
        <v>427</v>
      </c>
      <c r="C323" s="465" t="s">
        <v>435</v>
      </c>
      <c r="D323" s="466" t="s">
        <v>436</v>
      </c>
      <c r="E323" s="465" t="s">
        <v>781</v>
      </c>
      <c r="F323" s="466" t="s">
        <v>782</v>
      </c>
      <c r="G323" s="465" t="s">
        <v>1201</v>
      </c>
      <c r="H323" s="465" t="s">
        <v>1202</v>
      </c>
      <c r="I323" s="468">
        <v>1727.8800048828125</v>
      </c>
      <c r="J323" s="468">
        <v>3</v>
      </c>
      <c r="K323" s="469">
        <v>5183.6298828125</v>
      </c>
    </row>
    <row r="324" spans="1:11" ht="14.4" customHeight="1" x14ac:dyDescent="0.3">
      <c r="A324" s="463" t="s">
        <v>426</v>
      </c>
      <c r="B324" s="464" t="s">
        <v>427</v>
      </c>
      <c r="C324" s="465" t="s">
        <v>435</v>
      </c>
      <c r="D324" s="466" t="s">
        <v>436</v>
      </c>
      <c r="E324" s="465" t="s">
        <v>781</v>
      </c>
      <c r="F324" s="466" t="s">
        <v>782</v>
      </c>
      <c r="G324" s="465" t="s">
        <v>1203</v>
      </c>
      <c r="H324" s="465" t="s">
        <v>1204</v>
      </c>
      <c r="I324" s="468">
        <v>19.309999465942383</v>
      </c>
      <c r="J324" s="468">
        <v>108</v>
      </c>
      <c r="K324" s="469">
        <v>2085.010009765625</v>
      </c>
    </row>
    <row r="325" spans="1:11" ht="14.4" customHeight="1" x14ac:dyDescent="0.3">
      <c r="A325" s="463" t="s">
        <v>426</v>
      </c>
      <c r="B325" s="464" t="s">
        <v>427</v>
      </c>
      <c r="C325" s="465" t="s">
        <v>435</v>
      </c>
      <c r="D325" s="466" t="s">
        <v>436</v>
      </c>
      <c r="E325" s="465" t="s">
        <v>781</v>
      </c>
      <c r="F325" s="466" t="s">
        <v>782</v>
      </c>
      <c r="G325" s="465" t="s">
        <v>1205</v>
      </c>
      <c r="H325" s="465" t="s">
        <v>1206</v>
      </c>
      <c r="I325" s="468">
        <v>5.4766667683919268</v>
      </c>
      <c r="J325" s="468">
        <v>390</v>
      </c>
      <c r="K325" s="469">
        <v>2142.02001953125</v>
      </c>
    </row>
    <row r="326" spans="1:11" ht="14.4" customHeight="1" x14ac:dyDescent="0.3">
      <c r="A326" s="463" t="s">
        <v>426</v>
      </c>
      <c r="B326" s="464" t="s">
        <v>427</v>
      </c>
      <c r="C326" s="465" t="s">
        <v>435</v>
      </c>
      <c r="D326" s="466" t="s">
        <v>436</v>
      </c>
      <c r="E326" s="465" t="s">
        <v>781</v>
      </c>
      <c r="F326" s="466" t="s">
        <v>782</v>
      </c>
      <c r="G326" s="465" t="s">
        <v>1207</v>
      </c>
      <c r="H326" s="465" t="s">
        <v>1208</v>
      </c>
      <c r="I326" s="468">
        <v>5.5733334223429365</v>
      </c>
      <c r="J326" s="468">
        <v>210</v>
      </c>
      <c r="K326" s="469">
        <v>1181.5</v>
      </c>
    </row>
    <row r="327" spans="1:11" ht="14.4" customHeight="1" x14ac:dyDescent="0.3">
      <c r="A327" s="463" t="s">
        <v>426</v>
      </c>
      <c r="B327" s="464" t="s">
        <v>427</v>
      </c>
      <c r="C327" s="465" t="s">
        <v>435</v>
      </c>
      <c r="D327" s="466" t="s">
        <v>436</v>
      </c>
      <c r="E327" s="465" t="s">
        <v>781</v>
      </c>
      <c r="F327" s="466" t="s">
        <v>782</v>
      </c>
      <c r="G327" s="465" t="s">
        <v>1209</v>
      </c>
      <c r="H327" s="465" t="s">
        <v>1210</v>
      </c>
      <c r="I327" s="468">
        <v>5.5733334223429365</v>
      </c>
      <c r="J327" s="468">
        <v>210</v>
      </c>
      <c r="K327" s="469">
        <v>1181.5</v>
      </c>
    </row>
    <row r="328" spans="1:11" ht="14.4" customHeight="1" x14ac:dyDescent="0.3">
      <c r="A328" s="463" t="s">
        <v>426</v>
      </c>
      <c r="B328" s="464" t="s">
        <v>427</v>
      </c>
      <c r="C328" s="465" t="s">
        <v>435</v>
      </c>
      <c r="D328" s="466" t="s">
        <v>436</v>
      </c>
      <c r="E328" s="465" t="s">
        <v>781</v>
      </c>
      <c r="F328" s="466" t="s">
        <v>782</v>
      </c>
      <c r="G328" s="465" t="s">
        <v>1211</v>
      </c>
      <c r="H328" s="465" t="s">
        <v>1212</v>
      </c>
      <c r="I328" s="468">
        <v>5.5250000953674316</v>
      </c>
      <c r="J328" s="468">
        <v>90</v>
      </c>
      <c r="K328" s="469">
        <v>493</v>
      </c>
    </row>
    <row r="329" spans="1:11" ht="14.4" customHeight="1" x14ac:dyDescent="0.3">
      <c r="A329" s="463" t="s">
        <v>426</v>
      </c>
      <c r="B329" s="464" t="s">
        <v>427</v>
      </c>
      <c r="C329" s="465" t="s">
        <v>435</v>
      </c>
      <c r="D329" s="466" t="s">
        <v>436</v>
      </c>
      <c r="E329" s="465" t="s">
        <v>781</v>
      </c>
      <c r="F329" s="466" t="s">
        <v>782</v>
      </c>
      <c r="G329" s="465" t="s">
        <v>1213</v>
      </c>
      <c r="H329" s="465" t="s">
        <v>1214</v>
      </c>
      <c r="I329" s="468">
        <v>5.5733334223429365</v>
      </c>
      <c r="J329" s="468">
        <v>540</v>
      </c>
      <c r="K329" s="469">
        <v>3017.5</v>
      </c>
    </row>
    <row r="330" spans="1:11" ht="14.4" customHeight="1" x14ac:dyDescent="0.3">
      <c r="A330" s="463" t="s">
        <v>426</v>
      </c>
      <c r="B330" s="464" t="s">
        <v>427</v>
      </c>
      <c r="C330" s="465" t="s">
        <v>435</v>
      </c>
      <c r="D330" s="466" t="s">
        <v>436</v>
      </c>
      <c r="E330" s="465" t="s">
        <v>781</v>
      </c>
      <c r="F330" s="466" t="s">
        <v>782</v>
      </c>
      <c r="G330" s="465" t="s">
        <v>1215</v>
      </c>
      <c r="H330" s="465" t="s">
        <v>1216</v>
      </c>
      <c r="I330" s="468">
        <v>5.5250000953674316</v>
      </c>
      <c r="J330" s="468">
        <v>120</v>
      </c>
      <c r="K330" s="469">
        <v>663</v>
      </c>
    </row>
    <row r="331" spans="1:11" ht="14.4" customHeight="1" x14ac:dyDescent="0.3">
      <c r="A331" s="463" t="s">
        <v>426</v>
      </c>
      <c r="B331" s="464" t="s">
        <v>427</v>
      </c>
      <c r="C331" s="465" t="s">
        <v>435</v>
      </c>
      <c r="D331" s="466" t="s">
        <v>436</v>
      </c>
      <c r="E331" s="465" t="s">
        <v>781</v>
      </c>
      <c r="F331" s="466" t="s">
        <v>782</v>
      </c>
      <c r="G331" s="465" t="s">
        <v>1217</v>
      </c>
      <c r="H331" s="465" t="s">
        <v>1218</v>
      </c>
      <c r="I331" s="468">
        <v>17.5</v>
      </c>
      <c r="J331" s="468">
        <v>100</v>
      </c>
      <c r="K331" s="469">
        <v>1750</v>
      </c>
    </row>
    <row r="332" spans="1:11" ht="14.4" customHeight="1" x14ac:dyDescent="0.3">
      <c r="A332" s="463" t="s">
        <v>426</v>
      </c>
      <c r="B332" s="464" t="s">
        <v>427</v>
      </c>
      <c r="C332" s="465" t="s">
        <v>435</v>
      </c>
      <c r="D332" s="466" t="s">
        <v>436</v>
      </c>
      <c r="E332" s="465" t="s">
        <v>781</v>
      </c>
      <c r="F332" s="466" t="s">
        <v>782</v>
      </c>
      <c r="G332" s="465" t="s">
        <v>1219</v>
      </c>
      <c r="H332" s="465" t="s">
        <v>1220</v>
      </c>
      <c r="I332" s="468">
        <v>17.5</v>
      </c>
      <c r="J332" s="468">
        <v>100</v>
      </c>
      <c r="K332" s="469">
        <v>1750</v>
      </c>
    </row>
    <row r="333" spans="1:11" ht="14.4" customHeight="1" x14ac:dyDescent="0.3">
      <c r="A333" s="463" t="s">
        <v>426</v>
      </c>
      <c r="B333" s="464" t="s">
        <v>427</v>
      </c>
      <c r="C333" s="465" t="s">
        <v>435</v>
      </c>
      <c r="D333" s="466" t="s">
        <v>436</v>
      </c>
      <c r="E333" s="465" t="s">
        <v>781</v>
      </c>
      <c r="F333" s="466" t="s">
        <v>782</v>
      </c>
      <c r="G333" s="465" t="s">
        <v>1221</v>
      </c>
      <c r="H333" s="465" t="s">
        <v>1222</v>
      </c>
      <c r="I333" s="468">
        <v>19.780000686645508</v>
      </c>
      <c r="J333" s="468">
        <v>100</v>
      </c>
      <c r="K333" s="469">
        <v>1978</v>
      </c>
    </row>
    <row r="334" spans="1:11" ht="14.4" customHeight="1" x14ac:dyDescent="0.3">
      <c r="A334" s="463" t="s">
        <v>426</v>
      </c>
      <c r="B334" s="464" t="s">
        <v>427</v>
      </c>
      <c r="C334" s="465" t="s">
        <v>435</v>
      </c>
      <c r="D334" s="466" t="s">
        <v>436</v>
      </c>
      <c r="E334" s="465" t="s">
        <v>781</v>
      </c>
      <c r="F334" s="466" t="s">
        <v>782</v>
      </c>
      <c r="G334" s="465" t="s">
        <v>1223</v>
      </c>
      <c r="H334" s="465" t="s">
        <v>1224</v>
      </c>
      <c r="I334" s="468">
        <v>5065.14013671875</v>
      </c>
      <c r="J334" s="468">
        <v>1</v>
      </c>
      <c r="K334" s="469">
        <v>5065.14013671875</v>
      </c>
    </row>
    <row r="335" spans="1:11" ht="14.4" customHeight="1" x14ac:dyDescent="0.3">
      <c r="A335" s="463" t="s">
        <v>426</v>
      </c>
      <c r="B335" s="464" t="s">
        <v>427</v>
      </c>
      <c r="C335" s="465" t="s">
        <v>435</v>
      </c>
      <c r="D335" s="466" t="s">
        <v>436</v>
      </c>
      <c r="E335" s="465" t="s">
        <v>781</v>
      </c>
      <c r="F335" s="466" t="s">
        <v>782</v>
      </c>
      <c r="G335" s="465" t="s">
        <v>1225</v>
      </c>
      <c r="H335" s="465" t="s">
        <v>1226</v>
      </c>
      <c r="I335" s="468">
        <v>1725</v>
      </c>
      <c r="J335" s="468">
        <v>7</v>
      </c>
      <c r="K335" s="469">
        <v>12075</v>
      </c>
    </row>
    <row r="336" spans="1:11" ht="14.4" customHeight="1" x14ac:dyDescent="0.3">
      <c r="A336" s="463" t="s">
        <v>426</v>
      </c>
      <c r="B336" s="464" t="s">
        <v>427</v>
      </c>
      <c r="C336" s="465" t="s">
        <v>435</v>
      </c>
      <c r="D336" s="466" t="s">
        <v>436</v>
      </c>
      <c r="E336" s="465" t="s">
        <v>781</v>
      </c>
      <c r="F336" s="466" t="s">
        <v>782</v>
      </c>
      <c r="G336" s="465" t="s">
        <v>1227</v>
      </c>
      <c r="H336" s="465" t="s">
        <v>1228</v>
      </c>
      <c r="I336" s="468">
        <v>27.975000381469727</v>
      </c>
      <c r="J336" s="468">
        <v>40</v>
      </c>
      <c r="K336" s="469">
        <v>1118.8499755859375</v>
      </c>
    </row>
    <row r="337" spans="1:11" ht="14.4" customHeight="1" x14ac:dyDescent="0.3">
      <c r="A337" s="463" t="s">
        <v>426</v>
      </c>
      <c r="B337" s="464" t="s">
        <v>427</v>
      </c>
      <c r="C337" s="465" t="s">
        <v>435</v>
      </c>
      <c r="D337" s="466" t="s">
        <v>436</v>
      </c>
      <c r="E337" s="465" t="s">
        <v>781</v>
      </c>
      <c r="F337" s="466" t="s">
        <v>782</v>
      </c>
      <c r="G337" s="465" t="s">
        <v>1229</v>
      </c>
      <c r="H337" s="465" t="s">
        <v>1230</v>
      </c>
      <c r="I337" s="468">
        <v>1826.97998046875</v>
      </c>
      <c r="J337" s="468">
        <v>4</v>
      </c>
      <c r="K337" s="469">
        <v>7307.919921875</v>
      </c>
    </row>
    <row r="338" spans="1:11" ht="14.4" customHeight="1" x14ac:dyDescent="0.3">
      <c r="A338" s="463" t="s">
        <v>426</v>
      </c>
      <c r="B338" s="464" t="s">
        <v>427</v>
      </c>
      <c r="C338" s="465" t="s">
        <v>435</v>
      </c>
      <c r="D338" s="466" t="s">
        <v>436</v>
      </c>
      <c r="E338" s="465" t="s">
        <v>781</v>
      </c>
      <c r="F338" s="466" t="s">
        <v>782</v>
      </c>
      <c r="G338" s="465" t="s">
        <v>1231</v>
      </c>
      <c r="H338" s="465" t="s">
        <v>1232</v>
      </c>
      <c r="I338" s="468">
        <v>230</v>
      </c>
      <c r="J338" s="468">
        <v>12</v>
      </c>
      <c r="K338" s="469">
        <v>2760</v>
      </c>
    </row>
    <row r="339" spans="1:11" ht="14.4" customHeight="1" x14ac:dyDescent="0.3">
      <c r="A339" s="463" t="s">
        <v>426</v>
      </c>
      <c r="B339" s="464" t="s">
        <v>427</v>
      </c>
      <c r="C339" s="465" t="s">
        <v>435</v>
      </c>
      <c r="D339" s="466" t="s">
        <v>436</v>
      </c>
      <c r="E339" s="465" t="s">
        <v>781</v>
      </c>
      <c r="F339" s="466" t="s">
        <v>782</v>
      </c>
      <c r="G339" s="465" t="s">
        <v>1233</v>
      </c>
      <c r="H339" s="465" t="s">
        <v>1234</v>
      </c>
      <c r="I339" s="468">
        <v>14.720000267028809</v>
      </c>
      <c r="J339" s="468">
        <v>10</v>
      </c>
      <c r="K339" s="469">
        <v>147.19000244140625</v>
      </c>
    </row>
    <row r="340" spans="1:11" ht="14.4" customHeight="1" x14ac:dyDescent="0.3">
      <c r="A340" s="463" t="s">
        <v>426</v>
      </c>
      <c r="B340" s="464" t="s">
        <v>427</v>
      </c>
      <c r="C340" s="465" t="s">
        <v>435</v>
      </c>
      <c r="D340" s="466" t="s">
        <v>436</v>
      </c>
      <c r="E340" s="465" t="s">
        <v>781</v>
      </c>
      <c r="F340" s="466" t="s">
        <v>782</v>
      </c>
      <c r="G340" s="465" t="s">
        <v>1235</v>
      </c>
      <c r="H340" s="465" t="s">
        <v>1236</v>
      </c>
      <c r="I340" s="468">
        <v>12.880000114440918</v>
      </c>
      <c r="J340" s="468">
        <v>10</v>
      </c>
      <c r="K340" s="469">
        <v>128.80000305175781</v>
      </c>
    </row>
    <row r="341" spans="1:11" ht="14.4" customHeight="1" x14ac:dyDescent="0.3">
      <c r="A341" s="463" t="s">
        <v>426</v>
      </c>
      <c r="B341" s="464" t="s">
        <v>427</v>
      </c>
      <c r="C341" s="465" t="s">
        <v>435</v>
      </c>
      <c r="D341" s="466" t="s">
        <v>436</v>
      </c>
      <c r="E341" s="465" t="s">
        <v>781</v>
      </c>
      <c r="F341" s="466" t="s">
        <v>782</v>
      </c>
      <c r="G341" s="465" t="s">
        <v>1237</v>
      </c>
      <c r="H341" s="465" t="s">
        <v>1238</v>
      </c>
      <c r="I341" s="468">
        <v>273.98001098632813</v>
      </c>
      <c r="J341" s="468">
        <v>1</v>
      </c>
      <c r="K341" s="469">
        <v>273.98001098632813</v>
      </c>
    </row>
    <row r="342" spans="1:11" ht="14.4" customHeight="1" x14ac:dyDescent="0.3">
      <c r="A342" s="463" t="s">
        <v>426</v>
      </c>
      <c r="B342" s="464" t="s">
        <v>427</v>
      </c>
      <c r="C342" s="465" t="s">
        <v>435</v>
      </c>
      <c r="D342" s="466" t="s">
        <v>436</v>
      </c>
      <c r="E342" s="465" t="s">
        <v>781</v>
      </c>
      <c r="F342" s="466" t="s">
        <v>782</v>
      </c>
      <c r="G342" s="465" t="s">
        <v>1239</v>
      </c>
      <c r="H342" s="465" t="s">
        <v>1240</v>
      </c>
      <c r="I342" s="468">
        <v>311</v>
      </c>
      <c r="J342" s="468">
        <v>2</v>
      </c>
      <c r="K342" s="469">
        <v>622</v>
      </c>
    </row>
    <row r="343" spans="1:11" ht="14.4" customHeight="1" x14ac:dyDescent="0.3">
      <c r="A343" s="463" t="s">
        <v>426</v>
      </c>
      <c r="B343" s="464" t="s">
        <v>427</v>
      </c>
      <c r="C343" s="465" t="s">
        <v>435</v>
      </c>
      <c r="D343" s="466" t="s">
        <v>436</v>
      </c>
      <c r="E343" s="465" t="s">
        <v>781</v>
      </c>
      <c r="F343" s="466" t="s">
        <v>782</v>
      </c>
      <c r="G343" s="465" t="s">
        <v>1241</v>
      </c>
      <c r="H343" s="465" t="s">
        <v>1242</v>
      </c>
      <c r="I343" s="468">
        <v>385.989990234375</v>
      </c>
      <c r="J343" s="468">
        <v>17</v>
      </c>
      <c r="K343" s="469">
        <v>6561.829833984375</v>
      </c>
    </row>
    <row r="344" spans="1:11" ht="14.4" customHeight="1" x14ac:dyDescent="0.3">
      <c r="A344" s="463" t="s">
        <v>426</v>
      </c>
      <c r="B344" s="464" t="s">
        <v>427</v>
      </c>
      <c r="C344" s="465" t="s">
        <v>435</v>
      </c>
      <c r="D344" s="466" t="s">
        <v>436</v>
      </c>
      <c r="E344" s="465" t="s">
        <v>781</v>
      </c>
      <c r="F344" s="466" t="s">
        <v>782</v>
      </c>
      <c r="G344" s="465" t="s">
        <v>1243</v>
      </c>
      <c r="H344" s="465" t="s">
        <v>1244</v>
      </c>
      <c r="I344" s="468">
        <v>765</v>
      </c>
      <c r="J344" s="468">
        <v>2</v>
      </c>
      <c r="K344" s="469">
        <v>1530</v>
      </c>
    </row>
    <row r="345" spans="1:11" ht="14.4" customHeight="1" x14ac:dyDescent="0.3">
      <c r="A345" s="463" t="s">
        <v>426</v>
      </c>
      <c r="B345" s="464" t="s">
        <v>427</v>
      </c>
      <c r="C345" s="465" t="s">
        <v>435</v>
      </c>
      <c r="D345" s="466" t="s">
        <v>436</v>
      </c>
      <c r="E345" s="465" t="s">
        <v>781</v>
      </c>
      <c r="F345" s="466" t="s">
        <v>782</v>
      </c>
      <c r="G345" s="465" t="s">
        <v>1245</v>
      </c>
      <c r="H345" s="465" t="s">
        <v>1246</v>
      </c>
      <c r="I345" s="468">
        <v>574.760009765625</v>
      </c>
      <c r="J345" s="468">
        <v>3</v>
      </c>
      <c r="K345" s="469">
        <v>1724.2900390625</v>
      </c>
    </row>
    <row r="346" spans="1:11" ht="14.4" customHeight="1" x14ac:dyDescent="0.3">
      <c r="A346" s="463" t="s">
        <v>426</v>
      </c>
      <c r="B346" s="464" t="s">
        <v>427</v>
      </c>
      <c r="C346" s="465" t="s">
        <v>435</v>
      </c>
      <c r="D346" s="466" t="s">
        <v>436</v>
      </c>
      <c r="E346" s="465" t="s">
        <v>781</v>
      </c>
      <c r="F346" s="466" t="s">
        <v>782</v>
      </c>
      <c r="G346" s="465" t="s">
        <v>1247</v>
      </c>
      <c r="H346" s="465" t="s">
        <v>1248</v>
      </c>
      <c r="I346" s="468">
        <v>42.959999084472656</v>
      </c>
      <c r="J346" s="468">
        <v>10</v>
      </c>
      <c r="K346" s="469">
        <v>429.54998779296875</v>
      </c>
    </row>
    <row r="347" spans="1:11" ht="14.4" customHeight="1" x14ac:dyDescent="0.3">
      <c r="A347" s="463" t="s">
        <v>426</v>
      </c>
      <c r="B347" s="464" t="s">
        <v>427</v>
      </c>
      <c r="C347" s="465" t="s">
        <v>435</v>
      </c>
      <c r="D347" s="466" t="s">
        <v>436</v>
      </c>
      <c r="E347" s="465" t="s">
        <v>781</v>
      </c>
      <c r="F347" s="466" t="s">
        <v>782</v>
      </c>
      <c r="G347" s="465" t="s">
        <v>1249</v>
      </c>
      <c r="H347" s="465" t="s">
        <v>1250</v>
      </c>
      <c r="I347" s="468">
        <v>42.959999084472656</v>
      </c>
      <c r="J347" s="468">
        <v>10</v>
      </c>
      <c r="K347" s="469">
        <v>429.54998779296875</v>
      </c>
    </row>
    <row r="348" spans="1:11" ht="14.4" customHeight="1" x14ac:dyDescent="0.3">
      <c r="A348" s="463" t="s">
        <v>426</v>
      </c>
      <c r="B348" s="464" t="s">
        <v>427</v>
      </c>
      <c r="C348" s="465" t="s">
        <v>435</v>
      </c>
      <c r="D348" s="466" t="s">
        <v>436</v>
      </c>
      <c r="E348" s="465" t="s">
        <v>781</v>
      </c>
      <c r="F348" s="466" t="s">
        <v>782</v>
      </c>
      <c r="G348" s="465" t="s">
        <v>1251</v>
      </c>
      <c r="H348" s="465" t="s">
        <v>1252</v>
      </c>
      <c r="I348" s="468">
        <v>42.959999084472656</v>
      </c>
      <c r="J348" s="468">
        <v>10</v>
      </c>
      <c r="K348" s="469">
        <v>429.54998779296875</v>
      </c>
    </row>
    <row r="349" spans="1:11" ht="14.4" customHeight="1" x14ac:dyDescent="0.3">
      <c r="A349" s="463" t="s">
        <v>426</v>
      </c>
      <c r="B349" s="464" t="s">
        <v>427</v>
      </c>
      <c r="C349" s="465" t="s">
        <v>435</v>
      </c>
      <c r="D349" s="466" t="s">
        <v>436</v>
      </c>
      <c r="E349" s="465" t="s">
        <v>781</v>
      </c>
      <c r="F349" s="466" t="s">
        <v>782</v>
      </c>
      <c r="G349" s="465" t="s">
        <v>1253</v>
      </c>
      <c r="H349" s="465" t="s">
        <v>1254</v>
      </c>
      <c r="I349" s="468">
        <v>387.20001220703125</v>
      </c>
      <c r="J349" s="468">
        <v>10</v>
      </c>
      <c r="K349" s="469">
        <v>3872</v>
      </c>
    </row>
    <row r="350" spans="1:11" ht="14.4" customHeight="1" x14ac:dyDescent="0.3">
      <c r="A350" s="463" t="s">
        <v>426</v>
      </c>
      <c r="B350" s="464" t="s">
        <v>427</v>
      </c>
      <c r="C350" s="465" t="s">
        <v>435</v>
      </c>
      <c r="D350" s="466" t="s">
        <v>436</v>
      </c>
      <c r="E350" s="465" t="s">
        <v>781</v>
      </c>
      <c r="F350" s="466" t="s">
        <v>782</v>
      </c>
      <c r="G350" s="465" t="s">
        <v>1255</v>
      </c>
      <c r="H350" s="465" t="s">
        <v>1256</v>
      </c>
      <c r="I350" s="468">
        <v>59</v>
      </c>
      <c r="J350" s="468">
        <v>10</v>
      </c>
      <c r="K350" s="469">
        <v>590</v>
      </c>
    </row>
    <row r="351" spans="1:11" ht="14.4" customHeight="1" x14ac:dyDescent="0.3">
      <c r="A351" s="463" t="s">
        <v>426</v>
      </c>
      <c r="B351" s="464" t="s">
        <v>427</v>
      </c>
      <c r="C351" s="465" t="s">
        <v>435</v>
      </c>
      <c r="D351" s="466" t="s">
        <v>436</v>
      </c>
      <c r="E351" s="465" t="s">
        <v>781</v>
      </c>
      <c r="F351" s="466" t="s">
        <v>782</v>
      </c>
      <c r="G351" s="465" t="s">
        <v>1257</v>
      </c>
      <c r="H351" s="465" t="s">
        <v>1258</v>
      </c>
      <c r="I351" s="468">
        <v>922.02001953125</v>
      </c>
      <c r="J351" s="468">
        <v>1</v>
      </c>
      <c r="K351" s="469">
        <v>922.02001953125</v>
      </c>
    </row>
    <row r="352" spans="1:11" ht="14.4" customHeight="1" x14ac:dyDescent="0.3">
      <c r="A352" s="463" t="s">
        <v>426</v>
      </c>
      <c r="B352" s="464" t="s">
        <v>427</v>
      </c>
      <c r="C352" s="465" t="s">
        <v>435</v>
      </c>
      <c r="D352" s="466" t="s">
        <v>436</v>
      </c>
      <c r="E352" s="465" t="s">
        <v>781</v>
      </c>
      <c r="F352" s="466" t="s">
        <v>782</v>
      </c>
      <c r="G352" s="465" t="s">
        <v>1259</v>
      </c>
      <c r="H352" s="465" t="s">
        <v>1260</v>
      </c>
      <c r="I352" s="468">
        <v>877.25</v>
      </c>
      <c r="J352" s="468">
        <v>1</v>
      </c>
      <c r="K352" s="469">
        <v>877.25</v>
      </c>
    </row>
    <row r="353" spans="1:11" ht="14.4" customHeight="1" x14ac:dyDescent="0.3">
      <c r="A353" s="463" t="s">
        <v>426</v>
      </c>
      <c r="B353" s="464" t="s">
        <v>427</v>
      </c>
      <c r="C353" s="465" t="s">
        <v>435</v>
      </c>
      <c r="D353" s="466" t="s">
        <v>436</v>
      </c>
      <c r="E353" s="465" t="s">
        <v>781</v>
      </c>
      <c r="F353" s="466" t="s">
        <v>782</v>
      </c>
      <c r="G353" s="465" t="s">
        <v>1261</v>
      </c>
      <c r="H353" s="465" t="s">
        <v>1262</v>
      </c>
      <c r="I353" s="468">
        <v>592.9000244140625</v>
      </c>
      <c r="J353" s="468">
        <v>1</v>
      </c>
      <c r="K353" s="469">
        <v>592.9000244140625</v>
      </c>
    </row>
    <row r="354" spans="1:11" ht="14.4" customHeight="1" x14ac:dyDescent="0.3">
      <c r="A354" s="463" t="s">
        <v>426</v>
      </c>
      <c r="B354" s="464" t="s">
        <v>427</v>
      </c>
      <c r="C354" s="465" t="s">
        <v>435</v>
      </c>
      <c r="D354" s="466" t="s">
        <v>436</v>
      </c>
      <c r="E354" s="465" t="s">
        <v>781</v>
      </c>
      <c r="F354" s="466" t="s">
        <v>782</v>
      </c>
      <c r="G354" s="465" t="s">
        <v>1263</v>
      </c>
      <c r="H354" s="465" t="s">
        <v>1264</v>
      </c>
      <c r="I354" s="468">
        <v>3436.2</v>
      </c>
      <c r="J354" s="468">
        <v>15</v>
      </c>
      <c r="K354" s="469">
        <v>57281.740000009537</v>
      </c>
    </row>
    <row r="355" spans="1:11" ht="14.4" customHeight="1" x14ac:dyDescent="0.3">
      <c r="A355" s="463" t="s">
        <v>426</v>
      </c>
      <c r="B355" s="464" t="s">
        <v>427</v>
      </c>
      <c r="C355" s="465" t="s">
        <v>435</v>
      </c>
      <c r="D355" s="466" t="s">
        <v>436</v>
      </c>
      <c r="E355" s="465" t="s">
        <v>781</v>
      </c>
      <c r="F355" s="466" t="s">
        <v>782</v>
      </c>
      <c r="G355" s="465" t="s">
        <v>1265</v>
      </c>
      <c r="H355" s="465" t="s">
        <v>1266</v>
      </c>
      <c r="I355" s="468">
        <v>650.03997802734375</v>
      </c>
      <c r="J355" s="468">
        <v>5</v>
      </c>
      <c r="K355" s="469">
        <v>3250.18994140625</v>
      </c>
    </row>
    <row r="356" spans="1:11" ht="14.4" customHeight="1" x14ac:dyDescent="0.3">
      <c r="A356" s="463" t="s">
        <v>426</v>
      </c>
      <c r="B356" s="464" t="s">
        <v>427</v>
      </c>
      <c r="C356" s="465" t="s">
        <v>435</v>
      </c>
      <c r="D356" s="466" t="s">
        <v>436</v>
      </c>
      <c r="E356" s="465" t="s">
        <v>781</v>
      </c>
      <c r="F356" s="466" t="s">
        <v>782</v>
      </c>
      <c r="G356" s="465" t="s">
        <v>1267</v>
      </c>
      <c r="H356" s="465" t="s">
        <v>1268</v>
      </c>
      <c r="I356" s="468">
        <v>676.31667073567712</v>
      </c>
      <c r="J356" s="468">
        <v>20</v>
      </c>
      <c r="K356" s="469">
        <v>13503.590087890625</v>
      </c>
    </row>
    <row r="357" spans="1:11" ht="14.4" customHeight="1" x14ac:dyDescent="0.3">
      <c r="A357" s="463" t="s">
        <v>426</v>
      </c>
      <c r="B357" s="464" t="s">
        <v>427</v>
      </c>
      <c r="C357" s="465" t="s">
        <v>435</v>
      </c>
      <c r="D357" s="466" t="s">
        <v>436</v>
      </c>
      <c r="E357" s="465" t="s">
        <v>781</v>
      </c>
      <c r="F357" s="466" t="s">
        <v>782</v>
      </c>
      <c r="G357" s="465" t="s">
        <v>1269</v>
      </c>
      <c r="H357" s="465" t="s">
        <v>1270</v>
      </c>
      <c r="I357" s="468">
        <v>650.03997802734375</v>
      </c>
      <c r="J357" s="468">
        <v>9</v>
      </c>
      <c r="K357" s="469">
        <v>5850.33984375</v>
      </c>
    </row>
    <row r="358" spans="1:11" ht="14.4" customHeight="1" x14ac:dyDescent="0.3">
      <c r="A358" s="463" t="s">
        <v>426</v>
      </c>
      <c r="B358" s="464" t="s">
        <v>427</v>
      </c>
      <c r="C358" s="465" t="s">
        <v>435</v>
      </c>
      <c r="D358" s="466" t="s">
        <v>436</v>
      </c>
      <c r="E358" s="465" t="s">
        <v>781</v>
      </c>
      <c r="F358" s="466" t="s">
        <v>782</v>
      </c>
      <c r="G358" s="465" t="s">
        <v>1271</v>
      </c>
      <c r="H358" s="465" t="s">
        <v>1272</v>
      </c>
      <c r="I358" s="468">
        <v>7014.25</v>
      </c>
      <c r="J358" s="468">
        <v>1</v>
      </c>
      <c r="K358" s="469">
        <v>7014.25</v>
      </c>
    </row>
    <row r="359" spans="1:11" ht="14.4" customHeight="1" x14ac:dyDescent="0.3">
      <c r="A359" s="463" t="s">
        <v>426</v>
      </c>
      <c r="B359" s="464" t="s">
        <v>427</v>
      </c>
      <c r="C359" s="465" t="s">
        <v>435</v>
      </c>
      <c r="D359" s="466" t="s">
        <v>436</v>
      </c>
      <c r="E359" s="465" t="s">
        <v>781</v>
      </c>
      <c r="F359" s="466" t="s">
        <v>782</v>
      </c>
      <c r="G359" s="465" t="s">
        <v>1273</v>
      </c>
      <c r="H359" s="465" t="s">
        <v>1274</v>
      </c>
      <c r="I359" s="468">
        <v>6582.455078125</v>
      </c>
      <c r="J359" s="468">
        <v>2</v>
      </c>
      <c r="K359" s="469">
        <v>13164.91015625</v>
      </c>
    </row>
    <row r="360" spans="1:11" ht="14.4" customHeight="1" x14ac:dyDescent="0.3">
      <c r="A360" s="463" t="s">
        <v>426</v>
      </c>
      <c r="B360" s="464" t="s">
        <v>427</v>
      </c>
      <c r="C360" s="465" t="s">
        <v>435</v>
      </c>
      <c r="D360" s="466" t="s">
        <v>436</v>
      </c>
      <c r="E360" s="465" t="s">
        <v>781</v>
      </c>
      <c r="F360" s="466" t="s">
        <v>782</v>
      </c>
      <c r="G360" s="465" t="s">
        <v>1275</v>
      </c>
      <c r="H360" s="465" t="s">
        <v>1276</v>
      </c>
      <c r="I360" s="468">
        <v>402.92999267578125</v>
      </c>
      <c r="J360" s="468">
        <v>3</v>
      </c>
      <c r="K360" s="469">
        <v>1208.7899780273438</v>
      </c>
    </row>
    <row r="361" spans="1:11" ht="14.4" customHeight="1" x14ac:dyDescent="0.3">
      <c r="A361" s="463" t="s">
        <v>426</v>
      </c>
      <c r="B361" s="464" t="s">
        <v>427</v>
      </c>
      <c r="C361" s="465" t="s">
        <v>435</v>
      </c>
      <c r="D361" s="466" t="s">
        <v>436</v>
      </c>
      <c r="E361" s="465" t="s">
        <v>781</v>
      </c>
      <c r="F361" s="466" t="s">
        <v>782</v>
      </c>
      <c r="G361" s="465" t="s">
        <v>1277</v>
      </c>
      <c r="H361" s="465" t="s">
        <v>1278</v>
      </c>
      <c r="I361" s="468">
        <v>942.59002685546875</v>
      </c>
      <c r="J361" s="468">
        <v>4</v>
      </c>
      <c r="K361" s="469">
        <v>3770.360107421875</v>
      </c>
    </row>
    <row r="362" spans="1:11" ht="14.4" customHeight="1" x14ac:dyDescent="0.3">
      <c r="A362" s="463" t="s">
        <v>426</v>
      </c>
      <c r="B362" s="464" t="s">
        <v>427</v>
      </c>
      <c r="C362" s="465" t="s">
        <v>435</v>
      </c>
      <c r="D362" s="466" t="s">
        <v>436</v>
      </c>
      <c r="E362" s="465" t="s">
        <v>781</v>
      </c>
      <c r="F362" s="466" t="s">
        <v>782</v>
      </c>
      <c r="G362" s="465" t="s">
        <v>1279</v>
      </c>
      <c r="H362" s="465" t="s">
        <v>1280</v>
      </c>
      <c r="I362" s="468">
        <v>2577.300048828125</v>
      </c>
      <c r="J362" s="468">
        <v>1</v>
      </c>
      <c r="K362" s="469">
        <v>2577.300048828125</v>
      </c>
    </row>
    <row r="363" spans="1:11" ht="14.4" customHeight="1" x14ac:dyDescent="0.3">
      <c r="A363" s="463" t="s">
        <v>426</v>
      </c>
      <c r="B363" s="464" t="s">
        <v>427</v>
      </c>
      <c r="C363" s="465" t="s">
        <v>435</v>
      </c>
      <c r="D363" s="466" t="s">
        <v>436</v>
      </c>
      <c r="E363" s="465" t="s">
        <v>781</v>
      </c>
      <c r="F363" s="466" t="s">
        <v>782</v>
      </c>
      <c r="G363" s="465" t="s">
        <v>1281</v>
      </c>
      <c r="H363" s="465" t="s">
        <v>1282</v>
      </c>
      <c r="I363" s="468">
        <v>2637.800048828125</v>
      </c>
      <c r="J363" s="468">
        <v>1</v>
      </c>
      <c r="K363" s="469">
        <v>2637.800048828125</v>
      </c>
    </row>
    <row r="364" spans="1:11" ht="14.4" customHeight="1" x14ac:dyDescent="0.3">
      <c r="A364" s="463" t="s">
        <v>426</v>
      </c>
      <c r="B364" s="464" t="s">
        <v>427</v>
      </c>
      <c r="C364" s="465" t="s">
        <v>435</v>
      </c>
      <c r="D364" s="466" t="s">
        <v>436</v>
      </c>
      <c r="E364" s="465" t="s">
        <v>781</v>
      </c>
      <c r="F364" s="466" t="s">
        <v>782</v>
      </c>
      <c r="G364" s="465" t="s">
        <v>1283</v>
      </c>
      <c r="H364" s="465" t="s">
        <v>1284</v>
      </c>
      <c r="I364" s="468">
        <v>405.35000610351563</v>
      </c>
      <c r="J364" s="468">
        <v>1</v>
      </c>
      <c r="K364" s="469">
        <v>405.35000610351563</v>
      </c>
    </row>
    <row r="365" spans="1:11" ht="14.4" customHeight="1" x14ac:dyDescent="0.3">
      <c r="A365" s="463" t="s">
        <v>426</v>
      </c>
      <c r="B365" s="464" t="s">
        <v>427</v>
      </c>
      <c r="C365" s="465" t="s">
        <v>435</v>
      </c>
      <c r="D365" s="466" t="s">
        <v>436</v>
      </c>
      <c r="E365" s="465" t="s">
        <v>781</v>
      </c>
      <c r="F365" s="466" t="s">
        <v>782</v>
      </c>
      <c r="G365" s="465" t="s">
        <v>1285</v>
      </c>
      <c r="H365" s="465" t="s">
        <v>1286</v>
      </c>
      <c r="I365" s="468">
        <v>254.33000183105469</v>
      </c>
      <c r="J365" s="468">
        <v>3</v>
      </c>
      <c r="K365" s="469">
        <v>763</v>
      </c>
    </row>
    <row r="366" spans="1:11" ht="14.4" customHeight="1" x14ac:dyDescent="0.3">
      <c r="A366" s="463" t="s">
        <v>426</v>
      </c>
      <c r="B366" s="464" t="s">
        <v>427</v>
      </c>
      <c r="C366" s="465" t="s">
        <v>435</v>
      </c>
      <c r="D366" s="466" t="s">
        <v>436</v>
      </c>
      <c r="E366" s="465" t="s">
        <v>781</v>
      </c>
      <c r="F366" s="466" t="s">
        <v>782</v>
      </c>
      <c r="G366" s="465" t="s">
        <v>1287</v>
      </c>
      <c r="H366" s="465" t="s">
        <v>1288</v>
      </c>
      <c r="I366" s="468">
        <v>191.17999267578125</v>
      </c>
      <c r="J366" s="468">
        <v>24</v>
      </c>
      <c r="K366" s="469">
        <v>4588.3199462890625</v>
      </c>
    </row>
    <row r="367" spans="1:11" ht="14.4" customHeight="1" x14ac:dyDescent="0.3">
      <c r="A367" s="463" t="s">
        <v>426</v>
      </c>
      <c r="B367" s="464" t="s">
        <v>427</v>
      </c>
      <c r="C367" s="465" t="s">
        <v>435</v>
      </c>
      <c r="D367" s="466" t="s">
        <v>436</v>
      </c>
      <c r="E367" s="465" t="s">
        <v>781</v>
      </c>
      <c r="F367" s="466" t="s">
        <v>782</v>
      </c>
      <c r="G367" s="465" t="s">
        <v>1289</v>
      </c>
      <c r="H367" s="465" t="s">
        <v>1290</v>
      </c>
      <c r="I367" s="468">
        <v>292.82000732421875</v>
      </c>
      <c r="J367" s="468">
        <v>9</v>
      </c>
      <c r="K367" s="469">
        <v>2635.3800048828125</v>
      </c>
    </row>
    <row r="368" spans="1:11" ht="14.4" customHeight="1" x14ac:dyDescent="0.3">
      <c r="A368" s="463" t="s">
        <v>426</v>
      </c>
      <c r="B368" s="464" t="s">
        <v>427</v>
      </c>
      <c r="C368" s="465" t="s">
        <v>435</v>
      </c>
      <c r="D368" s="466" t="s">
        <v>436</v>
      </c>
      <c r="E368" s="465" t="s">
        <v>781</v>
      </c>
      <c r="F368" s="466" t="s">
        <v>782</v>
      </c>
      <c r="G368" s="465" t="s">
        <v>1291</v>
      </c>
      <c r="H368" s="465" t="s">
        <v>1292</v>
      </c>
      <c r="I368" s="468">
        <v>690.010009765625</v>
      </c>
      <c r="J368" s="468">
        <v>2</v>
      </c>
      <c r="K368" s="469">
        <v>1380.010009765625</v>
      </c>
    </row>
    <row r="369" spans="1:11" ht="14.4" customHeight="1" x14ac:dyDescent="0.3">
      <c r="A369" s="463" t="s">
        <v>426</v>
      </c>
      <c r="B369" s="464" t="s">
        <v>427</v>
      </c>
      <c r="C369" s="465" t="s">
        <v>435</v>
      </c>
      <c r="D369" s="466" t="s">
        <v>436</v>
      </c>
      <c r="E369" s="465" t="s">
        <v>781</v>
      </c>
      <c r="F369" s="466" t="s">
        <v>782</v>
      </c>
      <c r="G369" s="465" t="s">
        <v>1293</v>
      </c>
      <c r="H369" s="465" t="s">
        <v>1294</v>
      </c>
      <c r="I369" s="468">
        <v>17.5</v>
      </c>
      <c r="J369" s="468">
        <v>36</v>
      </c>
      <c r="K369" s="469">
        <v>630</v>
      </c>
    </row>
    <row r="370" spans="1:11" ht="14.4" customHeight="1" x14ac:dyDescent="0.3">
      <c r="A370" s="463" t="s">
        <v>426</v>
      </c>
      <c r="B370" s="464" t="s">
        <v>427</v>
      </c>
      <c r="C370" s="465" t="s">
        <v>435</v>
      </c>
      <c r="D370" s="466" t="s">
        <v>436</v>
      </c>
      <c r="E370" s="465" t="s">
        <v>781</v>
      </c>
      <c r="F370" s="466" t="s">
        <v>782</v>
      </c>
      <c r="G370" s="465" t="s">
        <v>1295</v>
      </c>
      <c r="H370" s="465" t="s">
        <v>1296</v>
      </c>
      <c r="I370" s="468">
        <v>5526.919921875</v>
      </c>
      <c r="J370" s="468">
        <v>1</v>
      </c>
      <c r="K370" s="469">
        <v>5526.919921875</v>
      </c>
    </row>
    <row r="371" spans="1:11" ht="14.4" customHeight="1" x14ac:dyDescent="0.3">
      <c r="A371" s="463" t="s">
        <v>426</v>
      </c>
      <c r="B371" s="464" t="s">
        <v>427</v>
      </c>
      <c r="C371" s="465" t="s">
        <v>435</v>
      </c>
      <c r="D371" s="466" t="s">
        <v>436</v>
      </c>
      <c r="E371" s="465" t="s">
        <v>781</v>
      </c>
      <c r="F371" s="466" t="s">
        <v>782</v>
      </c>
      <c r="G371" s="465" t="s">
        <v>1297</v>
      </c>
      <c r="H371" s="465" t="s">
        <v>1298</v>
      </c>
      <c r="I371" s="468">
        <v>2789.89990234375</v>
      </c>
      <c r="J371" s="468">
        <v>1</v>
      </c>
      <c r="K371" s="469">
        <v>2789.89990234375</v>
      </c>
    </row>
    <row r="372" spans="1:11" ht="14.4" customHeight="1" x14ac:dyDescent="0.3">
      <c r="A372" s="463" t="s">
        <v>426</v>
      </c>
      <c r="B372" s="464" t="s">
        <v>427</v>
      </c>
      <c r="C372" s="465" t="s">
        <v>435</v>
      </c>
      <c r="D372" s="466" t="s">
        <v>436</v>
      </c>
      <c r="E372" s="465" t="s">
        <v>781</v>
      </c>
      <c r="F372" s="466" t="s">
        <v>782</v>
      </c>
      <c r="G372" s="465" t="s">
        <v>1299</v>
      </c>
      <c r="H372" s="465" t="s">
        <v>1300</v>
      </c>
      <c r="I372" s="468">
        <v>143.69000244140625</v>
      </c>
      <c r="J372" s="468">
        <v>45</v>
      </c>
      <c r="K372" s="469">
        <v>6465.9400024414063</v>
      </c>
    </row>
    <row r="373" spans="1:11" ht="14.4" customHeight="1" x14ac:dyDescent="0.3">
      <c r="A373" s="463" t="s">
        <v>426</v>
      </c>
      <c r="B373" s="464" t="s">
        <v>427</v>
      </c>
      <c r="C373" s="465" t="s">
        <v>435</v>
      </c>
      <c r="D373" s="466" t="s">
        <v>436</v>
      </c>
      <c r="E373" s="465" t="s">
        <v>781</v>
      </c>
      <c r="F373" s="466" t="s">
        <v>782</v>
      </c>
      <c r="G373" s="465" t="s">
        <v>1301</v>
      </c>
      <c r="H373" s="465" t="s">
        <v>1302</v>
      </c>
      <c r="I373" s="468">
        <v>955.9000244140625</v>
      </c>
      <c r="J373" s="468">
        <v>2</v>
      </c>
      <c r="K373" s="469">
        <v>1911.800048828125</v>
      </c>
    </row>
    <row r="374" spans="1:11" ht="14.4" customHeight="1" x14ac:dyDescent="0.3">
      <c r="A374" s="463" t="s">
        <v>426</v>
      </c>
      <c r="B374" s="464" t="s">
        <v>427</v>
      </c>
      <c r="C374" s="465" t="s">
        <v>435</v>
      </c>
      <c r="D374" s="466" t="s">
        <v>436</v>
      </c>
      <c r="E374" s="465" t="s">
        <v>781</v>
      </c>
      <c r="F374" s="466" t="s">
        <v>782</v>
      </c>
      <c r="G374" s="465" t="s">
        <v>1303</v>
      </c>
      <c r="H374" s="465" t="s">
        <v>1304</v>
      </c>
      <c r="I374" s="468">
        <v>6046</v>
      </c>
      <c r="J374" s="468">
        <v>1</v>
      </c>
      <c r="K374" s="469">
        <v>6046</v>
      </c>
    </row>
    <row r="375" spans="1:11" ht="14.4" customHeight="1" x14ac:dyDescent="0.3">
      <c r="A375" s="463" t="s">
        <v>426</v>
      </c>
      <c r="B375" s="464" t="s">
        <v>427</v>
      </c>
      <c r="C375" s="465" t="s">
        <v>435</v>
      </c>
      <c r="D375" s="466" t="s">
        <v>436</v>
      </c>
      <c r="E375" s="465" t="s">
        <v>781</v>
      </c>
      <c r="F375" s="466" t="s">
        <v>782</v>
      </c>
      <c r="G375" s="465" t="s">
        <v>1305</v>
      </c>
      <c r="H375" s="465" t="s">
        <v>1306</v>
      </c>
      <c r="I375" s="468">
        <v>1615.3499755859375</v>
      </c>
      <c r="J375" s="468">
        <v>1</v>
      </c>
      <c r="K375" s="469">
        <v>1615.3499755859375</v>
      </c>
    </row>
    <row r="376" spans="1:11" ht="14.4" customHeight="1" x14ac:dyDescent="0.3">
      <c r="A376" s="463" t="s">
        <v>426</v>
      </c>
      <c r="B376" s="464" t="s">
        <v>427</v>
      </c>
      <c r="C376" s="465" t="s">
        <v>435</v>
      </c>
      <c r="D376" s="466" t="s">
        <v>436</v>
      </c>
      <c r="E376" s="465" t="s">
        <v>781</v>
      </c>
      <c r="F376" s="466" t="s">
        <v>782</v>
      </c>
      <c r="G376" s="465" t="s">
        <v>1307</v>
      </c>
      <c r="H376" s="465" t="s">
        <v>1308</v>
      </c>
      <c r="I376" s="468">
        <v>999</v>
      </c>
      <c r="J376" s="468">
        <v>2</v>
      </c>
      <c r="K376" s="469">
        <v>1998</v>
      </c>
    </row>
    <row r="377" spans="1:11" ht="14.4" customHeight="1" x14ac:dyDescent="0.3">
      <c r="A377" s="463" t="s">
        <v>426</v>
      </c>
      <c r="B377" s="464" t="s">
        <v>427</v>
      </c>
      <c r="C377" s="465" t="s">
        <v>435</v>
      </c>
      <c r="D377" s="466" t="s">
        <v>436</v>
      </c>
      <c r="E377" s="465" t="s">
        <v>781</v>
      </c>
      <c r="F377" s="466" t="s">
        <v>782</v>
      </c>
      <c r="G377" s="465" t="s">
        <v>1309</v>
      </c>
      <c r="H377" s="465" t="s">
        <v>1310</v>
      </c>
      <c r="I377" s="468">
        <v>1440.8599853515625</v>
      </c>
      <c r="J377" s="468">
        <v>2</v>
      </c>
      <c r="K377" s="469">
        <v>2881.719970703125</v>
      </c>
    </row>
    <row r="378" spans="1:11" ht="14.4" customHeight="1" x14ac:dyDescent="0.3">
      <c r="A378" s="463" t="s">
        <v>426</v>
      </c>
      <c r="B378" s="464" t="s">
        <v>427</v>
      </c>
      <c r="C378" s="465" t="s">
        <v>435</v>
      </c>
      <c r="D378" s="466" t="s">
        <v>436</v>
      </c>
      <c r="E378" s="465" t="s">
        <v>781</v>
      </c>
      <c r="F378" s="466" t="s">
        <v>782</v>
      </c>
      <c r="G378" s="465" t="s">
        <v>1311</v>
      </c>
      <c r="H378" s="465" t="s">
        <v>1312</v>
      </c>
      <c r="I378" s="468">
        <v>1440.8599853515625</v>
      </c>
      <c r="J378" s="468">
        <v>1</v>
      </c>
      <c r="K378" s="469">
        <v>1440.8599853515625</v>
      </c>
    </row>
    <row r="379" spans="1:11" ht="14.4" customHeight="1" x14ac:dyDescent="0.3">
      <c r="A379" s="463" t="s">
        <v>426</v>
      </c>
      <c r="B379" s="464" t="s">
        <v>427</v>
      </c>
      <c r="C379" s="465" t="s">
        <v>435</v>
      </c>
      <c r="D379" s="466" t="s">
        <v>436</v>
      </c>
      <c r="E379" s="465" t="s">
        <v>781</v>
      </c>
      <c r="F379" s="466" t="s">
        <v>782</v>
      </c>
      <c r="G379" s="465" t="s">
        <v>1313</v>
      </c>
      <c r="H379" s="465" t="s">
        <v>1314</v>
      </c>
      <c r="I379" s="468">
        <v>1440.8599853515625</v>
      </c>
      <c r="J379" s="468">
        <v>1</v>
      </c>
      <c r="K379" s="469">
        <v>1440.8599853515625</v>
      </c>
    </row>
    <row r="380" spans="1:11" ht="14.4" customHeight="1" x14ac:dyDescent="0.3">
      <c r="A380" s="463" t="s">
        <v>426</v>
      </c>
      <c r="B380" s="464" t="s">
        <v>427</v>
      </c>
      <c r="C380" s="465" t="s">
        <v>435</v>
      </c>
      <c r="D380" s="466" t="s">
        <v>436</v>
      </c>
      <c r="E380" s="465" t="s">
        <v>781</v>
      </c>
      <c r="F380" s="466" t="s">
        <v>782</v>
      </c>
      <c r="G380" s="465" t="s">
        <v>1315</v>
      </c>
      <c r="H380" s="465" t="s">
        <v>1316</v>
      </c>
      <c r="I380" s="468">
        <v>1440.8599853515625</v>
      </c>
      <c r="J380" s="468">
        <v>1</v>
      </c>
      <c r="K380" s="469">
        <v>1440.8599853515625</v>
      </c>
    </row>
    <row r="381" spans="1:11" ht="14.4" customHeight="1" x14ac:dyDescent="0.3">
      <c r="A381" s="463" t="s">
        <v>426</v>
      </c>
      <c r="B381" s="464" t="s">
        <v>427</v>
      </c>
      <c r="C381" s="465" t="s">
        <v>435</v>
      </c>
      <c r="D381" s="466" t="s">
        <v>436</v>
      </c>
      <c r="E381" s="465" t="s">
        <v>781</v>
      </c>
      <c r="F381" s="466" t="s">
        <v>782</v>
      </c>
      <c r="G381" s="465" t="s">
        <v>1317</v>
      </c>
      <c r="H381" s="465" t="s">
        <v>1318</v>
      </c>
      <c r="I381" s="468">
        <v>2149.550048828125</v>
      </c>
      <c r="J381" s="468">
        <v>2</v>
      </c>
      <c r="K381" s="469">
        <v>4299.10009765625</v>
      </c>
    </row>
    <row r="382" spans="1:11" ht="14.4" customHeight="1" x14ac:dyDescent="0.3">
      <c r="A382" s="463" t="s">
        <v>426</v>
      </c>
      <c r="B382" s="464" t="s">
        <v>427</v>
      </c>
      <c r="C382" s="465" t="s">
        <v>435</v>
      </c>
      <c r="D382" s="466" t="s">
        <v>436</v>
      </c>
      <c r="E382" s="465" t="s">
        <v>781</v>
      </c>
      <c r="F382" s="466" t="s">
        <v>782</v>
      </c>
      <c r="G382" s="465" t="s">
        <v>1319</v>
      </c>
      <c r="H382" s="465" t="s">
        <v>1320</v>
      </c>
      <c r="I382" s="468">
        <v>2132.4349365234375</v>
      </c>
      <c r="J382" s="468">
        <v>5</v>
      </c>
      <c r="K382" s="469">
        <v>10654.41015625</v>
      </c>
    </row>
    <row r="383" spans="1:11" ht="14.4" customHeight="1" x14ac:dyDescent="0.3">
      <c r="A383" s="463" t="s">
        <v>426</v>
      </c>
      <c r="B383" s="464" t="s">
        <v>427</v>
      </c>
      <c r="C383" s="465" t="s">
        <v>435</v>
      </c>
      <c r="D383" s="466" t="s">
        <v>436</v>
      </c>
      <c r="E383" s="465" t="s">
        <v>781</v>
      </c>
      <c r="F383" s="466" t="s">
        <v>782</v>
      </c>
      <c r="G383" s="465" t="s">
        <v>1321</v>
      </c>
      <c r="H383" s="465" t="s">
        <v>1322</v>
      </c>
      <c r="I383" s="468">
        <v>2124.679931640625</v>
      </c>
      <c r="J383" s="468">
        <v>1</v>
      </c>
      <c r="K383" s="469">
        <v>2124.679931640625</v>
      </c>
    </row>
    <row r="384" spans="1:11" ht="14.4" customHeight="1" x14ac:dyDescent="0.3">
      <c r="A384" s="463" t="s">
        <v>426</v>
      </c>
      <c r="B384" s="464" t="s">
        <v>427</v>
      </c>
      <c r="C384" s="465" t="s">
        <v>435</v>
      </c>
      <c r="D384" s="466" t="s">
        <v>436</v>
      </c>
      <c r="E384" s="465" t="s">
        <v>781</v>
      </c>
      <c r="F384" s="466" t="s">
        <v>782</v>
      </c>
      <c r="G384" s="465" t="s">
        <v>1323</v>
      </c>
      <c r="H384" s="465" t="s">
        <v>1324</v>
      </c>
      <c r="I384" s="468">
        <v>42.349998474121094</v>
      </c>
      <c r="J384" s="468">
        <v>60</v>
      </c>
      <c r="K384" s="469">
        <v>2541.0599975585938</v>
      </c>
    </row>
    <row r="385" spans="1:11" ht="14.4" customHeight="1" x14ac:dyDescent="0.3">
      <c r="A385" s="463" t="s">
        <v>426</v>
      </c>
      <c r="B385" s="464" t="s">
        <v>427</v>
      </c>
      <c r="C385" s="465" t="s">
        <v>435</v>
      </c>
      <c r="D385" s="466" t="s">
        <v>436</v>
      </c>
      <c r="E385" s="465" t="s">
        <v>781</v>
      </c>
      <c r="F385" s="466" t="s">
        <v>782</v>
      </c>
      <c r="G385" s="465" t="s">
        <v>1325</v>
      </c>
      <c r="H385" s="465" t="s">
        <v>1326</v>
      </c>
      <c r="I385" s="468">
        <v>42.349998474121094</v>
      </c>
      <c r="J385" s="468">
        <v>60</v>
      </c>
      <c r="K385" s="469">
        <v>2541.0499877929688</v>
      </c>
    </row>
    <row r="386" spans="1:11" ht="14.4" customHeight="1" x14ac:dyDescent="0.3">
      <c r="A386" s="463" t="s">
        <v>426</v>
      </c>
      <c r="B386" s="464" t="s">
        <v>427</v>
      </c>
      <c r="C386" s="465" t="s">
        <v>435</v>
      </c>
      <c r="D386" s="466" t="s">
        <v>436</v>
      </c>
      <c r="E386" s="465" t="s">
        <v>781</v>
      </c>
      <c r="F386" s="466" t="s">
        <v>782</v>
      </c>
      <c r="G386" s="465" t="s">
        <v>1327</v>
      </c>
      <c r="H386" s="465" t="s">
        <v>1328</v>
      </c>
      <c r="I386" s="468">
        <v>42.349998474121094</v>
      </c>
      <c r="J386" s="468">
        <v>60</v>
      </c>
      <c r="K386" s="469">
        <v>2541</v>
      </c>
    </row>
    <row r="387" spans="1:11" ht="14.4" customHeight="1" x14ac:dyDescent="0.3">
      <c r="A387" s="463" t="s">
        <v>426</v>
      </c>
      <c r="B387" s="464" t="s">
        <v>427</v>
      </c>
      <c r="C387" s="465" t="s">
        <v>435</v>
      </c>
      <c r="D387" s="466" t="s">
        <v>436</v>
      </c>
      <c r="E387" s="465" t="s">
        <v>781</v>
      </c>
      <c r="F387" s="466" t="s">
        <v>782</v>
      </c>
      <c r="G387" s="465" t="s">
        <v>1329</v>
      </c>
      <c r="H387" s="465" t="s">
        <v>1330</v>
      </c>
      <c r="I387" s="468">
        <v>39</v>
      </c>
      <c r="J387" s="468">
        <v>42</v>
      </c>
      <c r="K387" s="469">
        <v>1644</v>
      </c>
    </row>
    <row r="388" spans="1:11" ht="14.4" customHeight="1" x14ac:dyDescent="0.3">
      <c r="A388" s="463" t="s">
        <v>426</v>
      </c>
      <c r="B388" s="464" t="s">
        <v>427</v>
      </c>
      <c r="C388" s="465" t="s">
        <v>435</v>
      </c>
      <c r="D388" s="466" t="s">
        <v>436</v>
      </c>
      <c r="E388" s="465" t="s">
        <v>781</v>
      </c>
      <c r="F388" s="466" t="s">
        <v>782</v>
      </c>
      <c r="G388" s="465" t="s">
        <v>1331</v>
      </c>
      <c r="H388" s="465" t="s">
        <v>1332</v>
      </c>
      <c r="I388" s="468">
        <v>39.930000305175781</v>
      </c>
      <c r="J388" s="468">
        <v>66</v>
      </c>
      <c r="K388" s="469">
        <v>2635.3800048828125</v>
      </c>
    </row>
    <row r="389" spans="1:11" ht="14.4" customHeight="1" x14ac:dyDescent="0.3">
      <c r="A389" s="463" t="s">
        <v>426</v>
      </c>
      <c r="B389" s="464" t="s">
        <v>427</v>
      </c>
      <c r="C389" s="465" t="s">
        <v>435</v>
      </c>
      <c r="D389" s="466" t="s">
        <v>436</v>
      </c>
      <c r="E389" s="465" t="s">
        <v>781</v>
      </c>
      <c r="F389" s="466" t="s">
        <v>782</v>
      </c>
      <c r="G389" s="465" t="s">
        <v>1333</v>
      </c>
      <c r="H389" s="465" t="s">
        <v>1334</v>
      </c>
      <c r="I389" s="468">
        <v>39.930000305175781</v>
      </c>
      <c r="J389" s="468">
        <v>54</v>
      </c>
      <c r="K389" s="469">
        <v>2156.2200317382813</v>
      </c>
    </row>
    <row r="390" spans="1:11" ht="14.4" customHeight="1" x14ac:dyDescent="0.3">
      <c r="A390" s="463" t="s">
        <v>426</v>
      </c>
      <c r="B390" s="464" t="s">
        <v>427</v>
      </c>
      <c r="C390" s="465" t="s">
        <v>435</v>
      </c>
      <c r="D390" s="466" t="s">
        <v>436</v>
      </c>
      <c r="E390" s="465" t="s">
        <v>781</v>
      </c>
      <c r="F390" s="466" t="s">
        <v>782</v>
      </c>
      <c r="G390" s="465" t="s">
        <v>1335</v>
      </c>
      <c r="H390" s="465" t="s">
        <v>1336</v>
      </c>
      <c r="I390" s="468">
        <v>39.930000305175781</v>
      </c>
      <c r="J390" s="468">
        <v>126</v>
      </c>
      <c r="K390" s="469">
        <v>5031.1800537109375</v>
      </c>
    </row>
    <row r="391" spans="1:11" ht="14.4" customHeight="1" x14ac:dyDescent="0.3">
      <c r="A391" s="463" t="s">
        <v>426</v>
      </c>
      <c r="B391" s="464" t="s">
        <v>427</v>
      </c>
      <c r="C391" s="465" t="s">
        <v>435</v>
      </c>
      <c r="D391" s="466" t="s">
        <v>436</v>
      </c>
      <c r="E391" s="465" t="s">
        <v>781</v>
      </c>
      <c r="F391" s="466" t="s">
        <v>782</v>
      </c>
      <c r="G391" s="465" t="s">
        <v>1337</v>
      </c>
      <c r="H391" s="465" t="s">
        <v>1338</v>
      </c>
      <c r="I391" s="468">
        <v>39.930000305175781</v>
      </c>
      <c r="J391" s="468">
        <v>30</v>
      </c>
      <c r="K391" s="469">
        <v>1197.9000244140625</v>
      </c>
    </row>
    <row r="392" spans="1:11" ht="14.4" customHeight="1" x14ac:dyDescent="0.3">
      <c r="A392" s="463" t="s">
        <v>426</v>
      </c>
      <c r="B392" s="464" t="s">
        <v>427</v>
      </c>
      <c r="C392" s="465" t="s">
        <v>435</v>
      </c>
      <c r="D392" s="466" t="s">
        <v>436</v>
      </c>
      <c r="E392" s="465" t="s">
        <v>781</v>
      </c>
      <c r="F392" s="466" t="s">
        <v>782</v>
      </c>
      <c r="G392" s="465" t="s">
        <v>1339</v>
      </c>
      <c r="H392" s="465" t="s">
        <v>1340</v>
      </c>
      <c r="I392" s="468">
        <v>39.930000305175781</v>
      </c>
      <c r="J392" s="468">
        <v>36</v>
      </c>
      <c r="K392" s="469">
        <v>1437.47998046875</v>
      </c>
    </row>
    <row r="393" spans="1:11" ht="14.4" customHeight="1" x14ac:dyDescent="0.3">
      <c r="A393" s="463" t="s">
        <v>426</v>
      </c>
      <c r="B393" s="464" t="s">
        <v>427</v>
      </c>
      <c r="C393" s="465" t="s">
        <v>435</v>
      </c>
      <c r="D393" s="466" t="s">
        <v>436</v>
      </c>
      <c r="E393" s="465" t="s">
        <v>781</v>
      </c>
      <c r="F393" s="466" t="s">
        <v>782</v>
      </c>
      <c r="G393" s="465" t="s">
        <v>1341</v>
      </c>
      <c r="H393" s="465" t="s">
        <v>1342</v>
      </c>
      <c r="I393" s="468">
        <v>160.49000549316406</v>
      </c>
      <c r="J393" s="468">
        <v>7</v>
      </c>
      <c r="K393" s="469">
        <v>1123.4599609375</v>
      </c>
    </row>
    <row r="394" spans="1:11" ht="14.4" customHeight="1" x14ac:dyDescent="0.3">
      <c r="A394" s="463" t="s">
        <v>426</v>
      </c>
      <c r="B394" s="464" t="s">
        <v>427</v>
      </c>
      <c r="C394" s="465" t="s">
        <v>435</v>
      </c>
      <c r="D394" s="466" t="s">
        <v>436</v>
      </c>
      <c r="E394" s="465" t="s">
        <v>781</v>
      </c>
      <c r="F394" s="466" t="s">
        <v>782</v>
      </c>
      <c r="G394" s="465" t="s">
        <v>1343</v>
      </c>
      <c r="H394" s="465" t="s">
        <v>1344</v>
      </c>
      <c r="I394" s="468">
        <v>689.6500244140625</v>
      </c>
      <c r="J394" s="468">
        <v>5</v>
      </c>
      <c r="K394" s="469">
        <v>3448.22998046875</v>
      </c>
    </row>
    <row r="395" spans="1:11" ht="14.4" customHeight="1" x14ac:dyDescent="0.3">
      <c r="A395" s="463" t="s">
        <v>426</v>
      </c>
      <c r="B395" s="464" t="s">
        <v>427</v>
      </c>
      <c r="C395" s="465" t="s">
        <v>435</v>
      </c>
      <c r="D395" s="466" t="s">
        <v>436</v>
      </c>
      <c r="E395" s="465" t="s">
        <v>781</v>
      </c>
      <c r="F395" s="466" t="s">
        <v>782</v>
      </c>
      <c r="G395" s="465" t="s">
        <v>1345</v>
      </c>
      <c r="H395" s="465" t="s">
        <v>1346</v>
      </c>
      <c r="I395" s="468">
        <v>107.16000366210938</v>
      </c>
      <c r="J395" s="468">
        <v>42</v>
      </c>
      <c r="K395" s="469">
        <v>4500.8701171875</v>
      </c>
    </row>
    <row r="396" spans="1:11" ht="14.4" customHeight="1" x14ac:dyDescent="0.3">
      <c r="A396" s="463" t="s">
        <v>426</v>
      </c>
      <c r="B396" s="464" t="s">
        <v>427</v>
      </c>
      <c r="C396" s="465" t="s">
        <v>435</v>
      </c>
      <c r="D396" s="466" t="s">
        <v>436</v>
      </c>
      <c r="E396" s="465" t="s">
        <v>781</v>
      </c>
      <c r="F396" s="466" t="s">
        <v>782</v>
      </c>
      <c r="G396" s="465" t="s">
        <v>1347</v>
      </c>
      <c r="H396" s="465" t="s">
        <v>1348</v>
      </c>
      <c r="I396" s="468">
        <v>43.117499351501465</v>
      </c>
      <c r="J396" s="468">
        <v>400</v>
      </c>
      <c r="K396" s="469">
        <v>17279.199951171875</v>
      </c>
    </row>
    <row r="397" spans="1:11" ht="14.4" customHeight="1" x14ac:dyDescent="0.3">
      <c r="A397" s="463" t="s">
        <v>426</v>
      </c>
      <c r="B397" s="464" t="s">
        <v>427</v>
      </c>
      <c r="C397" s="465" t="s">
        <v>435</v>
      </c>
      <c r="D397" s="466" t="s">
        <v>436</v>
      </c>
      <c r="E397" s="465" t="s">
        <v>781</v>
      </c>
      <c r="F397" s="466" t="s">
        <v>782</v>
      </c>
      <c r="G397" s="465" t="s">
        <v>1349</v>
      </c>
      <c r="H397" s="465" t="s">
        <v>1350</v>
      </c>
      <c r="I397" s="468">
        <v>35.212498664855957</v>
      </c>
      <c r="J397" s="468">
        <v>480</v>
      </c>
      <c r="K397" s="469">
        <v>17344.0400390625</v>
      </c>
    </row>
    <row r="398" spans="1:11" ht="14.4" customHeight="1" x14ac:dyDescent="0.3">
      <c r="A398" s="463" t="s">
        <v>426</v>
      </c>
      <c r="B398" s="464" t="s">
        <v>427</v>
      </c>
      <c r="C398" s="465" t="s">
        <v>435</v>
      </c>
      <c r="D398" s="466" t="s">
        <v>436</v>
      </c>
      <c r="E398" s="465" t="s">
        <v>781</v>
      </c>
      <c r="F398" s="466" t="s">
        <v>782</v>
      </c>
      <c r="G398" s="465" t="s">
        <v>1351</v>
      </c>
      <c r="H398" s="465" t="s">
        <v>1352</v>
      </c>
      <c r="I398" s="468">
        <v>32.439998626708984</v>
      </c>
      <c r="J398" s="468">
        <v>160</v>
      </c>
      <c r="K398" s="469">
        <v>5190</v>
      </c>
    </row>
    <row r="399" spans="1:11" ht="14.4" customHeight="1" x14ac:dyDescent="0.3">
      <c r="A399" s="463" t="s">
        <v>426</v>
      </c>
      <c r="B399" s="464" t="s">
        <v>427</v>
      </c>
      <c r="C399" s="465" t="s">
        <v>435</v>
      </c>
      <c r="D399" s="466" t="s">
        <v>436</v>
      </c>
      <c r="E399" s="465" t="s">
        <v>781</v>
      </c>
      <c r="F399" s="466" t="s">
        <v>782</v>
      </c>
      <c r="G399" s="465" t="s">
        <v>1353</v>
      </c>
      <c r="H399" s="465" t="s">
        <v>1354</v>
      </c>
      <c r="I399" s="468">
        <v>1021.2000122070313</v>
      </c>
      <c r="J399" s="468">
        <v>5</v>
      </c>
      <c r="K399" s="469">
        <v>5106</v>
      </c>
    </row>
    <row r="400" spans="1:11" ht="14.4" customHeight="1" x14ac:dyDescent="0.3">
      <c r="A400" s="463" t="s">
        <v>426</v>
      </c>
      <c r="B400" s="464" t="s">
        <v>427</v>
      </c>
      <c r="C400" s="465" t="s">
        <v>435</v>
      </c>
      <c r="D400" s="466" t="s">
        <v>436</v>
      </c>
      <c r="E400" s="465" t="s">
        <v>781</v>
      </c>
      <c r="F400" s="466" t="s">
        <v>782</v>
      </c>
      <c r="G400" s="465" t="s">
        <v>1355</v>
      </c>
      <c r="H400" s="465" t="s">
        <v>1356</v>
      </c>
      <c r="I400" s="468">
        <v>1029.3724670410156</v>
      </c>
      <c r="J400" s="468">
        <v>7</v>
      </c>
      <c r="K400" s="469">
        <v>7132.789794921875</v>
      </c>
    </row>
    <row r="401" spans="1:11" ht="14.4" customHeight="1" x14ac:dyDescent="0.3">
      <c r="A401" s="463" t="s">
        <v>426</v>
      </c>
      <c r="B401" s="464" t="s">
        <v>427</v>
      </c>
      <c r="C401" s="465" t="s">
        <v>435</v>
      </c>
      <c r="D401" s="466" t="s">
        <v>436</v>
      </c>
      <c r="E401" s="465" t="s">
        <v>781</v>
      </c>
      <c r="F401" s="466" t="s">
        <v>782</v>
      </c>
      <c r="G401" s="465" t="s">
        <v>1357</v>
      </c>
      <c r="H401" s="465" t="s">
        <v>1358</v>
      </c>
      <c r="I401" s="468">
        <v>1326.06005859375</v>
      </c>
      <c r="J401" s="468">
        <v>2</v>
      </c>
      <c r="K401" s="469">
        <v>2652.1201171875</v>
      </c>
    </row>
    <row r="402" spans="1:11" ht="14.4" customHeight="1" x14ac:dyDescent="0.3">
      <c r="A402" s="463" t="s">
        <v>426</v>
      </c>
      <c r="B402" s="464" t="s">
        <v>427</v>
      </c>
      <c r="C402" s="465" t="s">
        <v>435</v>
      </c>
      <c r="D402" s="466" t="s">
        <v>436</v>
      </c>
      <c r="E402" s="465" t="s">
        <v>781</v>
      </c>
      <c r="F402" s="466" t="s">
        <v>782</v>
      </c>
      <c r="G402" s="465" t="s">
        <v>1359</v>
      </c>
      <c r="H402" s="465" t="s">
        <v>1360</v>
      </c>
      <c r="I402" s="468">
        <v>235.64999389648438</v>
      </c>
      <c r="J402" s="468">
        <v>7</v>
      </c>
      <c r="K402" s="469">
        <v>1649.5499572753906</v>
      </c>
    </row>
    <row r="403" spans="1:11" ht="14.4" customHeight="1" x14ac:dyDescent="0.3">
      <c r="A403" s="463" t="s">
        <v>426</v>
      </c>
      <c r="B403" s="464" t="s">
        <v>427</v>
      </c>
      <c r="C403" s="465" t="s">
        <v>435</v>
      </c>
      <c r="D403" s="466" t="s">
        <v>436</v>
      </c>
      <c r="E403" s="465" t="s">
        <v>781</v>
      </c>
      <c r="F403" s="466" t="s">
        <v>782</v>
      </c>
      <c r="G403" s="465" t="s">
        <v>1361</v>
      </c>
      <c r="H403" s="465" t="s">
        <v>1362</v>
      </c>
      <c r="I403" s="468">
        <v>827.6400146484375</v>
      </c>
      <c r="J403" s="468">
        <v>1</v>
      </c>
      <c r="K403" s="469">
        <v>827.6400146484375</v>
      </c>
    </row>
    <row r="404" spans="1:11" ht="14.4" customHeight="1" x14ac:dyDescent="0.3">
      <c r="A404" s="463" t="s">
        <v>426</v>
      </c>
      <c r="B404" s="464" t="s">
        <v>427</v>
      </c>
      <c r="C404" s="465" t="s">
        <v>435</v>
      </c>
      <c r="D404" s="466" t="s">
        <v>436</v>
      </c>
      <c r="E404" s="465" t="s">
        <v>781</v>
      </c>
      <c r="F404" s="466" t="s">
        <v>782</v>
      </c>
      <c r="G404" s="465" t="s">
        <v>1363</v>
      </c>
      <c r="H404" s="465" t="s">
        <v>1364</v>
      </c>
      <c r="I404" s="468">
        <v>827.6400146484375</v>
      </c>
      <c r="J404" s="468">
        <v>2</v>
      </c>
      <c r="K404" s="469">
        <v>1655.280029296875</v>
      </c>
    </row>
    <row r="405" spans="1:11" ht="14.4" customHeight="1" x14ac:dyDescent="0.3">
      <c r="A405" s="463" t="s">
        <v>426</v>
      </c>
      <c r="B405" s="464" t="s">
        <v>427</v>
      </c>
      <c r="C405" s="465" t="s">
        <v>435</v>
      </c>
      <c r="D405" s="466" t="s">
        <v>436</v>
      </c>
      <c r="E405" s="465" t="s">
        <v>781</v>
      </c>
      <c r="F405" s="466" t="s">
        <v>782</v>
      </c>
      <c r="G405" s="465" t="s">
        <v>1365</v>
      </c>
      <c r="H405" s="465" t="s">
        <v>1366</v>
      </c>
      <c r="I405" s="468">
        <v>5232.5</v>
      </c>
      <c r="J405" s="468">
        <v>6</v>
      </c>
      <c r="K405" s="469">
        <v>31395</v>
      </c>
    </row>
    <row r="406" spans="1:11" ht="14.4" customHeight="1" x14ac:dyDescent="0.3">
      <c r="A406" s="463" t="s">
        <v>426</v>
      </c>
      <c r="B406" s="464" t="s">
        <v>427</v>
      </c>
      <c r="C406" s="465" t="s">
        <v>435</v>
      </c>
      <c r="D406" s="466" t="s">
        <v>436</v>
      </c>
      <c r="E406" s="465" t="s">
        <v>781</v>
      </c>
      <c r="F406" s="466" t="s">
        <v>782</v>
      </c>
      <c r="G406" s="465" t="s">
        <v>1367</v>
      </c>
      <c r="H406" s="465" t="s">
        <v>1368</v>
      </c>
      <c r="I406" s="468">
        <v>42.349998474121094</v>
      </c>
      <c r="J406" s="468">
        <v>60</v>
      </c>
      <c r="K406" s="469">
        <v>2541</v>
      </c>
    </row>
    <row r="407" spans="1:11" ht="14.4" customHeight="1" x14ac:dyDescent="0.3">
      <c r="A407" s="463" t="s">
        <v>426</v>
      </c>
      <c r="B407" s="464" t="s">
        <v>427</v>
      </c>
      <c r="C407" s="465" t="s">
        <v>435</v>
      </c>
      <c r="D407" s="466" t="s">
        <v>436</v>
      </c>
      <c r="E407" s="465" t="s">
        <v>781</v>
      </c>
      <c r="F407" s="466" t="s">
        <v>782</v>
      </c>
      <c r="G407" s="465" t="s">
        <v>1369</v>
      </c>
      <c r="H407" s="465" t="s">
        <v>1370</v>
      </c>
      <c r="I407" s="468">
        <v>42.349998474121094</v>
      </c>
      <c r="J407" s="468">
        <v>60</v>
      </c>
      <c r="K407" s="469">
        <v>2541</v>
      </c>
    </row>
    <row r="408" spans="1:11" ht="14.4" customHeight="1" x14ac:dyDescent="0.3">
      <c r="A408" s="463" t="s">
        <v>426</v>
      </c>
      <c r="B408" s="464" t="s">
        <v>427</v>
      </c>
      <c r="C408" s="465" t="s">
        <v>435</v>
      </c>
      <c r="D408" s="466" t="s">
        <v>436</v>
      </c>
      <c r="E408" s="465" t="s">
        <v>781</v>
      </c>
      <c r="F408" s="466" t="s">
        <v>782</v>
      </c>
      <c r="G408" s="465" t="s">
        <v>1371</v>
      </c>
      <c r="H408" s="465" t="s">
        <v>1372</v>
      </c>
      <c r="I408" s="468">
        <v>42.349998474121094</v>
      </c>
      <c r="J408" s="468">
        <v>60</v>
      </c>
      <c r="K408" s="469">
        <v>2541</v>
      </c>
    </row>
    <row r="409" spans="1:11" ht="14.4" customHeight="1" x14ac:dyDescent="0.3">
      <c r="A409" s="463" t="s">
        <v>426</v>
      </c>
      <c r="B409" s="464" t="s">
        <v>427</v>
      </c>
      <c r="C409" s="465" t="s">
        <v>435</v>
      </c>
      <c r="D409" s="466" t="s">
        <v>436</v>
      </c>
      <c r="E409" s="465" t="s">
        <v>781</v>
      </c>
      <c r="F409" s="466" t="s">
        <v>782</v>
      </c>
      <c r="G409" s="465" t="s">
        <v>1373</v>
      </c>
      <c r="H409" s="465" t="s">
        <v>1374</v>
      </c>
      <c r="I409" s="468">
        <v>42.349998474121094</v>
      </c>
      <c r="J409" s="468">
        <v>60</v>
      </c>
      <c r="K409" s="469">
        <v>2541</v>
      </c>
    </row>
    <row r="410" spans="1:11" ht="14.4" customHeight="1" x14ac:dyDescent="0.3">
      <c r="A410" s="463" t="s">
        <v>426</v>
      </c>
      <c r="B410" s="464" t="s">
        <v>427</v>
      </c>
      <c r="C410" s="465" t="s">
        <v>435</v>
      </c>
      <c r="D410" s="466" t="s">
        <v>436</v>
      </c>
      <c r="E410" s="465" t="s">
        <v>781</v>
      </c>
      <c r="F410" s="466" t="s">
        <v>782</v>
      </c>
      <c r="G410" s="465" t="s">
        <v>1375</v>
      </c>
      <c r="H410" s="465" t="s">
        <v>1376</v>
      </c>
      <c r="I410" s="468">
        <v>32</v>
      </c>
      <c r="J410" s="468">
        <v>10</v>
      </c>
      <c r="K410" s="469">
        <v>320</v>
      </c>
    </row>
    <row r="411" spans="1:11" ht="14.4" customHeight="1" x14ac:dyDescent="0.3">
      <c r="A411" s="463" t="s">
        <v>426</v>
      </c>
      <c r="B411" s="464" t="s">
        <v>427</v>
      </c>
      <c r="C411" s="465" t="s">
        <v>435</v>
      </c>
      <c r="D411" s="466" t="s">
        <v>436</v>
      </c>
      <c r="E411" s="465" t="s">
        <v>781</v>
      </c>
      <c r="F411" s="466" t="s">
        <v>782</v>
      </c>
      <c r="G411" s="465" t="s">
        <v>1377</v>
      </c>
      <c r="H411" s="465" t="s">
        <v>1378</v>
      </c>
      <c r="I411" s="468">
        <v>39.930000305175781</v>
      </c>
      <c r="J411" s="468">
        <v>24</v>
      </c>
      <c r="K411" s="469">
        <v>958.32000732421875</v>
      </c>
    </row>
    <row r="412" spans="1:11" ht="14.4" customHeight="1" x14ac:dyDescent="0.3">
      <c r="A412" s="463" t="s">
        <v>426</v>
      </c>
      <c r="B412" s="464" t="s">
        <v>427</v>
      </c>
      <c r="C412" s="465" t="s">
        <v>435</v>
      </c>
      <c r="D412" s="466" t="s">
        <v>436</v>
      </c>
      <c r="E412" s="465" t="s">
        <v>781</v>
      </c>
      <c r="F412" s="466" t="s">
        <v>782</v>
      </c>
      <c r="G412" s="465" t="s">
        <v>1379</v>
      </c>
      <c r="H412" s="465" t="s">
        <v>1380</v>
      </c>
      <c r="I412" s="468">
        <v>39.930000305175781</v>
      </c>
      <c r="J412" s="468">
        <v>120</v>
      </c>
      <c r="K412" s="469">
        <v>4791.60009765625</v>
      </c>
    </row>
    <row r="413" spans="1:11" ht="14.4" customHeight="1" x14ac:dyDescent="0.3">
      <c r="A413" s="463" t="s">
        <v>426</v>
      </c>
      <c r="B413" s="464" t="s">
        <v>427</v>
      </c>
      <c r="C413" s="465" t="s">
        <v>435</v>
      </c>
      <c r="D413" s="466" t="s">
        <v>436</v>
      </c>
      <c r="E413" s="465" t="s">
        <v>781</v>
      </c>
      <c r="F413" s="466" t="s">
        <v>782</v>
      </c>
      <c r="G413" s="465" t="s">
        <v>1381</v>
      </c>
      <c r="H413" s="465" t="s">
        <v>1382</v>
      </c>
      <c r="I413" s="468">
        <v>42.349998474121094</v>
      </c>
      <c r="J413" s="468">
        <v>60</v>
      </c>
      <c r="K413" s="469">
        <v>2541</v>
      </c>
    </row>
    <row r="414" spans="1:11" ht="14.4" customHeight="1" x14ac:dyDescent="0.3">
      <c r="A414" s="463" t="s">
        <v>426</v>
      </c>
      <c r="B414" s="464" t="s">
        <v>427</v>
      </c>
      <c r="C414" s="465" t="s">
        <v>435</v>
      </c>
      <c r="D414" s="466" t="s">
        <v>436</v>
      </c>
      <c r="E414" s="465" t="s">
        <v>781</v>
      </c>
      <c r="F414" s="466" t="s">
        <v>782</v>
      </c>
      <c r="G414" s="465" t="s">
        <v>1383</v>
      </c>
      <c r="H414" s="465" t="s">
        <v>1384</v>
      </c>
      <c r="I414" s="468">
        <v>1873</v>
      </c>
      <c r="J414" s="468">
        <v>1</v>
      </c>
      <c r="K414" s="469">
        <v>1873</v>
      </c>
    </row>
    <row r="415" spans="1:11" ht="14.4" customHeight="1" x14ac:dyDescent="0.3">
      <c r="A415" s="463" t="s">
        <v>426</v>
      </c>
      <c r="B415" s="464" t="s">
        <v>427</v>
      </c>
      <c r="C415" s="465" t="s">
        <v>435</v>
      </c>
      <c r="D415" s="466" t="s">
        <v>436</v>
      </c>
      <c r="E415" s="465" t="s">
        <v>781</v>
      </c>
      <c r="F415" s="466" t="s">
        <v>782</v>
      </c>
      <c r="G415" s="465" t="s">
        <v>1385</v>
      </c>
      <c r="H415" s="465" t="s">
        <v>1386</v>
      </c>
      <c r="I415" s="468">
        <v>42.349998474121094</v>
      </c>
      <c r="J415" s="468">
        <v>60</v>
      </c>
      <c r="K415" s="469">
        <v>2541</v>
      </c>
    </row>
    <row r="416" spans="1:11" ht="14.4" customHeight="1" x14ac:dyDescent="0.3">
      <c r="A416" s="463" t="s">
        <v>426</v>
      </c>
      <c r="B416" s="464" t="s">
        <v>427</v>
      </c>
      <c r="C416" s="465" t="s">
        <v>435</v>
      </c>
      <c r="D416" s="466" t="s">
        <v>436</v>
      </c>
      <c r="E416" s="465" t="s">
        <v>781</v>
      </c>
      <c r="F416" s="466" t="s">
        <v>782</v>
      </c>
      <c r="G416" s="465" t="s">
        <v>1387</v>
      </c>
      <c r="H416" s="465" t="s">
        <v>1388</v>
      </c>
      <c r="I416" s="468">
        <v>39.930000305175781</v>
      </c>
      <c r="J416" s="468">
        <v>108</v>
      </c>
      <c r="K416" s="469">
        <v>4312.4400634765625</v>
      </c>
    </row>
    <row r="417" spans="1:11" ht="14.4" customHeight="1" x14ac:dyDescent="0.3">
      <c r="A417" s="463" t="s">
        <v>426</v>
      </c>
      <c r="B417" s="464" t="s">
        <v>427</v>
      </c>
      <c r="C417" s="465" t="s">
        <v>435</v>
      </c>
      <c r="D417" s="466" t="s">
        <v>436</v>
      </c>
      <c r="E417" s="465" t="s">
        <v>781</v>
      </c>
      <c r="F417" s="466" t="s">
        <v>782</v>
      </c>
      <c r="G417" s="465" t="s">
        <v>1389</v>
      </c>
      <c r="H417" s="465" t="s">
        <v>1390</v>
      </c>
      <c r="I417" s="468">
        <v>39.930000305175781</v>
      </c>
      <c r="J417" s="468">
        <v>30</v>
      </c>
      <c r="K417" s="469">
        <v>1197.9000244140625</v>
      </c>
    </row>
    <row r="418" spans="1:11" ht="14.4" customHeight="1" x14ac:dyDescent="0.3">
      <c r="A418" s="463" t="s">
        <v>426</v>
      </c>
      <c r="B418" s="464" t="s">
        <v>427</v>
      </c>
      <c r="C418" s="465" t="s">
        <v>435</v>
      </c>
      <c r="D418" s="466" t="s">
        <v>436</v>
      </c>
      <c r="E418" s="465" t="s">
        <v>781</v>
      </c>
      <c r="F418" s="466" t="s">
        <v>782</v>
      </c>
      <c r="G418" s="465" t="s">
        <v>1391</v>
      </c>
      <c r="H418" s="465" t="s">
        <v>1392</v>
      </c>
      <c r="I418" s="468">
        <v>42.349998474121094</v>
      </c>
      <c r="J418" s="468">
        <v>120</v>
      </c>
      <c r="K418" s="469">
        <v>5082</v>
      </c>
    </row>
    <row r="419" spans="1:11" ht="14.4" customHeight="1" x14ac:dyDescent="0.3">
      <c r="A419" s="463" t="s">
        <v>426</v>
      </c>
      <c r="B419" s="464" t="s">
        <v>427</v>
      </c>
      <c r="C419" s="465" t="s">
        <v>435</v>
      </c>
      <c r="D419" s="466" t="s">
        <v>436</v>
      </c>
      <c r="E419" s="465" t="s">
        <v>781</v>
      </c>
      <c r="F419" s="466" t="s">
        <v>782</v>
      </c>
      <c r="G419" s="465" t="s">
        <v>1393</v>
      </c>
      <c r="H419" s="465" t="s">
        <v>1394</v>
      </c>
      <c r="I419" s="468">
        <v>3197</v>
      </c>
      <c r="J419" s="468">
        <v>1</v>
      </c>
      <c r="K419" s="469">
        <v>3197</v>
      </c>
    </row>
    <row r="420" spans="1:11" ht="14.4" customHeight="1" x14ac:dyDescent="0.3">
      <c r="A420" s="463" t="s">
        <v>426</v>
      </c>
      <c r="B420" s="464" t="s">
        <v>427</v>
      </c>
      <c r="C420" s="465" t="s">
        <v>435</v>
      </c>
      <c r="D420" s="466" t="s">
        <v>436</v>
      </c>
      <c r="E420" s="465" t="s">
        <v>781</v>
      </c>
      <c r="F420" s="466" t="s">
        <v>782</v>
      </c>
      <c r="G420" s="465" t="s">
        <v>1395</v>
      </c>
      <c r="H420" s="465" t="s">
        <v>1396</v>
      </c>
      <c r="I420" s="468">
        <v>3197</v>
      </c>
      <c r="J420" s="468">
        <v>6</v>
      </c>
      <c r="K420" s="469">
        <v>19182</v>
      </c>
    </row>
    <row r="421" spans="1:11" ht="14.4" customHeight="1" x14ac:dyDescent="0.3">
      <c r="A421" s="463" t="s">
        <v>426</v>
      </c>
      <c r="B421" s="464" t="s">
        <v>427</v>
      </c>
      <c r="C421" s="465" t="s">
        <v>435</v>
      </c>
      <c r="D421" s="466" t="s">
        <v>436</v>
      </c>
      <c r="E421" s="465" t="s">
        <v>781</v>
      </c>
      <c r="F421" s="466" t="s">
        <v>782</v>
      </c>
      <c r="G421" s="465" t="s">
        <v>1397</v>
      </c>
      <c r="H421" s="465" t="s">
        <v>1398</v>
      </c>
      <c r="I421" s="468">
        <v>532</v>
      </c>
      <c r="J421" s="468">
        <v>8</v>
      </c>
      <c r="K421" s="469">
        <v>4256</v>
      </c>
    </row>
    <row r="422" spans="1:11" ht="14.4" customHeight="1" x14ac:dyDescent="0.3">
      <c r="A422" s="463" t="s">
        <v>426</v>
      </c>
      <c r="B422" s="464" t="s">
        <v>427</v>
      </c>
      <c r="C422" s="465" t="s">
        <v>435</v>
      </c>
      <c r="D422" s="466" t="s">
        <v>436</v>
      </c>
      <c r="E422" s="465" t="s">
        <v>781</v>
      </c>
      <c r="F422" s="466" t="s">
        <v>782</v>
      </c>
      <c r="G422" s="465" t="s">
        <v>1399</v>
      </c>
      <c r="H422" s="465" t="s">
        <v>1400</v>
      </c>
      <c r="I422" s="468">
        <v>1669.4000244140625</v>
      </c>
      <c r="J422" s="468">
        <v>1</v>
      </c>
      <c r="K422" s="469">
        <v>1669.4000244140625</v>
      </c>
    </row>
    <row r="423" spans="1:11" ht="14.4" customHeight="1" x14ac:dyDescent="0.3">
      <c r="A423" s="463" t="s">
        <v>426</v>
      </c>
      <c r="B423" s="464" t="s">
        <v>427</v>
      </c>
      <c r="C423" s="465" t="s">
        <v>435</v>
      </c>
      <c r="D423" s="466" t="s">
        <v>436</v>
      </c>
      <c r="E423" s="465" t="s">
        <v>781</v>
      </c>
      <c r="F423" s="466" t="s">
        <v>782</v>
      </c>
      <c r="G423" s="465" t="s">
        <v>1401</v>
      </c>
      <c r="H423" s="465" t="s">
        <v>1402</v>
      </c>
      <c r="I423" s="468">
        <v>897.29998779296875</v>
      </c>
      <c r="J423" s="468">
        <v>1</v>
      </c>
      <c r="K423" s="469">
        <v>897.29998779296875</v>
      </c>
    </row>
    <row r="424" spans="1:11" ht="14.4" customHeight="1" x14ac:dyDescent="0.3">
      <c r="A424" s="463" t="s">
        <v>426</v>
      </c>
      <c r="B424" s="464" t="s">
        <v>427</v>
      </c>
      <c r="C424" s="465" t="s">
        <v>435</v>
      </c>
      <c r="D424" s="466" t="s">
        <v>436</v>
      </c>
      <c r="E424" s="465" t="s">
        <v>781</v>
      </c>
      <c r="F424" s="466" t="s">
        <v>782</v>
      </c>
      <c r="G424" s="465" t="s">
        <v>1403</v>
      </c>
      <c r="H424" s="465" t="s">
        <v>1404</v>
      </c>
      <c r="I424" s="468">
        <v>6634.52001953125</v>
      </c>
      <c r="J424" s="468">
        <v>1</v>
      </c>
      <c r="K424" s="469">
        <v>6634.52001953125</v>
      </c>
    </row>
    <row r="425" spans="1:11" ht="14.4" customHeight="1" x14ac:dyDescent="0.3">
      <c r="A425" s="463" t="s">
        <v>426</v>
      </c>
      <c r="B425" s="464" t="s">
        <v>427</v>
      </c>
      <c r="C425" s="465" t="s">
        <v>435</v>
      </c>
      <c r="D425" s="466" t="s">
        <v>436</v>
      </c>
      <c r="E425" s="465" t="s">
        <v>781</v>
      </c>
      <c r="F425" s="466" t="s">
        <v>782</v>
      </c>
      <c r="G425" s="465" t="s">
        <v>1405</v>
      </c>
      <c r="H425" s="465" t="s">
        <v>1406</v>
      </c>
      <c r="I425" s="468">
        <v>1046.5</v>
      </c>
      <c r="J425" s="468">
        <v>10</v>
      </c>
      <c r="K425" s="469">
        <v>10465</v>
      </c>
    </row>
    <row r="426" spans="1:11" ht="14.4" customHeight="1" x14ac:dyDescent="0.3">
      <c r="A426" s="463" t="s">
        <v>426</v>
      </c>
      <c r="B426" s="464" t="s">
        <v>427</v>
      </c>
      <c r="C426" s="465" t="s">
        <v>435</v>
      </c>
      <c r="D426" s="466" t="s">
        <v>436</v>
      </c>
      <c r="E426" s="465" t="s">
        <v>781</v>
      </c>
      <c r="F426" s="466" t="s">
        <v>782</v>
      </c>
      <c r="G426" s="465" t="s">
        <v>1407</v>
      </c>
      <c r="H426" s="465" t="s">
        <v>1408</v>
      </c>
      <c r="I426" s="468">
        <v>12039.5</v>
      </c>
      <c r="J426" s="468">
        <v>1</v>
      </c>
      <c r="K426" s="469">
        <v>12039.5</v>
      </c>
    </row>
    <row r="427" spans="1:11" ht="14.4" customHeight="1" x14ac:dyDescent="0.3">
      <c r="A427" s="463" t="s">
        <v>426</v>
      </c>
      <c r="B427" s="464" t="s">
        <v>427</v>
      </c>
      <c r="C427" s="465" t="s">
        <v>435</v>
      </c>
      <c r="D427" s="466" t="s">
        <v>436</v>
      </c>
      <c r="E427" s="465" t="s">
        <v>781</v>
      </c>
      <c r="F427" s="466" t="s">
        <v>782</v>
      </c>
      <c r="G427" s="465" t="s">
        <v>1409</v>
      </c>
      <c r="H427" s="465" t="s">
        <v>1410</v>
      </c>
      <c r="I427" s="468">
        <v>19816</v>
      </c>
      <c r="J427" s="468">
        <v>1</v>
      </c>
      <c r="K427" s="469">
        <v>19816</v>
      </c>
    </row>
    <row r="428" spans="1:11" ht="14.4" customHeight="1" x14ac:dyDescent="0.3">
      <c r="A428" s="463" t="s">
        <v>426</v>
      </c>
      <c r="B428" s="464" t="s">
        <v>427</v>
      </c>
      <c r="C428" s="465" t="s">
        <v>435</v>
      </c>
      <c r="D428" s="466" t="s">
        <v>436</v>
      </c>
      <c r="E428" s="465" t="s">
        <v>781</v>
      </c>
      <c r="F428" s="466" t="s">
        <v>782</v>
      </c>
      <c r="G428" s="465" t="s">
        <v>1411</v>
      </c>
      <c r="H428" s="465" t="s">
        <v>1412</v>
      </c>
      <c r="I428" s="468">
        <v>5808</v>
      </c>
      <c r="J428" s="468">
        <v>1</v>
      </c>
      <c r="K428" s="469">
        <v>5808</v>
      </c>
    </row>
    <row r="429" spans="1:11" ht="14.4" customHeight="1" x14ac:dyDescent="0.3">
      <c r="A429" s="463" t="s">
        <v>426</v>
      </c>
      <c r="B429" s="464" t="s">
        <v>427</v>
      </c>
      <c r="C429" s="465" t="s">
        <v>435</v>
      </c>
      <c r="D429" s="466" t="s">
        <v>436</v>
      </c>
      <c r="E429" s="465" t="s">
        <v>781</v>
      </c>
      <c r="F429" s="466" t="s">
        <v>782</v>
      </c>
      <c r="G429" s="465" t="s">
        <v>1413</v>
      </c>
      <c r="H429" s="465" t="s">
        <v>1414</v>
      </c>
      <c r="I429" s="468">
        <v>367.83999633789063</v>
      </c>
      <c r="J429" s="468">
        <v>3</v>
      </c>
      <c r="K429" s="469">
        <v>1103.52001953125</v>
      </c>
    </row>
    <row r="430" spans="1:11" ht="14.4" customHeight="1" x14ac:dyDescent="0.3">
      <c r="A430" s="463" t="s">
        <v>426</v>
      </c>
      <c r="B430" s="464" t="s">
        <v>427</v>
      </c>
      <c r="C430" s="465" t="s">
        <v>435</v>
      </c>
      <c r="D430" s="466" t="s">
        <v>436</v>
      </c>
      <c r="E430" s="465" t="s">
        <v>781</v>
      </c>
      <c r="F430" s="466" t="s">
        <v>782</v>
      </c>
      <c r="G430" s="465" t="s">
        <v>1415</v>
      </c>
      <c r="H430" s="465" t="s">
        <v>1416</v>
      </c>
      <c r="I430" s="468">
        <v>86.666666666666671</v>
      </c>
      <c r="J430" s="468">
        <v>7</v>
      </c>
      <c r="K430" s="469">
        <v>909.96000000089407</v>
      </c>
    </row>
    <row r="431" spans="1:11" ht="14.4" customHeight="1" x14ac:dyDescent="0.3">
      <c r="A431" s="463" t="s">
        <v>426</v>
      </c>
      <c r="B431" s="464" t="s">
        <v>427</v>
      </c>
      <c r="C431" s="465" t="s">
        <v>435</v>
      </c>
      <c r="D431" s="466" t="s">
        <v>436</v>
      </c>
      <c r="E431" s="465" t="s">
        <v>781</v>
      </c>
      <c r="F431" s="466" t="s">
        <v>782</v>
      </c>
      <c r="G431" s="465" t="s">
        <v>1417</v>
      </c>
      <c r="H431" s="465" t="s">
        <v>1418</v>
      </c>
      <c r="I431" s="468">
        <v>820.25</v>
      </c>
      <c r="J431" s="468">
        <v>8</v>
      </c>
      <c r="K431" s="469">
        <v>6562</v>
      </c>
    </row>
    <row r="432" spans="1:11" ht="14.4" customHeight="1" x14ac:dyDescent="0.3">
      <c r="A432" s="463" t="s">
        <v>426</v>
      </c>
      <c r="B432" s="464" t="s">
        <v>427</v>
      </c>
      <c r="C432" s="465" t="s">
        <v>435</v>
      </c>
      <c r="D432" s="466" t="s">
        <v>436</v>
      </c>
      <c r="E432" s="465" t="s">
        <v>781</v>
      </c>
      <c r="F432" s="466" t="s">
        <v>782</v>
      </c>
      <c r="G432" s="465" t="s">
        <v>1419</v>
      </c>
      <c r="H432" s="465" t="s">
        <v>1420</v>
      </c>
      <c r="I432" s="468">
        <v>3509</v>
      </c>
      <c r="J432" s="468">
        <v>1</v>
      </c>
      <c r="K432" s="469">
        <v>3509</v>
      </c>
    </row>
    <row r="433" spans="1:11" ht="14.4" customHeight="1" x14ac:dyDescent="0.3">
      <c r="A433" s="463" t="s">
        <v>426</v>
      </c>
      <c r="B433" s="464" t="s">
        <v>427</v>
      </c>
      <c r="C433" s="465" t="s">
        <v>435</v>
      </c>
      <c r="D433" s="466" t="s">
        <v>436</v>
      </c>
      <c r="E433" s="465" t="s">
        <v>781</v>
      </c>
      <c r="F433" s="466" t="s">
        <v>782</v>
      </c>
      <c r="G433" s="465" t="s">
        <v>1421</v>
      </c>
      <c r="H433" s="465" t="s">
        <v>1422</v>
      </c>
      <c r="I433" s="468">
        <v>6298.0498046875</v>
      </c>
      <c r="J433" s="468">
        <v>1</v>
      </c>
      <c r="K433" s="469">
        <v>6298.0498046875</v>
      </c>
    </row>
    <row r="434" spans="1:11" ht="14.4" customHeight="1" x14ac:dyDescent="0.3">
      <c r="A434" s="463" t="s">
        <v>426</v>
      </c>
      <c r="B434" s="464" t="s">
        <v>427</v>
      </c>
      <c r="C434" s="465" t="s">
        <v>435</v>
      </c>
      <c r="D434" s="466" t="s">
        <v>436</v>
      </c>
      <c r="E434" s="465" t="s">
        <v>781</v>
      </c>
      <c r="F434" s="466" t="s">
        <v>782</v>
      </c>
      <c r="G434" s="465" t="s">
        <v>1423</v>
      </c>
      <c r="H434" s="465" t="s">
        <v>1424</v>
      </c>
      <c r="I434" s="468">
        <v>1257.625</v>
      </c>
      <c r="J434" s="468">
        <v>2</v>
      </c>
      <c r="K434" s="469">
        <v>2515.25</v>
      </c>
    </row>
    <row r="435" spans="1:11" ht="14.4" customHeight="1" x14ac:dyDescent="0.3">
      <c r="A435" s="463" t="s">
        <v>426</v>
      </c>
      <c r="B435" s="464" t="s">
        <v>427</v>
      </c>
      <c r="C435" s="465" t="s">
        <v>435</v>
      </c>
      <c r="D435" s="466" t="s">
        <v>436</v>
      </c>
      <c r="E435" s="465" t="s">
        <v>781</v>
      </c>
      <c r="F435" s="466" t="s">
        <v>782</v>
      </c>
      <c r="G435" s="465" t="s">
        <v>1425</v>
      </c>
      <c r="H435" s="465" t="s">
        <v>1426</v>
      </c>
      <c r="I435" s="468">
        <v>1235.183349609375</v>
      </c>
      <c r="J435" s="468">
        <v>4</v>
      </c>
      <c r="K435" s="469">
        <v>4938.1900634765625</v>
      </c>
    </row>
    <row r="436" spans="1:11" ht="14.4" customHeight="1" x14ac:dyDescent="0.3">
      <c r="A436" s="463" t="s">
        <v>426</v>
      </c>
      <c r="B436" s="464" t="s">
        <v>427</v>
      </c>
      <c r="C436" s="465" t="s">
        <v>435</v>
      </c>
      <c r="D436" s="466" t="s">
        <v>436</v>
      </c>
      <c r="E436" s="465" t="s">
        <v>781</v>
      </c>
      <c r="F436" s="466" t="s">
        <v>782</v>
      </c>
      <c r="G436" s="465" t="s">
        <v>1427</v>
      </c>
      <c r="H436" s="465" t="s">
        <v>1428</v>
      </c>
      <c r="I436" s="468">
        <v>21.379999160766602</v>
      </c>
      <c r="J436" s="468">
        <v>300</v>
      </c>
      <c r="K436" s="469">
        <v>6414.240234375</v>
      </c>
    </row>
    <row r="437" spans="1:11" ht="14.4" customHeight="1" x14ac:dyDescent="0.3">
      <c r="A437" s="463" t="s">
        <v>426</v>
      </c>
      <c r="B437" s="464" t="s">
        <v>427</v>
      </c>
      <c r="C437" s="465" t="s">
        <v>435</v>
      </c>
      <c r="D437" s="466" t="s">
        <v>436</v>
      </c>
      <c r="E437" s="465" t="s">
        <v>781</v>
      </c>
      <c r="F437" s="466" t="s">
        <v>782</v>
      </c>
      <c r="G437" s="465" t="s">
        <v>1429</v>
      </c>
      <c r="H437" s="465" t="s">
        <v>1430</v>
      </c>
      <c r="I437" s="468">
        <v>36.779998779296875</v>
      </c>
      <c r="J437" s="468">
        <v>125</v>
      </c>
      <c r="K437" s="469">
        <v>4597.9998779296875</v>
      </c>
    </row>
    <row r="438" spans="1:11" ht="14.4" customHeight="1" x14ac:dyDescent="0.3">
      <c r="A438" s="463" t="s">
        <v>426</v>
      </c>
      <c r="B438" s="464" t="s">
        <v>427</v>
      </c>
      <c r="C438" s="465" t="s">
        <v>435</v>
      </c>
      <c r="D438" s="466" t="s">
        <v>436</v>
      </c>
      <c r="E438" s="465" t="s">
        <v>781</v>
      </c>
      <c r="F438" s="466" t="s">
        <v>782</v>
      </c>
      <c r="G438" s="465" t="s">
        <v>1431</v>
      </c>
      <c r="H438" s="465" t="s">
        <v>1432</v>
      </c>
      <c r="I438" s="468">
        <v>2207.0400390625</v>
      </c>
      <c r="J438" s="468">
        <v>1</v>
      </c>
      <c r="K438" s="469">
        <v>2207.0400390625</v>
      </c>
    </row>
    <row r="439" spans="1:11" ht="14.4" customHeight="1" x14ac:dyDescent="0.3">
      <c r="A439" s="463" t="s">
        <v>426</v>
      </c>
      <c r="B439" s="464" t="s">
        <v>427</v>
      </c>
      <c r="C439" s="465" t="s">
        <v>435</v>
      </c>
      <c r="D439" s="466" t="s">
        <v>436</v>
      </c>
      <c r="E439" s="465" t="s">
        <v>781</v>
      </c>
      <c r="F439" s="466" t="s">
        <v>782</v>
      </c>
      <c r="G439" s="465" t="s">
        <v>1433</v>
      </c>
      <c r="H439" s="465" t="s">
        <v>1434</v>
      </c>
      <c r="I439" s="468">
        <v>88.279998779296875</v>
      </c>
      <c r="J439" s="468">
        <v>200</v>
      </c>
      <c r="K439" s="469">
        <v>17656.3203125</v>
      </c>
    </row>
    <row r="440" spans="1:11" ht="14.4" customHeight="1" x14ac:dyDescent="0.3">
      <c r="A440" s="463" t="s">
        <v>426</v>
      </c>
      <c r="B440" s="464" t="s">
        <v>427</v>
      </c>
      <c r="C440" s="465" t="s">
        <v>435</v>
      </c>
      <c r="D440" s="466" t="s">
        <v>436</v>
      </c>
      <c r="E440" s="465" t="s">
        <v>781</v>
      </c>
      <c r="F440" s="466" t="s">
        <v>782</v>
      </c>
      <c r="G440" s="465" t="s">
        <v>1435</v>
      </c>
      <c r="H440" s="465" t="s">
        <v>1436</v>
      </c>
      <c r="I440" s="468">
        <v>35.401539729191704</v>
      </c>
      <c r="J440" s="468">
        <v>600</v>
      </c>
      <c r="K440" s="469">
        <v>21242.810180664063</v>
      </c>
    </row>
    <row r="441" spans="1:11" ht="14.4" customHeight="1" x14ac:dyDescent="0.3">
      <c r="A441" s="463" t="s">
        <v>426</v>
      </c>
      <c r="B441" s="464" t="s">
        <v>427</v>
      </c>
      <c r="C441" s="465" t="s">
        <v>435</v>
      </c>
      <c r="D441" s="466" t="s">
        <v>436</v>
      </c>
      <c r="E441" s="465" t="s">
        <v>781</v>
      </c>
      <c r="F441" s="466" t="s">
        <v>782</v>
      </c>
      <c r="G441" s="465" t="s">
        <v>1437</v>
      </c>
      <c r="H441" s="465" t="s">
        <v>1438</v>
      </c>
      <c r="I441" s="468">
        <v>15.000000259455513</v>
      </c>
      <c r="J441" s="468">
        <v>12727</v>
      </c>
      <c r="K441" s="469">
        <v>18261.3203125</v>
      </c>
    </row>
    <row r="442" spans="1:11" ht="14.4" customHeight="1" x14ac:dyDescent="0.3">
      <c r="A442" s="463" t="s">
        <v>426</v>
      </c>
      <c r="B442" s="464" t="s">
        <v>427</v>
      </c>
      <c r="C442" s="465" t="s">
        <v>435</v>
      </c>
      <c r="D442" s="466" t="s">
        <v>436</v>
      </c>
      <c r="E442" s="465" t="s">
        <v>781</v>
      </c>
      <c r="F442" s="466" t="s">
        <v>782</v>
      </c>
      <c r="G442" s="465" t="s">
        <v>1439</v>
      </c>
      <c r="H442" s="465" t="s">
        <v>1440</v>
      </c>
      <c r="I442" s="468">
        <v>3910</v>
      </c>
      <c r="J442" s="468">
        <v>2</v>
      </c>
      <c r="K442" s="469">
        <v>7820</v>
      </c>
    </row>
    <row r="443" spans="1:11" ht="14.4" customHeight="1" x14ac:dyDescent="0.3">
      <c r="A443" s="463" t="s">
        <v>426</v>
      </c>
      <c r="B443" s="464" t="s">
        <v>427</v>
      </c>
      <c r="C443" s="465" t="s">
        <v>435</v>
      </c>
      <c r="D443" s="466" t="s">
        <v>436</v>
      </c>
      <c r="E443" s="465" t="s">
        <v>781</v>
      </c>
      <c r="F443" s="466" t="s">
        <v>782</v>
      </c>
      <c r="G443" s="465" t="s">
        <v>1441</v>
      </c>
      <c r="H443" s="465" t="s">
        <v>1442</v>
      </c>
      <c r="I443" s="468">
        <v>798.5</v>
      </c>
      <c r="J443" s="468">
        <v>2</v>
      </c>
      <c r="K443" s="469">
        <v>1596.989990234375</v>
      </c>
    </row>
    <row r="444" spans="1:11" ht="14.4" customHeight="1" x14ac:dyDescent="0.3">
      <c r="A444" s="463" t="s">
        <v>426</v>
      </c>
      <c r="B444" s="464" t="s">
        <v>427</v>
      </c>
      <c r="C444" s="465" t="s">
        <v>435</v>
      </c>
      <c r="D444" s="466" t="s">
        <v>436</v>
      </c>
      <c r="E444" s="465" t="s">
        <v>781</v>
      </c>
      <c r="F444" s="466" t="s">
        <v>782</v>
      </c>
      <c r="G444" s="465" t="s">
        <v>1443</v>
      </c>
      <c r="H444" s="465" t="s">
        <v>1444</v>
      </c>
      <c r="I444" s="468">
        <v>487.6300048828125</v>
      </c>
      <c r="J444" s="468">
        <v>5</v>
      </c>
      <c r="K444" s="469">
        <v>2438.14990234375</v>
      </c>
    </row>
    <row r="445" spans="1:11" ht="14.4" customHeight="1" x14ac:dyDescent="0.3">
      <c r="A445" s="463" t="s">
        <v>426</v>
      </c>
      <c r="B445" s="464" t="s">
        <v>427</v>
      </c>
      <c r="C445" s="465" t="s">
        <v>435</v>
      </c>
      <c r="D445" s="466" t="s">
        <v>436</v>
      </c>
      <c r="E445" s="465" t="s">
        <v>781</v>
      </c>
      <c r="F445" s="466" t="s">
        <v>782</v>
      </c>
      <c r="G445" s="465" t="s">
        <v>1445</v>
      </c>
      <c r="H445" s="465" t="s">
        <v>1446</v>
      </c>
      <c r="I445" s="468">
        <v>545</v>
      </c>
      <c r="J445" s="468">
        <v>1</v>
      </c>
      <c r="K445" s="469">
        <v>545</v>
      </c>
    </row>
    <row r="446" spans="1:11" ht="14.4" customHeight="1" x14ac:dyDescent="0.3">
      <c r="A446" s="463" t="s">
        <v>426</v>
      </c>
      <c r="B446" s="464" t="s">
        <v>427</v>
      </c>
      <c r="C446" s="465" t="s">
        <v>435</v>
      </c>
      <c r="D446" s="466" t="s">
        <v>436</v>
      </c>
      <c r="E446" s="465" t="s">
        <v>781</v>
      </c>
      <c r="F446" s="466" t="s">
        <v>782</v>
      </c>
      <c r="G446" s="465" t="s">
        <v>1447</v>
      </c>
      <c r="H446" s="465" t="s">
        <v>1448</v>
      </c>
      <c r="I446" s="468">
        <v>3025</v>
      </c>
      <c r="J446" s="468">
        <v>1</v>
      </c>
      <c r="K446" s="469">
        <v>3025</v>
      </c>
    </row>
    <row r="447" spans="1:11" ht="14.4" customHeight="1" x14ac:dyDescent="0.3">
      <c r="A447" s="463" t="s">
        <v>426</v>
      </c>
      <c r="B447" s="464" t="s">
        <v>427</v>
      </c>
      <c r="C447" s="465" t="s">
        <v>435</v>
      </c>
      <c r="D447" s="466" t="s">
        <v>436</v>
      </c>
      <c r="E447" s="465" t="s">
        <v>781</v>
      </c>
      <c r="F447" s="466" t="s">
        <v>782</v>
      </c>
      <c r="G447" s="465" t="s">
        <v>1449</v>
      </c>
      <c r="H447" s="465" t="s">
        <v>1450</v>
      </c>
      <c r="I447" s="468">
        <v>690.90997314453125</v>
      </c>
      <c r="J447" s="468">
        <v>1</v>
      </c>
      <c r="K447" s="469">
        <v>690.90997314453125</v>
      </c>
    </row>
    <row r="448" spans="1:11" ht="14.4" customHeight="1" x14ac:dyDescent="0.3">
      <c r="A448" s="463" t="s">
        <v>426</v>
      </c>
      <c r="B448" s="464" t="s">
        <v>427</v>
      </c>
      <c r="C448" s="465" t="s">
        <v>435</v>
      </c>
      <c r="D448" s="466" t="s">
        <v>436</v>
      </c>
      <c r="E448" s="465" t="s">
        <v>781</v>
      </c>
      <c r="F448" s="466" t="s">
        <v>782</v>
      </c>
      <c r="G448" s="465" t="s">
        <v>1451</v>
      </c>
      <c r="H448" s="465" t="s">
        <v>1452</v>
      </c>
      <c r="I448" s="468">
        <v>471.89999389648438</v>
      </c>
      <c r="J448" s="468">
        <v>1</v>
      </c>
      <c r="K448" s="469">
        <v>471.89999389648438</v>
      </c>
    </row>
    <row r="449" spans="1:11" ht="14.4" customHeight="1" x14ac:dyDescent="0.3">
      <c r="A449" s="463" t="s">
        <v>426</v>
      </c>
      <c r="B449" s="464" t="s">
        <v>427</v>
      </c>
      <c r="C449" s="465" t="s">
        <v>435</v>
      </c>
      <c r="D449" s="466" t="s">
        <v>436</v>
      </c>
      <c r="E449" s="465" t="s">
        <v>781</v>
      </c>
      <c r="F449" s="466" t="s">
        <v>782</v>
      </c>
      <c r="G449" s="465" t="s">
        <v>1453</v>
      </c>
      <c r="H449" s="465" t="s">
        <v>1454</v>
      </c>
      <c r="I449" s="468">
        <v>863.8699951171875</v>
      </c>
      <c r="J449" s="468">
        <v>1</v>
      </c>
      <c r="K449" s="469">
        <v>863.8699951171875</v>
      </c>
    </row>
    <row r="450" spans="1:11" ht="14.4" customHeight="1" x14ac:dyDescent="0.3">
      <c r="A450" s="463" t="s">
        <v>426</v>
      </c>
      <c r="B450" s="464" t="s">
        <v>427</v>
      </c>
      <c r="C450" s="465" t="s">
        <v>435</v>
      </c>
      <c r="D450" s="466" t="s">
        <v>436</v>
      </c>
      <c r="E450" s="465" t="s">
        <v>781</v>
      </c>
      <c r="F450" s="466" t="s">
        <v>782</v>
      </c>
      <c r="G450" s="465" t="s">
        <v>1455</v>
      </c>
      <c r="H450" s="465" t="s">
        <v>1456</v>
      </c>
      <c r="I450" s="468">
        <v>2432.10009765625</v>
      </c>
      <c r="J450" s="468">
        <v>3</v>
      </c>
      <c r="K450" s="469">
        <v>7296.30029296875</v>
      </c>
    </row>
    <row r="451" spans="1:11" ht="14.4" customHeight="1" x14ac:dyDescent="0.3">
      <c r="A451" s="463" t="s">
        <v>426</v>
      </c>
      <c r="B451" s="464" t="s">
        <v>427</v>
      </c>
      <c r="C451" s="465" t="s">
        <v>435</v>
      </c>
      <c r="D451" s="466" t="s">
        <v>436</v>
      </c>
      <c r="E451" s="465" t="s">
        <v>781</v>
      </c>
      <c r="F451" s="466" t="s">
        <v>782</v>
      </c>
      <c r="G451" s="465" t="s">
        <v>1457</v>
      </c>
      <c r="H451" s="465" t="s">
        <v>1458</v>
      </c>
      <c r="I451" s="468">
        <v>316.11332194010419</v>
      </c>
      <c r="J451" s="468">
        <v>4</v>
      </c>
      <c r="K451" s="469">
        <v>1264.449951171875</v>
      </c>
    </row>
    <row r="452" spans="1:11" ht="14.4" customHeight="1" x14ac:dyDescent="0.3">
      <c r="A452" s="463" t="s">
        <v>426</v>
      </c>
      <c r="B452" s="464" t="s">
        <v>427</v>
      </c>
      <c r="C452" s="465" t="s">
        <v>435</v>
      </c>
      <c r="D452" s="466" t="s">
        <v>436</v>
      </c>
      <c r="E452" s="465" t="s">
        <v>781</v>
      </c>
      <c r="F452" s="466" t="s">
        <v>782</v>
      </c>
      <c r="G452" s="465" t="s">
        <v>1459</v>
      </c>
      <c r="H452" s="465" t="s">
        <v>1460</v>
      </c>
      <c r="I452" s="468">
        <v>528.77001953125</v>
      </c>
      <c r="J452" s="468">
        <v>1</v>
      </c>
      <c r="K452" s="469">
        <v>528.77001953125</v>
      </c>
    </row>
    <row r="453" spans="1:11" ht="14.4" customHeight="1" x14ac:dyDescent="0.3">
      <c r="A453" s="463" t="s">
        <v>426</v>
      </c>
      <c r="B453" s="464" t="s">
        <v>427</v>
      </c>
      <c r="C453" s="465" t="s">
        <v>435</v>
      </c>
      <c r="D453" s="466" t="s">
        <v>436</v>
      </c>
      <c r="E453" s="465" t="s">
        <v>781</v>
      </c>
      <c r="F453" s="466" t="s">
        <v>782</v>
      </c>
      <c r="G453" s="465" t="s">
        <v>1461</v>
      </c>
      <c r="H453" s="465" t="s">
        <v>1462</v>
      </c>
      <c r="I453" s="468">
        <v>954.09002685546875</v>
      </c>
      <c r="J453" s="468">
        <v>4</v>
      </c>
      <c r="K453" s="469">
        <v>3816.35009765625</v>
      </c>
    </row>
    <row r="454" spans="1:11" ht="14.4" customHeight="1" x14ac:dyDescent="0.3">
      <c r="A454" s="463" t="s">
        <v>426</v>
      </c>
      <c r="B454" s="464" t="s">
        <v>427</v>
      </c>
      <c r="C454" s="465" t="s">
        <v>435</v>
      </c>
      <c r="D454" s="466" t="s">
        <v>436</v>
      </c>
      <c r="E454" s="465" t="s">
        <v>781</v>
      </c>
      <c r="F454" s="466" t="s">
        <v>782</v>
      </c>
      <c r="G454" s="465" t="s">
        <v>1463</v>
      </c>
      <c r="H454" s="465" t="s">
        <v>1464</v>
      </c>
      <c r="I454" s="468">
        <v>827.6400146484375</v>
      </c>
      <c r="J454" s="468">
        <v>2</v>
      </c>
      <c r="K454" s="469">
        <v>1655.280029296875</v>
      </c>
    </row>
    <row r="455" spans="1:11" ht="14.4" customHeight="1" x14ac:dyDescent="0.3">
      <c r="A455" s="463" t="s">
        <v>426</v>
      </c>
      <c r="B455" s="464" t="s">
        <v>427</v>
      </c>
      <c r="C455" s="465" t="s">
        <v>435</v>
      </c>
      <c r="D455" s="466" t="s">
        <v>436</v>
      </c>
      <c r="E455" s="465" t="s">
        <v>781</v>
      </c>
      <c r="F455" s="466" t="s">
        <v>782</v>
      </c>
      <c r="G455" s="465" t="s">
        <v>1465</v>
      </c>
      <c r="H455" s="465" t="s">
        <v>1466</v>
      </c>
      <c r="I455" s="468">
        <v>384.17999267578125</v>
      </c>
      <c r="J455" s="468">
        <v>4</v>
      </c>
      <c r="K455" s="469">
        <v>1536.699951171875</v>
      </c>
    </row>
    <row r="456" spans="1:11" ht="14.4" customHeight="1" x14ac:dyDescent="0.3">
      <c r="A456" s="463" t="s">
        <v>426</v>
      </c>
      <c r="B456" s="464" t="s">
        <v>427</v>
      </c>
      <c r="C456" s="465" t="s">
        <v>435</v>
      </c>
      <c r="D456" s="466" t="s">
        <v>436</v>
      </c>
      <c r="E456" s="465" t="s">
        <v>781</v>
      </c>
      <c r="F456" s="466" t="s">
        <v>782</v>
      </c>
      <c r="G456" s="465" t="s">
        <v>1467</v>
      </c>
      <c r="H456" s="465" t="s">
        <v>1468</v>
      </c>
      <c r="I456" s="468">
        <v>2194.89990234375</v>
      </c>
      <c r="J456" s="468">
        <v>2</v>
      </c>
      <c r="K456" s="469">
        <v>4389.7998046875</v>
      </c>
    </row>
    <row r="457" spans="1:11" ht="14.4" customHeight="1" x14ac:dyDescent="0.3">
      <c r="A457" s="463" t="s">
        <v>426</v>
      </c>
      <c r="B457" s="464" t="s">
        <v>427</v>
      </c>
      <c r="C457" s="465" t="s">
        <v>435</v>
      </c>
      <c r="D457" s="466" t="s">
        <v>436</v>
      </c>
      <c r="E457" s="465" t="s">
        <v>781</v>
      </c>
      <c r="F457" s="466" t="s">
        <v>782</v>
      </c>
      <c r="G457" s="465" t="s">
        <v>1469</v>
      </c>
      <c r="H457" s="465" t="s">
        <v>1470</v>
      </c>
      <c r="I457" s="468">
        <v>558.65997314453125</v>
      </c>
      <c r="J457" s="468">
        <v>1</v>
      </c>
      <c r="K457" s="469">
        <v>558.65997314453125</v>
      </c>
    </row>
    <row r="458" spans="1:11" ht="14.4" customHeight="1" x14ac:dyDescent="0.3">
      <c r="A458" s="463" t="s">
        <v>426</v>
      </c>
      <c r="B458" s="464" t="s">
        <v>427</v>
      </c>
      <c r="C458" s="465" t="s">
        <v>435</v>
      </c>
      <c r="D458" s="466" t="s">
        <v>436</v>
      </c>
      <c r="E458" s="465" t="s">
        <v>781</v>
      </c>
      <c r="F458" s="466" t="s">
        <v>782</v>
      </c>
      <c r="G458" s="465" t="s">
        <v>1471</v>
      </c>
      <c r="H458" s="465" t="s">
        <v>1472</v>
      </c>
      <c r="I458" s="468">
        <v>558.65997314453125</v>
      </c>
      <c r="J458" s="468">
        <v>8</v>
      </c>
      <c r="K458" s="469">
        <v>4469.260009765625</v>
      </c>
    </row>
    <row r="459" spans="1:11" ht="14.4" customHeight="1" x14ac:dyDescent="0.3">
      <c r="A459" s="463" t="s">
        <v>426</v>
      </c>
      <c r="B459" s="464" t="s">
        <v>427</v>
      </c>
      <c r="C459" s="465" t="s">
        <v>435</v>
      </c>
      <c r="D459" s="466" t="s">
        <v>436</v>
      </c>
      <c r="E459" s="465" t="s">
        <v>781</v>
      </c>
      <c r="F459" s="466" t="s">
        <v>782</v>
      </c>
      <c r="G459" s="465" t="s">
        <v>1473</v>
      </c>
      <c r="H459" s="465" t="s">
        <v>1474</v>
      </c>
      <c r="I459" s="468">
        <v>182.26199951171876</v>
      </c>
      <c r="J459" s="468">
        <v>50</v>
      </c>
      <c r="K459" s="469">
        <v>9113.119873046875</v>
      </c>
    </row>
    <row r="460" spans="1:11" ht="14.4" customHeight="1" x14ac:dyDescent="0.3">
      <c r="A460" s="463" t="s">
        <v>426</v>
      </c>
      <c r="B460" s="464" t="s">
        <v>427</v>
      </c>
      <c r="C460" s="465" t="s">
        <v>435</v>
      </c>
      <c r="D460" s="466" t="s">
        <v>436</v>
      </c>
      <c r="E460" s="465" t="s">
        <v>781</v>
      </c>
      <c r="F460" s="466" t="s">
        <v>782</v>
      </c>
      <c r="G460" s="465" t="s">
        <v>1475</v>
      </c>
      <c r="H460" s="465" t="s">
        <v>1476</v>
      </c>
      <c r="I460" s="468">
        <v>1122.8699951171875</v>
      </c>
      <c r="J460" s="468">
        <v>2</v>
      </c>
      <c r="K460" s="469">
        <v>2245.739990234375</v>
      </c>
    </row>
    <row r="461" spans="1:11" ht="14.4" customHeight="1" x14ac:dyDescent="0.3">
      <c r="A461" s="463" t="s">
        <v>426</v>
      </c>
      <c r="B461" s="464" t="s">
        <v>427</v>
      </c>
      <c r="C461" s="465" t="s">
        <v>435</v>
      </c>
      <c r="D461" s="466" t="s">
        <v>436</v>
      </c>
      <c r="E461" s="465" t="s">
        <v>781</v>
      </c>
      <c r="F461" s="466" t="s">
        <v>782</v>
      </c>
      <c r="G461" s="465" t="s">
        <v>1477</v>
      </c>
      <c r="H461" s="465" t="s">
        <v>1478</v>
      </c>
      <c r="I461" s="468">
        <v>618.010009765625</v>
      </c>
      <c r="J461" s="468">
        <v>12</v>
      </c>
      <c r="K461" s="469">
        <v>7416.090087890625</v>
      </c>
    </row>
    <row r="462" spans="1:11" ht="14.4" customHeight="1" x14ac:dyDescent="0.3">
      <c r="A462" s="463" t="s">
        <v>426</v>
      </c>
      <c r="B462" s="464" t="s">
        <v>427</v>
      </c>
      <c r="C462" s="465" t="s">
        <v>435</v>
      </c>
      <c r="D462" s="466" t="s">
        <v>436</v>
      </c>
      <c r="E462" s="465" t="s">
        <v>781</v>
      </c>
      <c r="F462" s="466" t="s">
        <v>782</v>
      </c>
      <c r="G462" s="465" t="s">
        <v>1479</v>
      </c>
      <c r="H462" s="465" t="s">
        <v>1480</v>
      </c>
      <c r="I462" s="468">
        <v>1115.02001953125</v>
      </c>
      <c r="J462" s="468">
        <v>1</v>
      </c>
      <c r="K462" s="469">
        <v>1115.02001953125</v>
      </c>
    </row>
    <row r="463" spans="1:11" ht="14.4" customHeight="1" x14ac:dyDescent="0.3">
      <c r="A463" s="463" t="s">
        <v>426</v>
      </c>
      <c r="B463" s="464" t="s">
        <v>427</v>
      </c>
      <c r="C463" s="465" t="s">
        <v>435</v>
      </c>
      <c r="D463" s="466" t="s">
        <v>436</v>
      </c>
      <c r="E463" s="465" t="s">
        <v>781</v>
      </c>
      <c r="F463" s="466" t="s">
        <v>782</v>
      </c>
      <c r="G463" s="465" t="s">
        <v>1481</v>
      </c>
      <c r="H463" s="465" t="s">
        <v>1482</v>
      </c>
      <c r="I463" s="468">
        <v>284.31500244140625</v>
      </c>
      <c r="J463" s="468">
        <v>3</v>
      </c>
      <c r="K463" s="469">
        <v>852.94000244140625</v>
      </c>
    </row>
    <row r="464" spans="1:11" ht="14.4" customHeight="1" x14ac:dyDescent="0.3">
      <c r="A464" s="463" t="s">
        <v>426</v>
      </c>
      <c r="B464" s="464" t="s">
        <v>427</v>
      </c>
      <c r="C464" s="465" t="s">
        <v>435</v>
      </c>
      <c r="D464" s="466" t="s">
        <v>436</v>
      </c>
      <c r="E464" s="465" t="s">
        <v>781</v>
      </c>
      <c r="F464" s="466" t="s">
        <v>782</v>
      </c>
      <c r="G464" s="465" t="s">
        <v>1483</v>
      </c>
      <c r="H464" s="465" t="s">
        <v>1484</v>
      </c>
      <c r="I464" s="468">
        <v>1107.1500244140625</v>
      </c>
      <c r="J464" s="468">
        <v>1</v>
      </c>
      <c r="K464" s="469">
        <v>1107.1500244140625</v>
      </c>
    </row>
    <row r="465" spans="1:11" ht="14.4" customHeight="1" x14ac:dyDescent="0.3">
      <c r="A465" s="463" t="s">
        <v>426</v>
      </c>
      <c r="B465" s="464" t="s">
        <v>427</v>
      </c>
      <c r="C465" s="465" t="s">
        <v>435</v>
      </c>
      <c r="D465" s="466" t="s">
        <v>436</v>
      </c>
      <c r="E465" s="465" t="s">
        <v>781</v>
      </c>
      <c r="F465" s="466" t="s">
        <v>782</v>
      </c>
      <c r="G465" s="465" t="s">
        <v>1485</v>
      </c>
      <c r="H465" s="465" t="s">
        <v>1486</v>
      </c>
      <c r="I465" s="468">
        <v>252.88999938964844</v>
      </c>
      <c r="J465" s="468">
        <v>11</v>
      </c>
      <c r="K465" s="469">
        <v>2781.7899475097656</v>
      </c>
    </row>
    <row r="466" spans="1:11" ht="14.4" customHeight="1" x14ac:dyDescent="0.3">
      <c r="A466" s="463" t="s">
        <v>426</v>
      </c>
      <c r="B466" s="464" t="s">
        <v>427</v>
      </c>
      <c r="C466" s="465" t="s">
        <v>435</v>
      </c>
      <c r="D466" s="466" t="s">
        <v>436</v>
      </c>
      <c r="E466" s="465" t="s">
        <v>781</v>
      </c>
      <c r="F466" s="466" t="s">
        <v>782</v>
      </c>
      <c r="G466" s="465" t="s">
        <v>1487</v>
      </c>
      <c r="H466" s="465" t="s">
        <v>1488</v>
      </c>
      <c r="I466" s="468">
        <v>168.97999572753906</v>
      </c>
      <c r="J466" s="468">
        <v>7</v>
      </c>
      <c r="K466" s="469">
        <v>1182.8300170898438</v>
      </c>
    </row>
    <row r="467" spans="1:11" ht="14.4" customHeight="1" x14ac:dyDescent="0.3">
      <c r="A467" s="463" t="s">
        <v>426</v>
      </c>
      <c r="B467" s="464" t="s">
        <v>427</v>
      </c>
      <c r="C467" s="465" t="s">
        <v>435</v>
      </c>
      <c r="D467" s="466" t="s">
        <v>436</v>
      </c>
      <c r="E467" s="465" t="s">
        <v>781</v>
      </c>
      <c r="F467" s="466" t="s">
        <v>782</v>
      </c>
      <c r="G467" s="465" t="s">
        <v>1489</v>
      </c>
      <c r="H467" s="465" t="s">
        <v>1490</v>
      </c>
      <c r="I467" s="468">
        <v>597.739990234375</v>
      </c>
      <c r="J467" s="468">
        <v>8</v>
      </c>
      <c r="K467" s="469">
        <v>4781.919921875</v>
      </c>
    </row>
    <row r="468" spans="1:11" ht="14.4" customHeight="1" x14ac:dyDescent="0.3">
      <c r="A468" s="463" t="s">
        <v>426</v>
      </c>
      <c r="B468" s="464" t="s">
        <v>427</v>
      </c>
      <c r="C468" s="465" t="s">
        <v>435</v>
      </c>
      <c r="D468" s="466" t="s">
        <v>436</v>
      </c>
      <c r="E468" s="465" t="s">
        <v>781</v>
      </c>
      <c r="F468" s="466" t="s">
        <v>782</v>
      </c>
      <c r="G468" s="465" t="s">
        <v>1491</v>
      </c>
      <c r="H468" s="465" t="s">
        <v>1492</v>
      </c>
      <c r="I468" s="468">
        <v>598.8900146484375</v>
      </c>
      <c r="J468" s="468">
        <v>2</v>
      </c>
      <c r="K468" s="469">
        <v>1197.780029296875</v>
      </c>
    </row>
    <row r="469" spans="1:11" ht="14.4" customHeight="1" x14ac:dyDescent="0.3">
      <c r="A469" s="463" t="s">
        <v>426</v>
      </c>
      <c r="B469" s="464" t="s">
        <v>427</v>
      </c>
      <c r="C469" s="465" t="s">
        <v>435</v>
      </c>
      <c r="D469" s="466" t="s">
        <v>436</v>
      </c>
      <c r="E469" s="465" t="s">
        <v>781</v>
      </c>
      <c r="F469" s="466" t="s">
        <v>782</v>
      </c>
      <c r="G469" s="465" t="s">
        <v>1493</v>
      </c>
      <c r="H469" s="465" t="s">
        <v>1494</v>
      </c>
      <c r="I469" s="468">
        <v>187.3699951171875</v>
      </c>
      <c r="J469" s="468">
        <v>2</v>
      </c>
      <c r="K469" s="469">
        <v>374.739990234375</v>
      </c>
    </row>
    <row r="470" spans="1:11" ht="14.4" customHeight="1" x14ac:dyDescent="0.3">
      <c r="A470" s="463" t="s">
        <v>426</v>
      </c>
      <c r="B470" s="464" t="s">
        <v>427</v>
      </c>
      <c r="C470" s="465" t="s">
        <v>435</v>
      </c>
      <c r="D470" s="466" t="s">
        <v>436</v>
      </c>
      <c r="E470" s="465" t="s">
        <v>781</v>
      </c>
      <c r="F470" s="466" t="s">
        <v>782</v>
      </c>
      <c r="G470" s="465" t="s">
        <v>1495</v>
      </c>
      <c r="H470" s="465" t="s">
        <v>1496</v>
      </c>
      <c r="I470" s="468">
        <v>14.880000114440918</v>
      </c>
      <c r="J470" s="468">
        <v>100</v>
      </c>
      <c r="K470" s="469">
        <v>1488.300048828125</v>
      </c>
    </row>
    <row r="471" spans="1:11" ht="14.4" customHeight="1" x14ac:dyDescent="0.3">
      <c r="A471" s="463" t="s">
        <v>426</v>
      </c>
      <c r="B471" s="464" t="s">
        <v>427</v>
      </c>
      <c r="C471" s="465" t="s">
        <v>435</v>
      </c>
      <c r="D471" s="466" t="s">
        <v>436</v>
      </c>
      <c r="E471" s="465" t="s">
        <v>781</v>
      </c>
      <c r="F471" s="466" t="s">
        <v>782</v>
      </c>
      <c r="G471" s="465" t="s">
        <v>1497</v>
      </c>
      <c r="H471" s="465" t="s">
        <v>1498</v>
      </c>
      <c r="I471" s="468">
        <v>343.72000122070313</v>
      </c>
      <c r="J471" s="468">
        <v>1</v>
      </c>
      <c r="K471" s="469">
        <v>343.72000122070313</v>
      </c>
    </row>
    <row r="472" spans="1:11" ht="14.4" customHeight="1" x14ac:dyDescent="0.3">
      <c r="A472" s="463" t="s">
        <v>426</v>
      </c>
      <c r="B472" s="464" t="s">
        <v>427</v>
      </c>
      <c r="C472" s="465" t="s">
        <v>435</v>
      </c>
      <c r="D472" s="466" t="s">
        <v>436</v>
      </c>
      <c r="E472" s="465" t="s">
        <v>781</v>
      </c>
      <c r="F472" s="466" t="s">
        <v>782</v>
      </c>
      <c r="G472" s="465" t="s">
        <v>1499</v>
      </c>
      <c r="H472" s="465" t="s">
        <v>1500</v>
      </c>
      <c r="I472" s="468">
        <v>987</v>
      </c>
      <c r="J472" s="468">
        <v>2</v>
      </c>
      <c r="K472" s="469">
        <v>1974</v>
      </c>
    </row>
    <row r="473" spans="1:11" ht="14.4" customHeight="1" x14ac:dyDescent="0.3">
      <c r="A473" s="463" t="s">
        <v>426</v>
      </c>
      <c r="B473" s="464" t="s">
        <v>427</v>
      </c>
      <c r="C473" s="465" t="s">
        <v>435</v>
      </c>
      <c r="D473" s="466" t="s">
        <v>436</v>
      </c>
      <c r="E473" s="465" t="s">
        <v>781</v>
      </c>
      <c r="F473" s="466" t="s">
        <v>782</v>
      </c>
      <c r="G473" s="465" t="s">
        <v>1501</v>
      </c>
      <c r="H473" s="465" t="s">
        <v>1502</v>
      </c>
      <c r="I473" s="468">
        <v>617.0999755859375</v>
      </c>
      <c r="J473" s="468">
        <v>10</v>
      </c>
      <c r="K473" s="469">
        <v>6171</v>
      </c>
    </row>
    <row r="474" spans="1:11" ht="14.4" customHeight="1" x14ac:dyDescent="0.3">
      <c r="A474" s="463" t="s">
        <v>426</v>
      </c>
      <c r="B474" s="464" t="s">
        <v>427</v>
      </c>
      <c r="C474" s="465" t="s">
        <v>435</v>
      </c>
      <c r="D474" s="466" t="s">
        <v>436</v>
      </c>
      <c r="E474" s="465" t="s">
        <v>781</v>
      </c>
      <c r="F474" s="466" t="s">
        <v>782</v>
      </c>
      <c r="G474" s="465" t="s">
        <v>1503</v>
      </c>
      <c r="H474" s="465" t="s">
        <v>1504</v>
      </c>
      <c r="I474" s="468">
        <v>751.239990234375</v>
      </c>
      <c r="J474" s="468">
        <v>5</v>
      </c>
      <c r="K474" s="469">
        <v>3756.199951171875</v>
      </c>
    </row>
    <row r="475" spans="1:11" ht="14.4" customHeight="1" x14ac:dyDescent="0.3">
      <c r="A475" s="463" t="s">
        <v>426</v>
      </c>
      <c r="B475" s="464" t="s">
        <v>427</v>
      </c>
      <c r="C475" s="465" t="s">
        <v>435</v>
      </c>
      <c r="D475" s="466" t="s">
        <v>436</v>
      </c>
      <c r="E475" s="465" t="s">
        <v>781</v>
      </c>
      <c r="F475" s="466" t="s">
        <v>782</v>
      </c>
      <c r="G475" s="465" t="s">
        <v>1505</v>
      </c>
      <c r="H475" s="465" t="s">
        <v>1506</v>
      </c>
      <c r="I475" s="468">
        <v>399.239990234375</v>
      </c>
      <c r="J475" s="468">
        <v>1</v>
      </c>
      <c r="K475" s="469">
        <v>399.239990234375</v>
      </c>
    </row>
    <row r="476" spans="1:11" ht="14.4" customHeight="1" x14ac:dyDescent="0.3">
      <c r="A476" s="463" t="s">
        <v>426</v>
      </c>
      <c r="B476" s="464" t="s">
        <v>427</v>
      </c>
      <c r="C476" s="465" t="s">
        <v>435</v>
      </c>
      <c r="D476" s="466" t="s">
        <v>436</v>
      </c>
      <c r="E476" s="465" t="s">
        <v>781</v>
      </c>
      <c r="F476" s="466" t="s">
        <v>782</v>
      </c>
      <c r="G476" s="465" t="s">
        <v>1507</v>
      </c>
      <c r="H476" s="465" t="s">
        <v>1508</v>
      </c>
      <c r="I476" s="468">
        <v>251.67999267578125</v>
      </c>
      <c r="J476" s="468">
        <v>1</v>
      </c>
      <c r="K476" s="469">
        <v>251.67999267578125</v>
      </c>
    </row>
    <row r="477" spans="1:11" ht="14.4" customHeight="1" x14ac:dyDescent="0.3">
      <c r="A477" s="463" t="s">
        <v>426</v>
      </c>
      <c r="B477" s="464" t="s">
        <v>427</v>
      </c>
      <c r="C477" s="465" t="s">
        <v>435</v>
      </c>
      <c r="D477" s="466" t="s">
        <v>436</v>
      </c>
      <c r="E477" s="465" t="s">
        <v>781</v>
      </c>
      <c r="F477" s="466" t="s">
        <v>782</v>
      </c>
      <c r="G477" s="465" t="s">
        <v>1509</v>
      </c>
      <c r="H477" s="465" t="s">
        <v>1510</v>
      </c>
      <c r="I477" s="468">
        <v>222.58000183105469</v>
      </c>
      <c r="J477" s="468">
        <v>1</v>
      </c>
      <c r="K477" s="469">
        <v>222.58000183105469</v>
      </c>
    </row>
    <row r="478" spans="1:11" ht="14.4" customHeight="1" x14ac:dyDescent="0.3">
      <c r="A478" s="463" t="s">
        <v>426</v>
      </c>
      <c r="B478" s="464" t="s">
        <v>427</v>
      </c>
      <c r="C478" s="465" t="s">
        <v>435</v>
      </c>
      <c r="D478" s="466" t="s">
        <v>436</v>
      </c>
      <c r="E478" s="465" t="s">
        <v>781</v>
      </c>
      <c r="F478" s="466" t="s">
        <v>782</v>
      </c>
      <c r="G478" s="465" t="s">
        <v>1511</v>
      </c>
      <c r="H478" s="465" t="s">
        <v>1512</v>
      </c>
      <c r="I478" s="468">
        <v>235.94999694824219</v>
      </c>
      <c r="J478" s="468">
        <v>1</v>
      </c>
      <c r="K478" s="469">
        <v>235.94999694824219</v>
      </c>
    </row>
    <row r="479" spans="1:11" ht="14.4" customHeight="1" x14ac:dyDescent="0.3">
      <c r="A479" s="463" t="s">
        <v>426</v>
      </c>
      <c r="B479" s="464" t="s">
        <v>427</v>
      </c>
      <c r="C479" s="465" t="s">
        <v>435</v>
      </c>
      <c r="D479" s="466" t="s">
        <v>436</v>
      </c>
      <c r="E479" s="465" t="s">
        <v>781</v>
      </c>
      <c r="F479" s="466" t="s">
        <v>782</v>
      </c>
      <c r="G479" s="465" t="s">
        <v>1513</v>
      </c>
      <c r="H479" s="465" t="s">
        <v>1514</v>
      </c>
      <c r="I479" s="468">
        <v>242</v>
      </c>
      <c r="J479" s="468">
        <v>1</v>
      </c>
      <c r="K479" s="469">
        <v>242</v>
      </c>
    </row>
    <row r="480" spans="1:11" ht="14.4" customHeight="1" x14ac:dyDescent="0.3">
      <c r="A480" s="463" t="s">
        <v>426</v>
      </c>
      <c r="B480" s="464" t="s">
        <v>427</v>
      </c>
      <c r="C480" s="465" t="s">
        <v>435</v>
      </c>
      <c r="D480" s="466" t="s">
        <v>436</v>
      </c>
      <c r="E480" s="465" t="s">
        <v>781</v>
      </c>
      <c r="F480" s="466" t="s">
        <v>782</v>
      </c>
      <c r="G480" s="465" t="s">
        <v>1515</v>
      </c>
      <c r="H480" s="465" t="s">
        <v>1516</v>
      </c>
      <c r="I480" s="468">
        <v>474.32000732421875</v>
      </c>
      <c r="J480" s="468">
        <v>1</v>
      </c>
      <c r="K480" s="469">
        <v>474.32000732421875</v>
      </c>
    </row>
    <row r="481" spans="1:11" ht="14.4" customHeight="1" x14ac:dyDescent="0.3">
      <c r="A481" s="463" t="s">
        <v>426</v>
      </c>
      <c r="B481" s="464" t="s">
        <v>427</v>
      </c>
      <c r="C481" s="465" t="s">
        <v>435</v>
      </c>
      <c r="D481" s="466" t="s">
        <v>436</v>
      </c>
      <c r="E481" s="465" t="s">
        <v>781</v>
      </c>
      <c r="F481" s="466" t="s">
        <v>782</v>
      </c>
      <c r="G481" s="465" t="s">
        <v>1517</v>
      </c>
      <c r="H481" s="465" t="s">
        <v>1518</v>
      </c>
      <c r="I481" s="468">
        <v>2.5699999332427979</v>
      </c>
      <c r="J481" s="468">
        <v>2800</v>
      </c>
      <c r="K481" s="469">
        <v>7199.06982421875</v>
      </c>
    </row>
    <row r="482" spans="1:11" ht="14.4" customHeight="1" x14ac:dyDescent="0.3">
      <c r="A482" s="463" t="s">
        <v>426</v>
      </c>
      <c r="B482" s="464" t="s">
        <v>427</v>
      </c>
      <c r="C482" s="465" t="s">
        <v>435</v>
      </c>
      <c r="D482" s="466" t="s">
        <v>436</v>
      </c>
      <c r="E482" s="465" t="s">
        <v>781</v>
      </c>
      <c r="F482" s="466" t="s">
        <v>782</v>
      </c>
      <c r="G482" s="465" t="s">
        <v>1519</v>
      </c>
      <c r="H482" s="465" t="s">
        <v>1520</v>
      </c>
      <c r="I482" s="468">
        <v>9.630000114440918</v>
      </c>
      <c r="J482" s="468">
        <v>24</v>
      </c>
      <c r="K482" s="469">
        <v>231</v>
      </c>
    </row>
    <row r="483" spans="1:11" ht="14.4" customHeight="1" x14ac:dyDescent="0.3">
      <c r="A483" s="463" t="s">
        <v>426</v>
      </c>
      <c r="B483" s="464" t="s">
        <v>427</v>
      </c>
      <c r="C483" s="465" t="s">
        <v>435</v>
      </c>
      <c r="D483" s="466" t="s">
        <v>436</v>
      </c>
      <c r="E483" s="465" t="s">
        <v>781</v>
      </c>
      <c r="F483" s="466" t="s">
        <v>782</v>
      </c>
      <c r="G483" s="465" t="s">
        <v>1521</v>
      </c>
      <c r="H483" s="465" t="s">
        <v>1522</v>
      </c>
      <c r="I483" s="468">
        <v>22.799999237060547</v>
      </c>
      <c r="J483" s="468">
        <v>40</v>
      </c>
      <c r="K483" s="469">
        <v>912.02001953125</v>
      </c>
    </row>
    <row r="484" spans="1:11" ht="14.4" customHeight="1" x14ac:dyDescent="0.3">
      <c r="A484" s="463" t="s">
        <v>426</v>
      </c>
      <c r="B484" s="464" t="s">
        <v>427</v>
      </c>
      <c r="C484" s="465" t="s">
        <v>435</v>
      </c>
      <c r="D484" s="466" t="s">
        <v>436</v>
      </c>
      <c r="E484" s="465" t="s">
        <v>781</v>
      </c>
      <c r="F484" s="466" t="s">
        <v>782</v>
      </c>
      <c r="G484" s="465" t="s">
        <v>1523</v>
      </c>
      <c r="H484" s="465" t="s">
        <v>1524</v>
      </c>
      <c r="I484" s="468">
        <v>22.799999237060547</v>
      </c>
      <c r="J484" s="468">
        <v>60</v>
      </c>
      <c r="K484" s="469">
        <v>1368</v>
      </c>
    </row>
    <row r="485" spans="1:11" ht="14.4" customHeight="1" x14ac:dyDescent="0.3">
      <c r="A485" s="463" t="s">
        <v>426</v>
      </c>
      <c r="B485" s="464" t="s">
        <v>427</v>
      </c>
      <c r="C485" s="465" t="s">
        <v>435</v>
      </c>
      <c r="D485" s="466" t="s">
        <v>436</v>
      </c>
      <c r="E485" s="465" t="s">
        <v>781</v>
      </c>
      <c r="F485" s="466" t="s">
        <v>782</v>
      </c>
      <c r="G485" s="465" t="s">
        <v>1525</v>
      </c>
      <c r="H485" s="465" t="s">
        <v>1526</v>
      </c>
      <c r="I485" s="468">
        <v>22.799999237060547</v>
      </c>
      <c r="J485" s="468">
        <v>140</v>
      </c>
      <c r="K485" s="469">
        <v>3192.050048828125</v>
      </c>
    </row>
    <row r="486" spans="1:11" ht="14.4" customHeight="1" x14ac:dyDescent="0.3">
      <c r="A486" s="463" t="s">
        <v>426</v>
      </c>
      <c r="B486" s="464" t="s">
        <v>427</v>
      </c>
      <c r="C486" s="465" t="s">
        <v>435</v>
      </c>
      <c r="D486" s="466" t="s">
        <v>436</v>
      </c>
      <c r="E486" s="465" t="s">
        <v>781</v>
      </c>
      <c r="F486" s="466" t="s">
        <v>782</v>
      </c>
      <c r="G486" s="465" t="s">
        <v>1527</v>
      </c>
      <c r="H486" s="465" t="s">
        <v>1528</v>
      </c>
      <c r="I486" s="468">
        <v>591.6400146484375</v>
      </c>
      <c r="J486" s="468">
        <v>4</v>
      </c>
      <c r="K486" s="469">
        <v>2366.56005859375</v>
      </c>
    </row>
    <row r="487" spans="1:11" ht="14.4" customHeight="1" x14ac:dyDescent="0.3">
      <c r="A487" s="463" t="s">
        <v>426</v>
      </c>
      <c r="B487" s="464" t="s">
        <v>427</v>
      </c>
      <c r="C487" s="465" t="s">
        <v>435</v>
      </c>
      <c r="D487" s="466" t="s">
        <v>436</v>
      </c>
      <c r="E487" s="465" t="s">
        <v>781</v>
      </c>
      <c r="F487" s="466" t="s">
        <v>782</v>
      </c>
      <c r="G487" s="465" t="s">
        <v>1529</v>
      </c>
      <c r="H487" s="465" t="s">
        <v>1530</v>
      </c>
      <c r="I487" s="468">
        <v>1530.6099853515625</v>
      </c>
      <c r="J487" s="468">
        <v>1</v>
      </c>
      <c r="K487" s="469">
        <v>1530.6099853515625</v>
      </c>
    </row>
    <row r="488" spans="1:11" ht="14.4" customHeight="1" x14ac:dyDescent="0.3">
      <c r="A488" s="463" t="s">
        <v>426</v>
      </c>
      <c r="B488" s="464" t="s">
        <v>427</v>
      </c>
      <c r="C488" s="465" t="s">
        <v>435</v>
      </c>
      <c r="D488" s="466" t="s">
        <v>436</v>
      </c>
      <c r="E488" s="465" t="s">
        <v>781</v>
      </c>
      <c r="F488" s="466" t="s">
        <v>782</v>
      </c>
      <c r="G488" s="465" t="s">
        <v>1531</v>
      </c>
      <c r="H488" s="465" t="s">
        <v>1532</v>
      </c>
      <c r="I488" s="468">
        <v>1300.75</v>
      </c>
      <c r="J488" s="468">
        <v>2</v>
      </c>
      <c r="K488" s="469">
        <v>2601.5</v>
      </c>
    </row>
    <row r="489" spans="1:11" ht="14.4" customHeight="1" x14ac:dyDescent="0.3">
      <c r="A489" s="463" t="s">
        <v>426</v>
      </c>
      <c r="B489" s="464" t="s">
        <v>427</v>
      </c>
      <c r="C489" s="465" t="s">
        <v>435</v>
      </c>
      <c r="D489" s="466" t="s">
        <v>436</v>
      </c>
      <c r="E489" s="465" t="s">
        <v>781</v>
      </c>
      <c r="F489" s="466" t="s">
        <v>782</v>
      </c>
      <c r="G489" s="465" t="s">
        <v>1533</v>
      </c>
      <c r="H489" s="465" t="s">
        <v>1534</v>
      </c>
      <c r="I489" s="468">
        <v>1011.9299926757813</v>
      </c>
      <c r="J489" s="468">
        <v>2</v>
      </c>
      <c r="K489" s="469">
        <v>2023.8499755859375</v>
      </c>
    </row>
    <row r="490" spans="1:11" ht="14.4" customHeight="1" x14ac:dyDescent="0.3">
      <c r="A490" s="463" t="s">
        <v>426</v>
      </c>
      <c r="B490" s="464" t="s">
        <v>427</v>
      </c>
      <c r="C490" s="465" t="s">
        <v>435</v>
      </c>
      <c r="D490" s="466" t="s">
        <v>436</v>
      </c>
      <c r="E490" s="465" t="s">
        <v>781</v>
      </c>
      <c r="F490" s="466" t="s">
        <v>782</v>
      </c>
      <c r="G490" s="465" t="s">
        <v>1535</v>
      </c>
      <c r="H490" s="465" t="s">
        <v>1536</v>
      </c>
      <c r="I490" s="468">
        <v>3811.5</v>
      </c>
      <c r="J490" s="468">
        <v>1</v>
      </c>
      <c r="K490" s="469">
        <v>3811.5</v>
      </c>
    </row>
    <row r="491" spans="1:11" ht="14.4" customHeight="1" x14ac:dyDescent="0.3">
      <c r="A491" s="463" t="s">
        <v>426</v>
      </c>
      <c r="B491" s="464" t="s">
        <v>427</v>
      </c>
      <c r="C491" s="465" t="s">
        <v>435</v>
      </c>
      <c r="D491" s="466" t="s">
        <v>436</v>
      </c>
      <c r="E491" s="465" t="s">
        <v>781</v>
      </c>
      <c r="F491" s="466" t="s">
        <v>782</v>
      </c>
      <c r="G491" s="465" t="s">
        <v>1537</v>
      </c>
      <c r="H491" s="465" t="s">
        <v>1538</v>
      </c>
      <c r="I491" s="468">
        <v>874.83001708984375</v>
      </c>
      <c r="J491" s="468">
        <v>1</v>
      </c>
      <c r="K491" s="469">
        <v>874.83001708984375</v>
      </c>
    </row>
    <row r="492" spans="1:11" ht="14.4" customHeight="1" x14ac:dyDescent="0.3">
      <c r="A492" s="463" t="s">
        <v>426</v>
      </c>
      <c r="B492" s="464" t="s">
        <v>427</v>
      </c>
      <c r="C492" s="465" t="s">
        <v>435</v>
      </c>
      <c r="D492" s="466" t="s">
        <v>436</v>
      </c>
      <c r="E492" s="465" t="s">
        <v>781</v>
      </c>
      <c r="F492" s="466" t="s">
        <v>782</v>
      </c>
      <c r="G492" s="465" t="s">
        <v>1539</v>
      </c>
      <c r="H492" s="465" t="s">
        <v>1540</v>
      </c>
      <c r="I492" s="468">
        <v>865.1500244140625</v>
      </c>
      <c r="J492" s="468">
        <v>1</v>
      </c>
      <c r="K492" s="469">
        <v>865.1500244140625</v>
      </c>
    </row>
    <row r="493" spans="1:11" ht="14.4" customHeight="1" x14ac:dyDescent="0.3">
      <c r="A493" s="463" t="s">
        <v>426</v>
      </c>
      <c r="B493" s="464" t="s">
        <v>427</v>
      </c>
      <c r="C493" s="465" t="s">
        <v>435</v>
      </c>
      <c r="D493" s="466" t="s">
        <v>436</v>
      </c>
      <c r="E493" s="465" t="s">
        <v>781</v>
      </c>
      <c r="F493" s="466" t="s">
        <v>782</v>
      </c>
      <c r="G493" s="465" t="s">
        <v>1541</v>
      </c>
      <c r="H493" s="465" t="s">
        <v>1542</v>
      </c>
      <c r="I493" s="468">
        <v>865.1500244140625</v>
      </c>
      <c r="J493" s="468">
        <v>1</v>
      </c>
      <c r="K493" s="469">
        <v>865.1500244140625</v>
      </c>
    </row>
    <row r="494" spans="1:11" ht="14.4" customHeight="1" x14ac:dyDescent="0.3">
      <c r="A494" s="463" t="s">
        <v>426</v>
      </c>
      <c r="B494" s="464" t="s">
        <v>427</v>
      </c>
      <c r="C494" s="465" t="s">
        <v>435</v>
      </c>
      <c r="D494" s="466" t="s">
        <v>436</v>
      </c>
      <c r="E494" s="465" t="s">
        <v>781</v>
      </c>
      <c r="F494" s="466" t="s">
        <v>782</v>
      </c>
      <c r="G494" s="465" t="s">
        <v>1543</v>
      </c>
      <c r="H494" s="465" t="s">
        <v>1544</v>
      </c>
      <c r="I494" s="468">
        <v>2374.06005859375</v>
      </c>
      <c r="J494" s="468">
        <v>1</v>
      </c>
      <c r="K494" s="469">
        <v>2374.06005859375</v>
      </c>
    </row>
    <row r="495" spans="1:11" ht="14.4" customHeight="1" x14ac:dyDescent="0.3">
      <c r="A495" s="463" t="s">
        <v>426</v>
      </c>
      <c r="B495" s="464" t="s">
        <v>427</v>
      </c>
      <c r="C495" s="465" t="s">
        <v>435</v>
      </c>
      <c r="D495" s="466" t="s">
        <v>436</v>
      </c>
      <c r="E495" s="465" t="s">
        <v>781</v>
      </c>
      <c r="F495" s="466" t="s">
        <v>782</v>
      </c>
      <c r="G495" s="465" t="s">
        <v>1545</v>
      </c>
      <c r="H495" s="465" t="s">
        <v>1546</v>
      </c>
      <c r="I495" s="468">
        <v>598</v>
      </c>
      <c r="J495" s="468">
        <v>10</v>
      </c>
      <c r="K495" s="469">
        <v>5980</v>
      </c>
    </row>
    <row r="496" spans="1:11" ht="14.4" customHeight="1" x14ac:dyDescent="0.3">
      <c r="A496" s="463" t="s">
        <v>426</v>
      </c>
      <c r="B496" s="464" t="s">
        <v>427</v>
      </c>
      <c r="C496" s="465" t="s">
        <v>435</v>
      </c>
      <c r="D496" s="466" t="s">
        <v>436</v>
      </c>
      <c r="E496" s="465" t="s">
        <v>781</v>
      </c>
      <c r="F496" s="466" t="s">
        <v>782</v>
      </c>
      <c r="G496" s="465" t="s">
        <v>1547</v>
      </c>
      <c r="H496" s="465" t="s">
        <v>1548</v>
      </c>
      <c r="I496" s="468">
        <v>598</v>
      </c>
      <c r="J496" s="468">
        <v>10</v>
      </c>
      <c r="K496" s="469">
        <v>5980</v>
      </c>
    </row>
    <row r="497" spans="1:11" ht="14.4" customHeight="1" x14ac:dyDescent="0.3">
      <c r="A497" s="463" t="s">
        <v>426</v>
      </c>
      <c r="B497" s="464" t="s">
        <v>427</v>
      </c>
      <c r="C497" s="465" t="s">
        <v>435</v>
      </c>
      <c r="D497" s="466" t="s">
        <v>436</v>
      </c>
      <c r="E497" s="465" t="s">
        <v>781</v>
      </c>
      <c r="F497" s="466" t="s">
        <v>782</v>
      </c>
      <c r="G497" s="465" t="s">
        <v>1549</v>
      </c>
      <c r="H497" s="465" t="s">
        <v>1550</v>
      </c>
      <c r="I497" s="468">
        <v>647.3499755859375</v>
      </c>
      <c r="J497" s="468">
        <v>6</v>
      </c>
      <c r="K497" s="469">
        <v>3884.10009765625</v>
      </c>
    </row>
    <row r="498" spans="1:11" ht="14.4" customHeight="1" x14ac:dyDescent="0.3">
      <c r="A498" s="463" t="s">
        <v>426</v>
      </c>
      <c r="B498" s="464" t="s">
        <v>427</v>
      </c>
      <c r="C498" s="465" t="s">
        <v>435</v>
      </c>
      <c r="D498" s="466" t="s">
        <v>436</v>
      </c>
      <c r="E498" s="465" t="s">
        <v>781</v>
      </c>
      <c r="F498" s="466" t="s">
        <v>782</v>
      </c>
      <c r="G498" s="465" t="s">
        <v>1551</v>
      </c>
      <c r="H498" s="465" t="s">
        <v>1552</v>
      </c>
      <c r="I498" s="468">
        <v>559.02001953125</v>
      </c>
      <c r="J498" s="468">
        <v>2</v>
      </c>
      <c r="K498" s="469">
        <v>1118.0400390625</v>
      </c>
    </row>
    <row r="499" spans="1:11" ht="14.4" customHeight="1" x14ac:dyDescent="0.3">
      <c r="A499" s="463" t="s">
        <v>426</v>
      </c>
      <c r="B499" s="464" t="s">
        <v>427</v>
      </c>
      <c r="C499" s="465" t="s">
        <v>435</v>
      </c>
      <c r="D499" s="466" t="s">
        <v>436</v>
      </c>
      <c r="E499" s="465" t="s">
        <v>781</v>
      </c>
      <c r="F499" s="466" t="s">
        <v>782</v>
      </c>
      <c r="G499" s="465" t="s">
        <v>1553</v>
      </c>
      <c r="H499" s="465" t="s">
        <v>1554</v>
      </c>
      <c r="I499" s="468">
        <v>515.46002197265625</v>
      </c>
      <c r="J499" s="468">
        <v>8</v>
      </c>
      <c r="K499" s="469">
        <v>4123.6800537109375</v>
      </c>
    </row>
    <row r="500" spans="1:11" ht="14.4" customHeight="1" x14ac:dyDescent="0.3">
      <c r="A500" s="463" t="s">
        <v>426</v>
      </c>
      <c r="B500" s="464" t="s">
        <v>427</v>
      </c>
      <c r="C500" s="465" t="s">
        <v>435</v>
      </c>
      <c r="D500" s="466" t="s">
        <v>436</v>
      </c>
      <c r="E500" s="465" t="s">
        <v>781</v>
      </c>
      <c r="F500" s="466" t="s">
        <v>782</v>
      </c>
      <c r="G500" s="465" t="s">
        <v>1555</v>
      </c>
      <c r="H500" s="465" t="s">
        <v>1556</v>
      </c>
      <c r="I500" s="468">
        <v>598.95001220703125</v>
      </c>
      <c r="J500" s="468">
        <v>3</v>
      </c>
      <c r="K500" s="469">
        <v>1796.8499755859375</v>
      </c>
    </row>
    <row r="501" spans="1:11" ht="14.4" customHeight="1" x14ac:dyDescent="0.3">
      <c r="A501" s="463" t="s">
        <v>426</v>
      </c>
      <c r="B501" s="464" t="s">
        <v>427</v>
      </c>
      <c r="C501" s="465" t="s">
        <v>435</v>
      </c>
      <c r="D501" s="466" t="s">
        <v>436</v>
      </c>
      <c r="E501" s="465" t="s">
        <v>781</v>
      </c>
      <c r="F501" s="466" t="s">
        <v>782</v>
      </c>
      <c r="G501" s="465" t="s">
        <v>1557</v>
      </c>
      <c r="H501" s="465" t="s">
        <v>1558</v>
      </c>
      <c r="I501" s="468">
        <v>515.46002197265625</v>
      </c>
      <c r="J501" s="468">
        <v>7</v>
      </c>
      <c r="K501" s="469">
        <v>3608.2200927734375</v>
      </c>
    </row>
    <row r="502" spans="1:11" ht="14.4" customHeight="1" x14ac:dyDescent="0.3">
      <c r="A502" s="463" t="s">
        <v>426</v>
      </c>
      <c r="B502" s="464" t="s">
        <v>427</v>
      </c>
      <c r="C502" s="465" t="s">
        <v>435</v>
      </c>
      <c r="D502" s="466" t="s">
        <v>436</v>
      </c>
      <c r="E502" s="465" t="s">
        <v>781</v>
      </c>
      <c r="F502" s="466" t="s">
        <v>782</v>
      </c>
      <c r="G502" s="465" t="s">
        <v>1559</v>
      </c>
      <c r="H502" s="465" t="s">
        <v>1560</v>
      </c>
      <c r="I502" s="468">
        <v>480</v>
      </c>
      <c r="J502" s="468">
        <v>3</v>
      </c>
      <c r="K502" s="469">
        <v>1440</v>
      </c>
    </row>
    <row r="503" spans="1:11" ht="14.4" customHeight="1" x14ac:dyDescent="0.3">
      <c r="A503" s="463" t="s">
        <v>426</v>
      </c>
      <c r="B503" s="464" t="s">
        <v>427</v>
      </c>
      <c r="C503" s="465" t="s">
        <v>435</v>
      </c>
      <c r="D503" s="466" t="s">
        <v>436</v>
      </c>
      <c r="E503" s="465" t="s">
        <v>781</v>
      </c>
      <c r="F503" s="466" t="s">
        <v>782</v>
      </c>
      <c r="G503" s="465" t="s">
        <v>1561</v>
      </c>
      <c r="H503" s="465" t="s">
        <v>1562</v>
      </c>
      <c r="I503" s="468">
        <v>731.76499938964844</v>
      </c>
      <c r="J503" s="468">
        <v>14</v>
      </c>
      <c r="K503" s="469">
        <v>10268.239990234375</v>
      </c>
    </row>
    <row r="504" spans="1:11" ht="14.4" customHeight="1" x14ac:dyDescent="0.3">
      <c r="A504" s="463" t="s">
        <v>426</v>
      </c>
      <c r="B504" s="464" t="s">
        <v>427</v>
      </c>
      <c r="C504" s="465" t="s">
        <v>435</v>
      </c>
      <c r="D504" s="466" t="s">
        <v>436</v>
      </c>
      <c r="E504" s="465" t="s">
        <v>781</v>
      </c>
      <c r="F504" s="466" t="s">
        <v>782</v>
      </c>
      <c r="G504" s="465" t="s">
        <v>1563</v>
      </c>
      <c r="H504" s="465" t="s">
        <v>1564</v>
      </c>
      <c r="I504" s="468">
        <v>120.00200042724609</v>
      </c>
      <c r="J504" s="468">
        <v>16</v>
      </c>
      <c r="K504" s="469">
        <v>1920.0199890136719</v>
      </c>
    </row>
    <row r="505" spans="1:11" ht="14.4" customHeight="1" x14ac:dyDescent="0.3">
      <c r="A505" s="463" t="s">
        <v>426</v>
      </c>
      <c r="B505" s="464" t="s">
        <v>427</v>
      </c>
      <c r="C505" s="465" t="s">
        <v>435</v>
      </c>
      <c r="D505" s="466" t="s">
        <v>436</v>
      </c>
      <c r="E505" s="465" t="s">
        <v>781</v>
      </c>
      <c r="F505" s="466" t="s">
        <v>782</v>
      </c>
      <c r="G505" s="465" t="s">
        <v>1565</v>
      </c>
      <c r="H505" s="465" t="s">
        <v>1566</v>
      </c>
      <c r="I505" s="468">
        <v>1800.27001953125</v>
      </c>
      <c r="J505" s="468">
        <v>1</v>
      </c>
      <c r="K505" s="469">
        <v>1800.27001953125</v>
      </c>
    </row>
    <row r="506" spans="1:11" ht="14.4" customHeight="1" x14ac:dyDescent="0.3">
      <c r="A506" s="463" t="s">
        <v>426</v>
      </c>
      <c r="B506" s="464" t="s">
        <v>427</v>
      </c>
      <c r="C506" s="465" t="s">
        <v>435</v>
      </c>
      <c r="D506" s="466" t="s">
        <v>436</v>
      </c>
      <c r="E506" s="465" t="s">
        <v>781</v>
      </c>
      <c r="F506" s="466" t="s">
        <v>782</v>
      </c>
      <c r="G506" s="465" t="s">
        <v>1567</v>
      </c>
      <c r="H506" s="465" t="s">
        <v>1568</v>
      </c>
      <c r="I506" s="468">
        <v>528.77001953125</v>
      </c>
      <c r="J506" s="468">
        <v>8</v>
      </c>
      <c r="K506" s="469">
        <v>4230.16015625</v>
      </c>
    </row>
    <row r="507" spans="1:11" ht="14.4" customHeight="1" x14ac:dyDescent="0.3">
      <c r="A507" s="463" t="s">
        <v>426</v>
      </c>
      <c r="B507" s="464" t="s">
        <v>427</v>
      </c>
      <c r="C507" s="465" t="s">
        <v>435</v>
      </c>
      <c r="D507" s="466" t="s">
        <v>436</v>
      </c>
      <c r="E507" s="465" t="s">
        <v>781</v>
      </c>
      <c r="F507" s="466" t="s">
        <v>782</v>
      </c>
      <c r="G507" s="465" t="s">
        <v>1569</v>
      </c>
      <c r="H507" s="465" t="s">
        <v>1570</v>
      </c>
      <c r="I507" s="468">
        <v>998.25</v>
      </c>
      <c r="J507" s="468">
        <v>3</v>
      </c>
      <c r="K507" s="469">
        <v>2994.75</v>
      </c>
    </row>
    <row r="508" spans="1:11" ht="14.4" customHeight="1" x14ac:dyDescent="0.3">
      <c r="A508" s="463" t="s">
        <v>426</v>
      </c>
      <c r="B508" s="464" t="s">
        <v>427</v>
      </c>
      <c r="C508" s="465" t="s">
        <v>435</v>
      </c>
      <c r="D508" s="466" t="s">
        <v>436</v>
      </c>
      <c r="E508" s="465" t="s">
        <v>781</v>
      </c>
      <c r="F508" s="466" t="s">
        <v>782</v>
      </c>
      <c r="G508" s="465" t="s">
        <v>1571</v>
      </c>
      <c r="H508" s="465" t="s">
        <v>1572</v>
      </c>
      <c r="I508" s="468">
        <v>1682.280029296875</v>
      </c>
      <c r="J508" s="468">
        <v>1</v>
      </c>
      <c r="K508" s="469">
        <v>1682.280029296875</v>
      </c>
    </row>
    <row r="509" spans="1:11" ht="14.4" customHeight="1" x14ac:dyDescent="0.3">
      <c r="A509" s="463" t="s">
        <v>426</v>
      </c>
      <c r="B509" s="464" t="s">
        <v>427</v>
      </c>
      <c r="C509" s="465" t="s">
        <v>435</v>
      </c>
      <c r="D509" s="466" t="s">
        <v>436</v>
      </c>
      <c r="E509" s="465" t="s">
        <v>781</v>
      </c>
      <c r="F509" s="466" t="s">
        <v>782</v>
      </c>
      <c r="G509" s="465" t="s">
        <v>1573</v>
      </c>
      <c r="H509" s="465" t="s">
        <v>1574</v>
      </c>
      <c r="I509" s="468">
        <v>291.06199951171874</v>
      </c>
      <c r="J509" s="468">
        <v>10</v>
      </c>
      <c r="K509" s="469">
        <v>2895.9200439453125</v>
      </c>
    </row>
    <row r="510" spans="1:11" ht="14.4" customHeight="1" x14ac:dyDescent="0.3">
      <c r="A510" s="463" t="s">
        <v>426</v>
      </c>
      <c r="B510" s="464" t="s">
        <v>427</v>
      </c>
      <c r="C510" s="465" t="s">
        <v>435</v>
      </c>
      <c r="D510" s="466" t="s">
        <v>436</v>
      </c>
      <c r="E510" s="465" t="s">
        <v>781</v>
      </c>
      <c r="F510" s="466" t="s">
        <v>782</v>
      </c>
      <c r="G510" s="465" t="s">
        <v>1575</v>
      </c>
      <c r="H510" s="465" t="s">
        <v>1576</v>
      </c>
      <c r="I510" s="468">
        <v>1179.9977756076389</v>
      </c>
      <c r="J510" s="468">
        <v>105</v>
      </c>
      <c r="K510" s="469">
        <v>123899.69140625</v>
      </c>
    </row>
    <row r="511" spans="1:11" ht="14.4" customHeight="1" x14ac:dyDescent="0.3">
      <c r="A511" s="463" t="s">
        <v>426</v>
      </c>
      <c r="B511" s="464" t="s">
        <v>427</v>
      </c>
      <c r="C511" s="465" t="s">
        <v>435</v>
      </c>
      <c r="D511" s="466" t="s">
        <v>436</v>
      </c>
      <c r="E511" s="465" t="s">
        <v>781</v>
      </c>
      <c r="F511" s="466" t="s">
        <v>782</v>
      </c>
      <c r="G511" s="465" t="s">
        <v>1577</v>
      </c>
      <c r="H511" s="465" t="s">
        <v>1578</v>
      </c>
      <c r="I511" s="468">
        <v>4085</v>
      </c>
      <c r="J511" s="468">
        <v>2</v>
      </c>
      <c r="K511" s="469">
        <v>8170</v>
      </c>
    </row>
    <row r="512" spans="1:11" ht="14.4" customHeight="1" x14ac:dyDescent="0.3">
      <c r="A512" s="463" t="s">
        <v>426</v>
      </c>
      <c r="B512" s="464" t="s">
        <v>427</v>
      </c>
      <c r="C512" s="465" t="s">
        <v>435</v>
      </c>
      <c r="D512" s="466" t="s">
        <v>436</v>
      </c>
      <c r="E512" s="465" t="s">
        <v>781</v>
      </c>
      <c r="F512" s="466" t="s">
        <v>782</v>
      </c>
      <c r="G512" s="465" t="s">
        <v>1579</v>
      </c>
      <c r="H512" s="465" t="s">
        <v>1580</v>
      </c>
      <c r="I512" s="468">
        <v>138</v>
      </c>
      <c r="J512" s="468">
        <v>180</v>
      </c>
      <c r="K512" s="469">
        <v>24840</v>
      </c>
    </row>
    <row r="513" spans="1:11" ht="14.4" customHeight="1" thickBot="1" x14ac:dyDescent="0.35">
      <c r="A513" s="470" t="s">
        <v>426</v>
      </c>
      <c r="B513" s="471" t="s">
        <v>427</v>
      </c>
      <c r="C513" s="472" t="s">
        <v>435</v>
      </c>
      <c r="D513" s="473" t="s">
        <v>436</v>
      </c>
      <c r="E513" s="472" t="s">
        <v>781</v>
      </c>
      <c r="F513" s="473" t="s">
        <v>782</v>
      </c>
      <c r="G513" s="472" t="s">
        <v>1581</v>
      </c>
      <c r="H513" s="472" t="s">
        <v>1582</v>
      </c>
      <c r="I513" s="475">
        <v>138</v>
      </c>
      <c r="J513" s="475">
        <v>220</v>
      </c>
      <c r="K513" s="476">
        <v>30360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06" customWidth="1"/>
    <col min="18" max="18" width="7.33203125" style="251" customWidth="1"/>
    <col min="19" max="19" width="8" style="206" customWidth="1"/>
    <col min="21" max="21" width="11.21875" bestFit="1" customWidth="1"/>
  </cols>
  <sheetData>
    <row r="1" spans="1:19" ht="18.600000000000001" thickBot="1" x14ac:dyDescent="0.4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" thickBot="1" x14ac:dyDescent="0.35">
      <c r="A2" s="207" t="s">
        <v>242</v>
      </c>
      <c r="B2" s="208"/>
    </row>
    <row r="3" spans="1:19" x14ac:dyDescent="0.3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217</v>
      </c>
      <c r="Q3" s="379"/>
      <c r="R3" s="379"/>
      <c r="S3" s="380"/>
    </row>
    <row r="4" spans="1:19" ht="15" thickBot="1" x14ac:dyDescent="0.35">
      <c r="A4" s="392">
        <v>2018</v>
      </c>
      <c r="B4" s="393"/>
      <c r="C4" s="394" t="s">
        <v>216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215</v>
      </c>
      <c r="J4" s="390" t="s">
        <v>155</v>
      </c>
      <c r="K4" s="368" t="s">
        <v>214</v>
      </c>
      <c r="L4" s="369"/>
      <c r="M4" s="369"/>
      <c r="N4" s="370"/>
      <c r="O4" s="371" t="s">
        <v>213</v>
      </c>
      <c r="P4" s="360" t="s">
        <v>212</v>
      </c>
      <c r="Q4" s="360" t="s">
        <v>165</v>
      </c>
      <c r="R4" s="362" t="s">
        <v>61</v>
      </c>
      <c r="S4" s="364" t="s">
        <v>164</v>
      </c>
    </row>
    <row r="5" spans="1:19" s="286" customFormat="1" ht="19.2" customHeight="1" x14ac:dyDescent="0.3">
      <c r="A5" s="366" t="s">
        <v>211</v>
      </c>
      <c r="B5" s="367"/>
      <c r="C5" s="395"/>
      <c r="D5" s="397"/>
      <c r="E5" s="397"/>
      <c r="F5" s="372"/>
      <c r="G5" s="387"/>
      <c r="H5" s="389"/>
      <c r="I5" s="389"/>
      <c r="J5" s="391"/>
      <c r="K5" s="289" t="s">
        <v>156</v>
      </c>
      <c r="L5" s="288" t="s">
        <v>157</v>
      </c>
      <c r="M5" s="288" t="s">
        <v>210</v>
      </c>
      <c r="N5" s="287" t="s">
        <v>3</v>
      </c>
      <c r="O5" s="372"/>
      <c r="P5" s="361"/>
      <c r="Q5" s="361"/>
      <c r="R5" s="363"/>
      <c r="S5" s="365"/>
    </row>
    <row r="6" spans="1:19" ht="15" thickBot="1" x14ac:dyDescent="0.35">
      <c r="A6" s="384" t="s">
        <v>151</v>
      </c>
      <c r="B6" s="385"/>
      <c r="C6" s="285">
        <f ca="1">SUM(Tabulka[01 uv_sk])/2</f>
        <v>51.925000000000004</v>
      </c>
      <c r="D6" s="283"/>
      <c r="E6" s="283"/>
      <c r="F6" s="282"/>
      <c r="G6" s="284">
        <f ca="1">SUM(Tabulka[05 h_vram])/2</f>
        <v>61903.4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1059.5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1089186</v>
      </c>
      <c r="N6" s="283">
        <f ca="1">SUM(Tabulka[12 m_oc])/2</f>
        <v>1089186</v>
      </c>
      <c r="O6" s="282">
        <f ca="1">SUM(Tabulka[13 m_sk])/2</f>
        <v>16330008</v>
      </c>
      <c r="P6" s="281">
        <f ca="1">SUM(Tabulka[14_vzsk])/2</f>
        <v>1375</v>
      </c>
      <c r="Q6" s="281">
        <f ca="1">SUM(Tabulka[15_vzpl])/2</f>
        <v>61039.740914340407</v>
      </c>
      <c r="R6" s="280">
        <f ca="1">IF(Q6=0,0,P6/Q6)</f>
        <v>2.252630793321345E-2</v>
      </c>
      <c r="S6" s="279">
        <f ca="1">Q6-P6</f>
        <v>59664.740914340407</v>
      </c>
    </row>
    <row r="7" spans="1:19" hidden="1" x14ac:dyDescent="0.3">
      <c r="A7" s="278" t="s">
        <v>209</v>
      </c>
      <c r="B7" s="277" t="s">
        <v>208</v>
      </c>
      <c r="C7" s="276" t="s">
        <v>207</v>
      </c>
      <c r="D7" s="275" t="s">
        <v>206</v>
      </c>
      <c r="E7" s="274" t="s">
        <v>205</v>
      </c>
      <c r="F7" s="273" t="s">
        <v>204</v>
      </c>
      <c r="G7" s="272" t="s">
        <v>203</v>
      </c>
      <c r="H7" s="270" t="s">
        <v>202</v>
      </c>
      <c r="I7" s="270" t="s">
        <v>201</v>
      </c>
      <c r="J7" s="269" t="s">
        <v>200</v>
      </c>
      <c r="K7" s="271" t="s">
        <v>199</v>
      </c>
      <c r="L7" s="270" t="s">
        <v>198</v>
      </c>
      <c r="M7" s="270" t="s">
        <v>197</v>
      </c>
      <c r="N7" s="269" t="s">
        <v>196</v>
      </c>
      <c r="O7" s="268" t="s">
        <v>195</v>
      </c>
      <c r="P7" s="267" t="s">
        <v>194</v>
      </c>
      <c r="Q7" s="266" t="s">
        <v>193</v>
      </c>
      <c r="R7" s="265" t="s">
        <v>192</v>
      </c>
      <c r="S7" s="264" t="s">
        <v>191</v>
      </c>
    </row>
    <row r="8" spans="1:19" x14ac:dyDescent="0.3">
      <c r="A8" s="261" t="s">
        <v>190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10.774999999999999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13178.3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423704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423704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5163330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21039.740914340404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21039.740914340404</v>
      </c>
    </row>
    <row r="9" spans="1:19" x14ac:dyDescent="0.3">
      <c r="A9" s="261">
        <v>99</v>
      </c>
      <c r="B9" s="260" t="s">
        <v>1595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21039.740914340404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21039.740914340404</v>
      </c>
    </row>
    <row r="10" spans="1:19" x14ac:dyDescent="0.3">
      <c r="A10" s="261">
        <v>102</v>
      </c>
      <c r="B10" s="260" t="s">
        <v>1596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4.1562499999999991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5023.2999999999993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95189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95189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1362228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3">
      <c r="A11" s="261">
        <v>103</v>
      </c>
      <c r="B11" s="260" t="s">
        <v>1597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6.6187500000000012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8155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328515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328515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3801102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3">
      <c r="A12" s="261" t="s">
        <v>1584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39.199999999999996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46321.4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645935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645935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10800540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R12" s="263">
        <f ca="1">IF(Tabulka[[#This Row],[15_vzpl]]=0,"",Tabulka[[#This Row],[14_vzsk]]/Tabulka[[#This Row],[15_vzpl]])</f>
        <v>3.4375000000000003E-2</v>
      </c>
      <c r="S12" s="262">
        <f ca="1">IF(Tabulka[[#This Row],[15_vzpl]]-Tabulka[[#This Row],[14_vzsk]]=0,"",Tabulka[[#This Row],[15_vzpl]]-Tabulka[[#This Row],[14_vzsk]])</f>
        <v>38625</v>
      </c>
    </row>
    <row r="13" spans="1:19" x14ac:dyDescent="0.3">
      <c r="A13" s="261">
        <v>303</v>
      </c>
      <c r="B13" s="260" t="s">
        <v>1598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20.775000000000002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24211.7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306479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306479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5561668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R13" s="263">
        <f ca="1">IF(Tabulka[[#This Row],[15_vzpl]]=0,"",Tabulka[[#This Row],[14_vzsk]]/Tabulka[[#This Row],[15_vzpl]])</f>
        <v>3.4375000000000003E-2</v>
      </c>
      <c r="S13" s="262">
        <f ca="1">IF(Tabulka[[#This Row],[15_vzpl]]-Tabulka[[#This Row],[14_vzsk]]=0,"",Tabulka[[#This Row],[15_vzpl]]-Tabulka[[#This Row],[14_vzsk]])</f>
        <v>38625</v>
      </c>
    </row>
    <row r="14" spans="1:19" x14ac:dyDescent="0.3">
      <c r="A14" s="261">
        <v>304</v>
      </c>
      <c r="B14" s="260" t="s">
        <v>1599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6.1749999999999998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7168.8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200043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200043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2050613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3">
      <c r="A15" s="261">
        <v>305</v>
      </c>
      <c r="B15" s="260" t="s">
        <v>1600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334.1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57820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3">
      <c r="A16" s="261">
        <v>416</v>
      </c>
      <c r="B16" s="260" t="s">
        <v>1601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11.95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14606.8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137574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137574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3130439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3">
      <c r="A17" s="261" t="s">
        <v>1585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1.9499999999999997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2403.7000000000003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19547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19547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366138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3">
      <c r="A18" s="261">
        <v>25</v>
      </c>
      <c r="B18" s="260" t="s">
        <v>1602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6048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6048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152551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3">
      <c r="A19" s="261">
        <v>30</v>
      </c>
      <c r="B19" s="260" t="s">
        <v>1603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0.95000000000000007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1163.7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13499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13499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213587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219</v>
      </c>
    </row>
    <row r="21" spans="1:19" x14ac:dyDescent="0.3">
      <c r="A21" s="98" t="s">
        <v>133</v>
      </c>
    </row>
    <row r="22" spans="1:19" x14ac:dyDescent="0.3">
      <c r="A22" s="99" t="s">
        <v>189</v>
      </c>
    </row>
    <row r="23" spans="1:19" x14ac:dyDescent="0.3">
      <c r="A23" s="253" t="s">
        <v>188</v>
      </c>
    </row>
    <row r="24" spans="1:19" x14ac:dyDescent="0.3">
      <c r="A24" s="210" t="s">
        <v>161</v>
      </c>
    </row>
    <row r="25" spans="1:19" x14ac:dyDescent="0.3">
      <c r="A25" s="212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1594</v>
      </c>
    </row>
    <row r="2" spans="1:19" x14ac:dyDescent="0.3">
      <c r="A2" s="207" t="s">
        <v>242</v>
      </c>
    </row>
    <row r="3" spans="1:19" x14ac:dyDescent="0.3">
      <c r="A3" s="299" t="s">
        <v>138</v>
      </c>
      <c r="B3" s="298">
        <v>2018</v>
      </c>
      <c r="C3" t="s">
        <v>218</v>
      </c>
      <c r="D3" t="s">
        <v>209</v>
      </c>
      <c r="E3" t="s">
        <v>207</v>
      </c>
      <c r="F3" t="s">
        <v>206</v>
      </c>
      <c r="G3" t="s">
        <v>205</v>
      </c>
      <c r="H3" t="s">
        <v>204</v>
      </c>
      <c r="I3" t="s">
        <v>203</v>
      </c>
      <c r="J3" t="s">
        <v>202</v>
      </c>
      <c r="K3" t="s">
        <v>201</v>
      </c>
      <c r="L3" t="s">
        <v>200</v>
      </c>
      <c r="M3" t="s">
        <v>199</v>
      </c>
      <c r="N3" t="s">
        <v>198</v>
      </c>
      <c r="O3" t="s">
        <v>197</v>
      </c>
      <c r="P3" t="s">
        <v>196</v>
      </c>
      <c r="Q3" t="s">
        <v>195</v>
      </c>
      <c r="R3" t="s">
        <v>194</v>
      </c>
      <c r="S3" t="s">
        <v>193</v>
      </c>
    </row>
    <row r="4" spans="1:19" x14ac:dyDescent="0.3">
      <c r="A4" s="297" t="s">
        <v>139</v>
      </c>
      <c r="B4" s="296">
        <v>1</v>
      </c>
      <c r="C4" s="291">
        <v>1</v>
      </c>
      <c r="D4" s="291" t="s">
        <v>190</v>
      </c>
      <c r="E4" s="290">
        <v>11</v>
      </c>
      <c r="F4" s="290"/>
      <c r="G4" s="290"/>
      <c r="H4" s="290"/>
      <c r="I4" s="290">
        <v>1882.6999999999998</v>
      </c>
      <c r="J4" s="290"/>
      <c r="K4" s="290"/>
      <c r="L4" s="290">
        <v>72</v>
      </c>
      <c r="M4" s="290"/>
      <c r="N4" s="290"/>
      <c r="O4" s="290">
        <v>50000</v>
      </c>
      <c r="P4" s="290">
        <v>50000</v>
      </c>
      <c r="Q4" s="290">
        <v>600310</v>
      </c>
      <c r="R4" s="290"/>
      <c r="S4" s="290">
        <v>2629.9676142925505</v>
      </c>
    </row>
    <row r="5" spans="1:19" x14ac:dyDescent="0.3">
      <c r="A5" s="295" t="s">
        <v>140</v>
      </c>
      <c r="B5" s="294">
        <v>2</v>
      </c>
      <c r="C5">
        <v>1</v>
      </c>
      <c r="D5">
        <v>99</v>
      </c>
      <c r="S5">
        <v>2629.9676142925505</v>
      </c>
    </row>
    <row r="6" spans="1:19" x14ac:dyDescent="0.3">
      <c r="A6" s="297" t="s">
        <v>141</v>
      </c>
      <c r="B6" s="296">
        <v>3</v>
      </c>
      <c r="C6">
        <v>1</v>
      </c>
      <c r="D6">
        <v>102</v>
      </c>
      <c r="E6">
        <v>4.3499999999999996</v>
      </c>
      <c r="I6">
        <v>704.9</v>
      </c>
      <c r="L6">
        <v>72</v>
      </c>
      <c r="Q6">
        <v>159647</v>
      </c>
    </row>
    <row r="7" spans="1:19" x14ac:dyDescent="0.3">
      <c r="A7" s="295" t="s">
        <v>142</v>
      </c>
      <c r="B7" s="294">
        <v>4</v>
      </c>
      <c r="C7">
        <v>1</v>
      </c>
      <c r="D7">
        <v>103</v>
      </c>
      <c r="E7">
        <v>6.65</v>
      </c>
      <c r="I7">
        <v>1177.8</v>
      </c>
      <c r="O7">
        <v>50000</v>
      </c>
      <c r="P7">
        <v>50000</v>
      </c>
      <c r="Q7">
        <v>440663</v>
      </c>
    </row>
    <row r="8" spans="1:19" x14ac:dyDescent="0.3">
      <c r="A8" s="297" t="s">
        <v>143</v>
      </c>
      <c r="B8" s="296">
        <v>5</v>
      </c>
      <c r="C8">
        <v>1</v>
      </c>
      <c r="D8" t="s">
        <v>1584</v>
      </c>
      <c r="E8">
        <v>39.9</v>
      </c>
      <c r="I8">
        <v>6919</v>
      </c>
      <c r="Q8">
        <v>1322080</v>
      </c>
      <c r="R8">
        <v>1155</v>
      </c>
      <c r="S8">
        <v>5000</v>
      </c>
    </row>
    <row r="9" spans="1:19" x14ac:dyDescent="0.3">
      <c r="A9" s="295" t="s">
        <v>144</v>
      </c>
      <c r="B9" s="294">
        <v>6</v>
      </c>
      <c r="C9">
        <v>1</v>
      </c>
      <c r="D9">
        <v>303</v>
      </c>
      <c r="E9">
        <v>21</v>
      </c>
      <c r="I9">
        <v>3667</v>
      </c>
      <c r="Q9">
        <v>686644</v>
      </c>
      <c r="R9">
        <v>1155</v>
      </c>
      <c r="S9">
        <v>5000</v>
      </c>
    </row>
    <row r="10" spans="1:19" x14ac:dyDescent="0.3">
      <c r="A10" s="297" t="s">
        <v>145</v>
      </c>
      <c r="B10" s="296">
        <v>7</v>
      </c>
      <c r="C10">
        <v>1</v>
      </c>
      <c r="D10">
        <v>304</v>
      </c>
      <c r="E10">
        <v>6.9</v>
      </c>
      <c r="I10">
        <v>1129.5999999999999</v>
      </c>
      <c r="Q10">
        <v>268700</v>
      </c>
    </row>
    <row r="11" spans="1:19" x14ac:dyDescent="0.3">
      <c r="A11" s="295" t="s">
        <v>146</v>
      </c>
      <c r="B11" s="294">
        <v>8</v>
      </c>
      <c r="C11">
        <v>1</v>
      </c>
      <c r="D11">
        <v>416</v>
      </c>
      <c r="E11">
        <v>12</v>
      </c>
      <c r="I11">
        <v>2122.4</v>
      </c>
      <c r="Q11">
        <v>366736</v>
      </c>
    </row>
    <row r="12" spans="1:19" x14ac:dyDescent="0.3">
      <c r="A12" s="297" t="s">
        <v>147</v>
      </c>
      <c r="B12" s="296">
        <v>9</v>
      </c>
      <c r="C12">
        <v>1</v>
      </c>
      <c r="D12" t="s">
        <v>1585</v>
      </c>
      <c r="E12">
        <v>1.9500000000000002</v>
      </c>
      <c r="I12">
        <v>354.5</v>
      </c>
      <c r="L12">
        <v>60</v>
      </c>
      <c r="Q12">
        <v>44358</v>
      </c>
    </row>
    <row r="13" spans="1:19" x14ac:dyDescent="0.3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18220</v>
      </c>
    </row>
    <row r="14" spans="1:19" x14ac:dyDescent="0.3">
      <c r="A14" s="297" t="s">
        <v>149</v>
      </c>
      <c r="B14" s="296">
        <v>11</v>
      </c>
      <c r="C14">
        <v>1</v>
      </c>
      <c r="D14">
        <v>30</v>
      </c>
      <c r="E14">
        <v>0.95000000000000007</v>
      </c>
      <c r="I14">
        <v>170.5</v>
      </c>
      <c r="L14">
        <v>60</v>
      </c>
      <c r="Q14">
        <v>26138</v>
      </c>
    </row>
    <row r="15" spans="1:19" x14ac:dyDescent="0.3">
      <c r="A15" s="295" t="s">
        <v>150</v>
      </c>
      <c r="B15" s="294">
        <v>12</v>
      </c>
      <c r="C15" t="s">
        <v>1586</v>
      </c>
      <c r="E15">
        <v>52.85</v>
      </c>
      <c r="I15">
        <v>9156.1999999999989</v>
      </c>
      <c r="L15">
        <v>132</v>
      </c>
      <c r="O15">
        <v>50000</v>
      </c>
      <c r="P15">
        <v>50000</v>
      </c>
      <c r="Q15">
        <v>1966748</v>
      </c>
      <c r="R15">
        <v>1155</v>
      </c>
      <c r="S15">
        <v>7629.9676142925509</v>
      </c>
    </row>
    <row r="16" spans="1:19" x14ac:dyDescent="0.3">
      <c r="A16" s="293" t="s">
        <v>138</v>
      </c>
      <c r="B16" s="292">
        <v>2018</v>
      </c>
      <c r="C16">
        <v>2</v>
      </c>
      <c r="D16" t="s">
        <v>190</v>
      </c>
      <c r="E16">
        <v>10.9</v>
      </c>
      <c r="I16">
        <v>1554</v>
      </c>
      <c r="L16">
        <v>101.5</v>
      </c>
      <c r="Q16">
        <v>609512</v>
      </c>
      <c r="S16">
        <v>2629.9676142925505</v>
      </c>
    </row>
    <row r="17" spans="3:19" x14ac:dyDescent="0.3">
      <c r="C17">
        <v>2</v>
      </c>
      <c r="D17">
        <v>99</v>
      </c>
      <c r="S17">
        <v>2629.9676142925505</v>
      </c>
    </row>
    <row r="18" spans="3:19" x14ac:dyDescent="0.3">
      <c r="C18">
        <v>2</v>
      </c>
      <c r="D18">
        <v>102</v>
      </c>
      <c r="E18">
        <v>4.25</v>
      </c>
      <c r="I18">
        <v>628.79999999999995</v>
      </c>
      <c r="L18">
        <v>101.5</v>
      </c>
      <c r="Q18">
        <v>166291</v>
      </c>
    </row>
    <row r="19" spans="3:19" x14ac:dyDescent="0.3">
      <c r="C19">
        <v>2</v>
      </c>
      <c r="D19">
        <v>103</v>
      </c>
      <c r="E19">
        <v>6.65</v>
      </c>
      <c r="I19">
        <v>925.2</v>
      </c>
      <c r="Q19">
        <v>443221</v>
      </c>
    </row>
    <row r="20" spans="3:19" x14ac:dyDescent="0.3">
      <c r="C20">
        <v>2</v>
      </c>
      <c r="D20" t="s">
        <v>1584</v>
      </c>
      <c r="E20">
        <v>39.9</v>
      </c>
      <c r="I20">
        <v>5929.6</v>
      </c>
      <c r="O20">
        <v>25000</v>
      </c>
      <c r="P20">
        <v>25000</v>
      </c>
      <c r="Q20">
        <v>1288066</v>
      </c>
      <c r="R20">
        <v>220</v>
      </c>
      <c r="S20">
        <v>5000</v>
      </c>
    </row>
    <row r="21" spans="3:19" x14ac:dyDescent="0.3">
      <c r="C21">
        <v>2</v>
      </c>
      <c r="D21">
        <v>303</v>
      </c>
      <c r="E21">
        <v>21</v>
      </c>
      <c r="I21">
        <v>3136</v>
      </c>
      <c r="Q21">
        <v>662120</v>
      </c>
      <c r="R21">
        <v>220</v>
      </c>
      <c r="S21">
        <v>5000</v>
      </c>
    </row>
    <row r="22" spans="3:19" x14ac:dyDescent="0.3">
      <c r="C22">
        <v>2</v>
      </c>
      <c r="D22">
        <v>304</v>
      </c>
      <c r="E22">
        <v>6.9</v>
      </c>
      <c r="I22">
        <v>945.6</v>
      </c>
      <c r="O22">
        <v>25000</v>
      </c>
      <c r="P22">
        <v>25000</v>
      </c>
      <c r="Q22">
        <v>252903</v>
      </c>
    </row>
    <row r="23" spans="3:19" x14ac:dyDescent="0.3">
      <c r="C23">
        <v>2</v>
      </c>
      <c r="D23">
        <v>416</v>
      </c>
      <c r="E23">
        <v>12</v>
      </c>
      <c r="I23">
        <v>1848</v>
      </c>
      <c r="Q23">
        <v>373043</v>
      </c>
    </row>
    <row r="24" spans="3:19" x14ac:dyDescent="0.3">
      <c r="C24">
        <v>2</v>
      </c>
      <c r="D24" t="s">
        <v>1585</v>
      </c>
      <c r="E24">
        <v>1.9500000000000002</v>
      </c>
      <c r="I24">
        <v>299.2</v>
      </c>
      <c r="L24">
        <v>57</v>
      </c>
      <c r="Q24">
        <v>42486</v>
      </c>
    </row>
    <row r="25" spans="3:19" x14ac:dyDescent="0.3">
      <c r="C25">
        <v>2</v>
      </c>
      <c r="D25">
        <v>25</v>
      </c>
      <c r="E25">
        <v>1</v>
      </c>
      <c r="I25">
        <v>160</v>
      </c>
      <c r="Q25">
        <v>18220</v>
      </c>
    </row>
    <row r="26" spans="3:19" x14ac:dyDescent="0.3">
      <c r="C26">
        <v>2</v>
      </c>
      <c r="D26">
        <v>30</v>
      </c>
      <c r="E26">
        <v>0.95000000000000007</v>
      </c>
      <c r="I26">
        <v>139.19999999999999</v>
      </c>
      <c r="L26">
        <v>57</v>
      </c>
      <c r="Q26">
        <v>24266</v>
      </c>
    </row>
    <row r="27" spans="3:19" x14ac:dyDescent="0.3">
      <c r="C27" t="s">
        <v>1587</v>
      </c>
      <c r="E27">
        <v>52.75</v>
      </c>
      <c r="I27">
        <v>7782.8</v>
      </c>
      <c r="L27">
        <v>158.5</v>
      </c>
      <c r="O27">
        <v>25000</v>
      </c>
      <c r="P27">
        <v>25000</v>
      </c>
      <c r="Q27">
        <v>1940064</v>
      </c>
      <c r="R27">
        <v>220</v>
      </c>
      <c r="S27">
        <v>7629.9676142925509</v>
      </c>
    </row>
    <row r="28" spans="3:19" x14ac:dyDescent="0.3">
      <c r="C28">
        <v>3</v>
      </c>
      <c r="D28" t="s">
        <v>190</v>
      </c>
      <c r="E28">
        <v>10.9</v>
      </c>
      <c r="I28">
        <v>1650.3999999999999</v>
      </c>
      <c r="L28">
        <v>106</v>
      </c>
      <c r="O28">
        <v>12417</v>
      </c>
      <c r="P28">
        <v>12417</v>
      </c>
      <c r="Q28">
        <v>604675</v>
      </c>
      <c r="S28">
        <v>2629.9676142925505</v>
      </c>
    </row>
    <row r="29" spans="3:19" x14ac:dyDescent="0.3">
      <c r="C29">
        <v>3</v>
      </c>
      <c r="D29">
        <v>99</v>
      </c>
      <c r="S29">
        <v>2629.9676142925505</v>
      </c>
    </row>
    <row r="30" spans="3:19" x14ac:dyDescent="0.3">
      <c r="C30">
        <v>3</v>
      </c>
      <c r="D30">
        <v>102</v>
      </c>
      <c r="E30">
        <v>4.25</v>
      </c>
      <c r="I30">
        <v>556.79999999999995</v>
      </c>
      <c r="L30">
        <v>106</v>
      </c>
      <c r="O30">
        <v>6952</v>
      </c>
      <c r="P30">
        <v>6952</v>
      </c>
      <c r="Q30">
        <v>168247</v>
      </c>
    </row>
    <row r="31" spans="3:19" x14ac:dyDescent="0.3">
      <c r="C31">
        <v>3</v>
      </c>
      <c r="D31">
        <v>103</v>
      </c>
      <c r="E31">
        <v>6.65</v>
      </c>
      <c r="I31">
        <v>1093.5999999999999</v>
      </c>
      <c r="O31">
        <v>5465</v>
      </c>
      <c r="P31">
        <v>5465</v>
      </c>
      <c r="Q31">
        <v>436428</v>
      </c>
    </row>
    <row r="32" spans="3:19" x14ac:dyDescent="0.3">
      <c r="C32">
        <v>3</v>
      </c>
      <c r="D32" t="s">
        <v>1584</v>
      </c>
      <c r="E32">
        <v>38.9</v>
      </c>
      <c r="I32">
        <v>6041.6</v>
      </c>
      <c r="O32">
        <v>29502</v>
      </c>
      <c r="P32">
        <v>29502</v>
      </c>
      <c r="Q32">
        <v>1246935</v>
      </c>
      <c r="S32">
        <v>5000</v>
      </c>
    </row>
    <row r="33" spans="3:19" x14ac:dyDescent="0.3">
      <c r="C33">
        <v>3</v>
      </c>
      <c r="D33">
        <v>303</v>
      </c>
      <c r="E33">
        <v>20</v>
      </c>
      <c r="I33">
        <v>3072</v>
      </c>
      <c r="O33">
        <v>14752</v>
      </c>
      <c r="P33">
        <v>14752</v>
      </c>
      <c r="Q33">
        <v>626194</v>
      </c>
      <c r="S33">
        <v>5000</v>
      </c>
    </row>
    <row r="34" spans="3:19" x14ac:dyDescent="0.3">
      <c r="C34">
        <v>3</v>
      </c>
      <c r="D34">
        <v>304</v>
      </c>
      <c r="E34">
        <v>6.9</v>
      </c>
      <c r="I34">
        <v>961.6</v>
      </c>
      <c r="O34">
        <v>14000</v>
      </c>
      <c r="P34">
        <v>14000</v>
      </c>
      <c r="Q34">
        <v>245945</v>
      </c>
    </row>
    <row r="35" spans="3:19" x14ac:dyDescent="0.3">
      <c r="C35">
        <v>3</v>
      </c>
      <c r="D35">
        <v>416</v>
      </c>
      <c r="E35">
        <v>12</v>
      </c>
      <c r="I35">
        <v>2008</v>
      </c>
      <c r="O35">
        <v>750</v>
      </c>
      <c r="P35">
        <v>750</v>
      </c>
      <c r="Q35">
        <v>374796</v>
      </c>
    </row>
    <row r="36" spans="3:19" x14ac:dyDescent="0.3">
      <c r="C36">
        <v>3</v>
      </c>
      <c r="D36" t="s">
        <v>1585</v>
      </c>
      <c r="E36">
        <v>1.9500000000000002</v>
      </c>
      <c r="I36">
        <v>336.5</v>
      </c>
      <c r="L36">
        <v>58</v>
      </c>
      <c r="O36">
        <v>3000</v>
      </c>
      <c r="P36">
        <v>3000</v>
      </c>
      <c r="Q36">
        <v>47024</v>
      </c>
    </row>
    <row r="37" spans="3:19" x14ac:dyDescent="0.3">
      <c r="C37">
        <v>3</v>
      </c>
      <c r="D37">
        <v>25</v>
      </c>
      <c r="E37">
        <v>1</v>
      </c>
      <c r="I37">
        <v>176</v>
      </c>
      <c r="Q37">
        <v>18220</v>
      </c>
    </row>
    <row r="38" spans="3:19" x14ac:dyDescent="0.3">
      <c r="C38">
        <v>3</v>
      </c>
      <c r="D38">
        <v>30</v>
      </c>
      <c r="E38">
        <v>0.95000000000000007</v>
      </c>
      <c r="I38">
        <v>160.5</v>
      </c>
      <c r="L38">
        <v>58</v>
      </c>
      <c r="O38">
        <v>3000</v>
      </c>
      <c r="P38">
        <v>3000</v>
      </c>
      <c r="Q38">
        <v>28804</v>
      </c>
    </row>
    <row r="39" spans="3:19" x14ac:dyDescent="0.3">
      <c r="C39" t="s">
        <v>1588</v>
      </c>
      <c r="E39">
        <v>51.75</v>
      </c>
      <c r="I39">
        <v>8028.5</v>
      </c>
      <c r="L39">
        <v>164</v>
      </c>
      <c r="O39">
        <v>44919</v>
      </c>
      <c r="P39">
        <v>44919</v>
      </c>
      <c r="Q39">
        <v>1898634</v>
      </c>
      <c r="S39">
        <v>7629.9676142925509</v>
      </c>
    </row>
    <row r="40" spans="3:19" x14ac:dyDescent="0.3">
      <c r="C40">
        <v>4</v>
      </c>
      <c r="D40" t="s">
        <v>190</v>
      </c>
      <c r="E40">
        <v>10.899999999999999</v>
      </c>
      <c r="I40">
        <v>1763.4</v>
      </c>
      <c r="L40">
        <v>91.5</v>
      </c>
      <c r="Q40">
        <v>604915</v>
      </c>
      <c r="S40">
        <v>2629.9676142925505</v>
      </c>
    </row>
    <row r="41" spans="3:19" x14ac:dyDescent="0.3">
      <c r="C41">
        <v>4</v>
      </c>
      <c r="D41">
        <v>99</v>
      </c>
      <c r="S41">
        <v>2629.9676142925505</v>
      </c>
    </row>
    <row r="42" spans="3:19" x14ac:dyDescent="0.3">
      <c r="C42">
        <v>4</v>
      </c>
      <c r="D42">
        <v>102</v>
      </c>
      <c r="E42">
        <v>4.3</v>
      </c>
      <c r="I42">
        <v>690.4</v>
      </c>
      <c r="L42">
        <v>91.5</v>
      </c>
      <c r="Q42">
        <v>167001</v>
      </c>
    </row>
    <row r="43" spans="3:19" x14ac:dyDescent="0.3">
      <c r="C43">
        <v>4</v>
      </c>
      <c r="D43">
        <v>103</v>
      </c>
      <c r="E43">
        <v>6.6</v>
      </c>
      <c r="I43">
        <v>1073</v>
      </c>
      <c r="Q43">
        <v>437914</v>
      </c>
    </row>
    <row r="44" spans="3:19" x14ac:dyDescent="0.3">
      <c r="C44">
        <v>4</v>
      </c>
      <c r="D44" t="s">
        <v>1584</v>
      </c>
      <c r="E44">
        <v>37.9</v>
      </c>
      <c r="I44">
        <v>5697.6</v>
      </c>
      <c r="O44">
        <v>59274</v>
      </c>
      <c r="P44">
        <v>59274</v>
      </c>
      <c r="Q44">
        <v>1229714</v>
      </c>
      <c r="S44">
        <v>5000</v>
      </c>
    </row>
    <row r="45" spans="3:19" x14ac:dyDescent="0.3">
      <c r="C45">
        <v>4</v>
      </c>
      <c r="D45">
        <v>303</v>
      </c>
      <c r="E45">
        <v>20</v>
      </c>
      <c r="I45">
        <v>2932</v>
      </c>
      <c r="O45">
        <v>20000</v>
      </c>
      <c r="P45">
        <v>20000</v>
      </c>
      <c r="Q45">
        <v>630232</v>
      </c>
      <c r="S45">
        <v>5000</v>
      </c>
    </row>
    <row r="46" spans="3:19" x14ac:dyDescent="0.3">
      <c r="C46">
        <v>4</v>
      </c>
      <c r="D46">
        <v>304</v>
      </c>
      <c r="E46">
        <v>6.9</v>
      </c>
      <c r="I46">
        <v>983.2</v>
      </c>
      <c r="O46">
        <v>38524</v>
      </c>
      <c r="P46">
        <v>38524</v>
      </c>
      <c r="Q46">
        <v>257339</v>
      </c>
    </row>
    <row r="47" spans="3:19" x14ac:dyDescent="0.3">
      <c r="C47">
        <v>4</v>
      </c>
      <c r="D47">
        <v>416</v>
      </c>
      <c r="E47">
        <v>11</v>
      </c>
      <c r="I47">
        <v>1782.4</v>
      </c>
      <c r="O47">
        <v>750</v>
      </c>
      <c r="P47">
        <v>750</v>
      </c>
      <c r="Q47">
        <v>342143</v>
      </c>
    </row>
    <row r="48" spans="3:19" x14ac:dyDescent="0.3">
      <c r="C48">
        <v>4</v>
      </c>
      <c r="D48" t="s">
        <v>1585</v>
      </c>
      <c r="E48">
        <v>1.9500000000000002</v>
      </c>
      <c r="I48">
        <v>308.5</v>
      </c>
      <c r="L48">
        <v>55</v>
      </c>
      <c r="O48">
        <v>3728</v>
      </c>
      <c r="P48">
        <v>3728</v>
      </c>
      <c r="Q48">
        <v>47520</v>
      </c>
    </row>
    <row r="49" spans="3:19" x14ac:dyDescent="0.3">
      <c r="C49">
        <v>4</v>
      </c>
      <c r="D49">
        <v>25</v>
      </c>
      <c r="E49">
        <v>1</v>
      </c>
      <c r="I49">
        <v>152</v>
      </c>
      <c r="Q49">
        <v>18269</v>
      </c>
    </row>
    <row r="50" spans="3:19" x14ac:dyDescent="0.3">
      <c r="C50">
        <v>4</v>
      </c>
      <c r="D50">
        <v>30</v>
      </c>
      <c r="E50">
        <v>0.95000000000000007</v>
      </c>
      <c r="I50">
        <v>156.5</v>
      </c>
      <c r="L50">
        <v>55</v>
      </c>
      <c r="O50">
        <v>3728</v>
      </c>
      <c r="P50">
        <v>3728</v>
      </c>
      <c r="Q50">
        <v>29251</v>
      </c>
    </row>
    <row r="51" spans="3:19" x14ac:dyDescent="0.3">
      <c r="C51" t="s">
        <v>1589</v>
      </c>
      <c r="E51">
        <v>50.75</v>
      </c>
      <c r="I51">
        <v>7769.5</v>
      </c>
      <c r="L51">
        <v>146.5</v>
      </c>
      <c r="O51">
        <v>63002</v>
      </c>
      <c r="P51">
        <v>63002</v>
      </c>
      <c r="Q51">
        <v>1882149</v>
      </c>
      <c r="S51">
        <v>7629.9676142925509</v>
      </c>
    </row>
    <row r="52" spans="3:19" x14ac:dyDescent="0.3">
      <c r="C52">
        <v>5</v>
      </c>
      <c r="D52" t="s">
        <v>190</v>
      </c>
      <c r="E52">
        <v>11.05</v>
      </c>
      <c r="I52">
        <v>1883</v>
      </c>
      <c r="L52">
        <v>104</v>
      </c>
      <c r="O52">
        <v>16881</v>
      </c>
      <c r="P52">
        <v>16881</v>
      </c>
      <c r="Q52">
        <v>631106</v>
      </c>
      <c r="S52">
        <v>2629.9676142925505</v>
      </c>
    </row>
    <row r="53" spans="3:19" x14ac:dyDescent="0.3">
      <c r="C53">
        <v>5</v>
      </c>
      <c r="D53">
        <v>99</v>
      </c>
      <c r="S53">
        <v>2629.9676142925505</v>
      </c>
    </row>
    <row r="54" spans="3:19" x14ac:dyDescent="0.3">
      <c r="C54">
        <v>5</v>
      </c>
      <c r="D54">
        <v>102</v>
      </c>
      <c r="E54">
        <v>4.45</v>
      </c>
      <c r="I54">
        <v>714.59999999999991</v>
      </c>
      <c r="L54">
        <v>104</v>
      </c>
      <c r="O54">
        <v>7764</v>
      </c>
      <c r="P54">
        <v>7764</v>
      </c>
      <c r="Q54">
        <v>180636</v>
      </c>
    </row>
    <row r="55" spans="3:19" x14ac:dyDescent="0.3">
      <c r="C55">
        <v>5</v>
      </c>
      <c r="D55">
        <v>103</v>
      </c>
      <c r="E55">
        <v>6.6</v>
      </c>
      <c r="I55">
        <v>1168.4000000000001</v>
      </c>
      <c r="O55">
        <v>9117</v>
      </c>
      <c r="P55">
        <v>9117</v>
      </c>
      <c r="Q55">
        <v>450470</v>
      </c>
    </row>
    <row r="56" spans="3:19" x14ac:dyDescent="0.3">
      <c r="C56">
        <v>5</v>
      </c>
      <c r="D56" t="s">
        <v>1584</v>
      </c>
      <c r="E56">
        <v>38.9</v>
      </c>
      <c r="I56">
        <v>6611.7000000000007</v>
      </c>
      <c r="O56">
        <v>13106</v>
      </c>
      <c r="P56">
        <v>13106</v>
      </c>
      <c r="Q56">
        <v>1268711</v>
      </c>
      <c r="S56">
        <v>5000</v>
      </c>
    </row>
    <row r="57" spans="3:19" x14ac:dyDescent="0.3">
      <c r="C57">
        <v>5</v>
      </c>
      <c r="D57">
        <v>303</v>
      </c>
      <c r="E57">
        <v>20.399999999999999</v>
      </c>
      <c r="I57">
        <v>3440</v>
      </c>
      <c r="O57">
        <v>8856</v>
      </c>
      <c r="P57">
        <v>8856</v>
      </c>
      <c r="Q57">
        <v>646615</v>
      </c>
      <c r="S57">
        <v>5000</v>
      </c>
    </row>
    <row r="58" spans="3:19" x14ac:dyDescent="0.3">
      <c r="C58">
        <v>5</v>
      </c>
      <c r="D58">
        <v>304</v>
      </c>
      <c r="E58">
        <v>5.9</v>
      </c>
      <c r="I58">
        <v>1029.5999999999999</v>
      </c>
      <c r="O58">
        <v>3500</v>
      </c>
      <c r="P58">
        <v>3500</v>
      </c>
      <c r="Q58">
        <v>248047</v>
      </c>
    </row>
    <row r="59" spans="3:19" x14ac:dyDescent="0.3">
      <c r="C59">
        <v>5</v>
      </c>
      <c r="D59">
        <v>305</v>
      </c>
      <c r="E59">
        <v>0.6</v>
      </c>
      <c r="I59">
        <v>54.1</v>
      </c>
      <c r="Q59">
        <v>7674</v>
      </c>
    </row>
    <row r="60" spans="3:19" x14ac:dyDescent="0.3">
      <c r="C60">
        <v>5</v>
      </c>
      <c r="D60">
        <v>416</v>
      </c>
      <c r="E60">
        <v>12</v>
      </c>
      <c r="I60">
        <v>2088</v>
      </c>
      <c r="O60">
        <v>750</v>
      </c>
      <c r="P60">
        <v>750</v>
      </c>
      <c r="Q60">
        <v>366375</v>
      </c>
    </row>
    <row r="61" spans="3:19" x14ac:dyDescent="0.3">
      <c r="C61">
        <v>5</v>
      </c>
      <c r="D61" t="s">
        <v>1585</v>
      </c>
      <c r="E61">
        <v>1.9500000000000002</v>
      </c>
      <c r="I61">
        <v>333.5</v>
      </c>
      <c r="L61">
        <v>50</v>
      </c>
      <c r="Q61">
        <v>43596</v>
      </c>
    </row>
    <row r="62" spans="3:19" x14ac:dyDescent="0.3">
      <c r="C62">
        <v>5</v>
      </c>
      <c r="D62">
        <v>25</v>
      </c>
      <c r="E62">
        <v>1</v>
      </c>
      <c r="I62">
        <v>160</v>
      </c>
      <c r="Q62">
        <v>18519</v>
      </c>
    </row>
    <row r="63" spans="3:19" x14ac:dyDescent="0.3">
      <c r="C63">
        <v>5</v>
      </c>
      <c r="D63">
        <v>30</v>
      </c>
      <c r="E63">
        <v>0.95000000000000007</v>
      </c>
      <c r="I63">
        <v>173.5</v>
      </c>
      <c r="L63">
        <v>50</v>
      </c>
      <c r="Q63">
        <v>25077</v>
      </c>
    </row>
    <row r="64" spans="3:19" x14ac:dyDescent="0.3">
      <c r="C64" t="s">
        <v>1590</v>
      </c>
      <c r="E64">
        <v>51.900000000000006</v>
      </c>
      <c r="I64">
        <v>8828.2000000000007</v>
      </c>
      <c r="L64">
        <v>154</v>
      </c>
      <c r="O64">
        <v>29987</v>
      </c>
      <c r="P64">
        <v>29987</v>
      </c>
      <c r="Q64">
        <v>1943413</v>
      </c>
      <c r="S64">
        <v>7629.9676142925509</v>
      </c>
    </row>
    <row r="65" spans="3:19" x14ac:dyDescent="0.3">
      <c r="C65">
        <v>6</v>
      </c>
      <c r="D65" t="s">
        <v>190</v>
      </c>
      <c r="E65">
        <v>10.55</v>
      </c>
      <c r="I65">
        <v>1669.5</v>
      </c>
      <c r="L65">
        <v>78.5</v>
      </c>
      <c r="Q65">
        <v>593417</v>
      </c>
      <c r="S65">
        <v>2629.9676142925505</v>
      </c>
    </row>
    <row r="66" spans="3:19" x14ac:dyDescent="0.3">
      <c r="C66">
        <v>6</v>
      </c>
      <c r="D66">
        <v>99</v>
      </c>
      <c r="S66">
        <v>2629.9676142925505</v>
      </c>
    </row>
    <row r="67" spans="3:19" x14ac:dyDescent="0.3">
      <c r="C67">
        <v>6</v>
      </c>
      <c r="D67">
        <v>102</v>
      </c>
      <c r="E67">
        <v>3.95</v>
      </c>
      <c r="I67">
        <v>619.29999999999995</v>
      </c>
      <c r="L67">
        <v>78.5</v>
      </c>
      <c r="Q67">
        <v>151476</v>
      </c>
    </row>
    <row r="68" spans="3:19" x14ac:dyDescent="0.3">
      <c r="C68">
        <v>6</v>
      </c>
      <c r="D68">
        <v>103</v>
      </c>
      <c r="E68">
        <v>6.6</v>
      </c>
      <c r="I68">
        <v>1050.2</v>
      </c>
      <c r="Q68">
        <v>441941</v>
      </c>
    </row>
    <row r="69" spans="3:19" x14ac:dyDescent="0.3">
      <c r="C69">
        <v>6</v>
      </c>
      <c r="D69" t="s">
        <v>1584</v>
      </c>
      <c r="E69">
        <v>38.9</v>
      </c>
      <c r="I69">
        <v>5650.7999999999993</v>
      </c>
      <c r="O69">
        <v>37356</v>
      </c>
      <c r="P69">
        <v>37356</v>
      </c>
      <c r="Q69">
        <v>1328348</v>
      </c>
      <c r="S69">
        <v>5000</v>
      </c>
    </row>
    <row r="70" spans="3:19" x14ac:dyDescent="0.3">
      <c r="C70">
        <v>6</v>
      </c>
      <c r="D70">
        <v>303</v>
      </c>
      <c r="E70">
        <v>20.399999999999999</v>
      </c>
      <c r="I70">
        <v>2939.2</v>
      </c>
      <c r="O70">
        <v>6000</v>
      </c>
      <c r="P70">
        <v>6000</v>
      </c>
      <c r="Q70">
        <v>661611</v>
      </c>
      <c r="S70">
        <v>5000</v>
      </c>
    </row>
    <row r="71" spans="3:19" x14ac:dyDescent="0.3">
      <c r="C71">
        <v>6</v>
      </c>
      <c r="D71">
        <v>304</v>
      </c>
      <c r="E71">
        <v>5.9</v>
      </c>
      <c r="I71">
        <v>871.2</v>
      </c>
      <c r="O71">
        <v>27356</v>
      </c>
      <c r="P71">
        <v>27356</v>
      </c>
      <c r="Q71">
        <v>267323</v>
      </c>
    </row>
    <row r="72" spans="3:19" x14ac:dyDescent="0.3">
      <c r="C72">
        <v>6</v>
      </c>
      <c r="D72">
        <v>305</v>
      </c>
      <c r="E72">
        <v>0.6</v>
      </c>
      <c r="I72">
        <v>96</v>
      </c>
      <c r="Q72">
        <v>15972</v>
      </c>
    </row>
    <row r="73" spans="3:19" x14ac:dyDescent="0.3">
      <c r="C73">
        <v>6</v>
      </c>
      <c r="D73">
        <v>416</v>
      </c>
      <c r="E73">
        <v>12</v>
      </c>
      <c r="I73">
        <v>1744.4</v>
      </c>
      <c r="O73">
        <v>4000</v>
      </c>
      <c r="P73">
        <v>4000</v>
      </c>
      <c r="Q73">
        <v>383442</v>
      </c>
    </row>
    <row r="74" spans="3:19" x14ac:dyDescent="0.3">
      <c r="C74">
        <v>6</v>
      </c>
      <c r="D74" t="s">
        <v>1585</v>
      </c>
      <c r="E74">
        <v>1.9500000000000002</v>
      </c>
      <c r="I74">
        <v>312.8</v>
      </c>
      <c r="L74">
        <v>40</v>
      </c>
      <c r="Q74">
        <v>42303</v>
      </c>
    </row>
    <row r="75" spans="3:19" x14ac:dyDescent="0.3">
      <c r="C75">
        <v>6</v>
      </c>
      <c r="D75">
        <v>25</v>
      </c>
      <c r="E75">
        <v>1</v>
      </c>
      <c r="I75">
        <v>168</v>
      </c>
      <c r="Q75">
        <v>18220</v>
      </c>
    </row>
    <row r="76" spans="3:19" x14ac:dyDescent="0.3">
      <c r="C76">
        <v>6</v>
      </c>
      <c r="D76">
        <v>30</v>
      </c>
      <c r="E76">
        <v>0.95000000000000007</v>
      </c>
      <c r="I76">
        <v>144.80000000000001</v>
      </c>
      <c r="L76">
        <v>40</v>
      </c>
      <c r="Q76">
        <v>24083</v>
      </c>
    </row>
    <row r="77" spans="3:19" x14ac:dyDescent="0.3">
      <c r="C77" t="s">
        <v>1591</v>
      </c>
      <c r="E77">
        <v>51.400000000000006</v>
      </c>
      <c r="I77">
        <v>7633.0999999999995</v>
      </c>
      <c r="L77">
        <v>118.5</v>
      </c>
      <c r="O77">
        <v>37356</v>
      </c>
      <c r="P77">
        <v>37356</v>
      </c>
      <c r="Q77">
        <v>1964068</v>
      </c>
      <c r="S77">
        <v>7629.9676142925509</v>
      </c>
    </row>
    <row r="78" spans="3:19" x14ac:dyDescent="0.3">
      <c r="C78">
        <v>7</v>
      </c>
      <c r="D78" t="s">
        <v>190</v>
      </c>
      <c r="E78">
        <v>10.5</v>
      </c>
      <c r="I78">
        <v>1310.3000000000002</v>
      </c>
      <c r="L78">
        <v>66</v>
      </c>
      <c r="O78">
        <v>334562</v>
      </c>
      <c r="P78">
        <v>334562</v>
      </c>
      <c r="Q78">
        <v>922396</v>
      </c>
      <c r="S78">
        <v>2629.9676142925505</v>
      </c>
    </row>
    <row r="79" spans="3:19" x14ac:dyDescent="0.3">
      <c r="C79">
        <v>7</v>
      </c>
      <c r="D79">
        <v>99</v>
      </c>
      <c r="S79">
        <v>2629.9676142925505</v>
      </c>
    </row>
    <row r="80" spans="3:19" x14ac:dyDescent="0.3">
      <c r="C80">
        <v>7</v>
      </c>
      <c r="D80">
        <v>102</v>
      </c>
      <c r="E80">
        <v>3.9</v>
      </c>
      <c r="I80">
        <v>514.30000000000007</v>
      </c>
      <c r="L80">
        <v>66</v>
      </c>
      <c r="O80">
        <v>75003</v>
      </c>
      <c r="P80">
        <v>75003</v>
      </c>
      <c r="Q80">
        <v>222864</v>
      </c>
    </row>
    <row r="81" spans="3:19" x14ac:dyDescent="0.3">
      <c r="C81">
        <v>7</v>
      </c>
      <c r="D81">
        <v>103</v>
      </c>
      <c r="E81">
        <v>6.6</v>
      </c>
      <c r="I81">
        <v>796</v>
      </c>
      <c r="O81">
        <v>259559</v>
      </c>
      <c r="P81">
        <v>259559</v>
      </c>
      <c r="Q81">
        <v>699532</v>
      </c>
    </row>
    <row r="82" spans="3:19" x14ac:dyDescent="0.3">
      <c r="C82">
        <v>7</v>
      </c>
      <c r="D82" t="s">
        <v>1584</v>
      </c>
      <c r="E82">
        <v>39</v>
      </c>
      <c r="I82">
        <v>4416.7</v>
      </c>
      <c r="O82">
        <v>480947</v>
      </c>
      <c r="P82">
        <v>480947</v>
      </c>
      <c r="Q82">
        <v>1754202</v>
      </c>
      <c r="S82">
        <v>5000</v>
      </c>
    </row>
    <row r="83" spans="3:19" x14ac:dyDescent="0.3">
      <c r="C83">
        <v>7</v>
      </c>
      <c r="D83">
        <v>303</v>
      </c>
      <c r="E83">
        <v>21.4</v>
      </c>
      <c r="I83">
        <v>2305.5</v>
      </c>
      <c r="O83">
        <v>256871</v>
      </c>
      <c r="P83">
        <v>256871</v>
      </c>
      <c r="Q83">
        <v>920849</v>
      </c>
      <c r="S83">
        <v>5000</v>
      </c>
    </row>
    <row r="84" spans="3:19" x14ac:dyDescent="0.3">
      <c r="C84">
        <v>7</v>
      </c>
      <c r="D84">
        <v>304</v>
      </c>
      <c r="E84">
        <v>5</v>
      </c>
      <c r="I84">
        <v>648</v>
      </c>
      <c r="O84">
        <v>91663</v>
      </c>
      <c r="P84">
        <v>91663</v>
      </c>
      <c r="Q84">
        <v>298652</v>
      </c>
    </row>
    <row r="85" spans="3:19" x14ac:dyDescent="0.3">
      <c r="C85">
        <v>7</v>
      </c>
      <c r="D85">
        <v>305</v>
      </c>
      <c r="E85">
        <v>0.6</v>
      </c>
      <c r="I85">
        <v>88</v>
      </c>
      <c r="O85">
        <v>1839</v>
      </c>
      <c r="P85">
        <v>1839</v>
      </c>
      <c r="Q85">
        <v>18170</v>
      </c>
    </row>
    <row r="86" spans="3:19" x14ac:dyDescent="0.3">
      <c r="C86">
        <v>7</v>
      </c>
      <c r="D86">
        <v>416</v>
      </c>
      <c r="E86">
        <v>12</v>
      </c>
      <c r="I86">
        <v>1375.2</v>
      </c>
      <c r="O86">
        <v>130574</v>
      </c>
      <c r="P86">
        <v>130574</v>
      </c>
      <c r="Q86">
        <v>516531</v>
      </c>
    </row>
    <row r="87" spans="3:19" x14ac:dyDescent="0.3">
      <c r="C87">
        <v>7</v>
      </c>
      <c r="D87" t="s">
        <v>1585</v>
      </c>
      <c r="E87">
        <v>1.9500000000000002</v>
      </c>
      <c r="I87">
        <v>180.3</v>
      </c>
      <c r="L87">
        <v>36</v>
      </c>
      <c r="O87">
        <v>12819</v>
      </c>
      <c r="P87">
        <v>12819</v>
      </c>
      <c r="Q87">
        <v>55337</v>
      </c>
    </row>
    <row r="88" spans="3:19" x14ac:dyDescent="0.3">
      <c r="C88">
        <v>7</v>
      </c>
      <c r="D88">
        <v>25</v>
      </c>
      <c r="E88">
        <v>1</v>
      </c>
      <c r="I88">
        <v>96</v>
      </c>
      <c r="O88">
        <v>6048</v>
      </c>
      <c r="P88">
        <v>6048</v>
      </c>
      <c r="Q88">
        <v>24411</v>
      </c>
    </row>
    <row r="89" spans="3:19" x14ac:dyDescent="0.3">
      <c r="C89">
        <v>7</v>
      </c>
      <c r="D89">
        <v>30</v>
      </c>
      <c r="E89">
        <v>0.95000000000000007</v>
      </c>
      <c r="I89">
        <v>84.3</v>
      </c>
      <c r="L89">
        <v>36</v>
      </c>
      <c r="O89">
        <v>6771</v>
      </c>
      <c r="P89">
        <v>6771</v>
      </c>
      <c r="Q89">
        <v>30926</v>
      </c>
    </row>
    <row r="90" spans="3:19" x14ac:dyDescent="0.3">
      <c r="C90" t="s">
        <v>1592</v>
      </c>
      <c r="E90">
        <v>51.45</v>
      </c>
      <c r="I90">
        <v>5907.3</v>
      </c>
      <c r="L90">
        <v>102</v>
      </c>
      <c r="O90">
        <v>828328</v>
      </c>
      <c r="P90">
        <v>828328</v>
      </c>
      <c r="Q90">
        <v>2731935</v>
      </c>
      <c r="S90">
        <v>7629.9676142925509</v>
      </c>
    </row>
    <row r="91" spans="3:19" x14ac:dyDescent="0.3">
      <c r="C91">
        <v>8</v>
      </c>
      <c r="D91" t="s">
        <v>190</v>
      </c>
      <c r="E91">
        <v>10.399999999999999</v>
      </c>
      <c r="I91">
        <v>1465</v>
      </c>
      <c r="L91">
        <v>38</v>
      </c>
      <c r="O91">
        <v>9844</v>
      </c>
      <c r="P91">
        <v>9844</v>
      </c>
      <c r="Q91">
        <v>596999</v>
      </c>
      <c r="S91">
        <v>2629.9676142925505</v>
      </c>
    </row>
    <row r="92" spans="3:19" x14ac:dyDescent="0.3">
      <c r="C92">
        <v>8</v>
      </c>
      <c r="D92">
        <v>99</v>
      </c>
      <c r="S92">
        <v>2629.9676142925505</v>
      </c>
    </row>
    <row r="93" spans="3:19" x14ac:dyDescent="0.3">
      <c r="C93">
        <v>8</v>
      </c>
      <c r="D93">
        <v>102</v>
      </c>
      <c r="E93">
        <v>3.8</v>
      </c>
      <c r="I93">
        <v>594.19999999999993</v>
      </c>
      <c r="L93">
        <v>38</v>
      </c>
      <c r="O93">
        <v>5470</v>
      </c>
      <c r="P93">
        <v>5470</v>
      </c>
      <c r="Q93">
        <v>146066</v>
      </c>
    </row>
    <row r="94" spans="3:19" x14ac:dyDescent="0.3">
      <c r="C94">
        <v>8</v>
      </c>
      <c r="D94">
        <v>103</v>
      </c>
      <c r="E94">
        <v>6.6</v>
      </c>
      <c r="I94">
        <v>870.8</v>
      </c>
      <c r="O94">
        <v>4374</v>
      </c>
      <c r="P94">
        <v>4374</v>
      </c>
      <c r="Q94">
        <v>450933</v>
      </c>
    </row>
    <row r="95" spans="3:19" x14ac:dyDescent="0.3">
      <c r="C95">
        <v>8</v>
      </c>
      <c r="D95" t="s">
        <v>1584</v>
      </c>
      <c r="E95">
        <v>40.200000000000003</v>
      </c>
      <c r="I95">
        <v>5054.3999999999996</v>
      </c>
      <c r="O95">
        <v>750</v>
      </c>
      <c r="P95">
        <v>750</v>
      </c>
      <c r="Q95">
        <v>1362484</v>
      </c>
      <c r="S95">
        <v>5000</v>
      </c>
    </row>
    <row r="96" spans="3:19" x14ac:dyDescent="0.3">
      <c r="C96">
        <v>8</v>
      </c>
      <c r="D96">
        <v>303</v>
      </c>
      <c r="E96">
        <v>22</v>
      </c>
      <c r="I96">
        <v>2720</v>
      </c>
      <c r="Q96">
        <v>727403</v>
      </c>
      <c r="S96">
        <v>5000</v>
      </c>
    </row>
    <row r="97" spans="3:19" x14ac:dyDescent="0.3">
      <c r="C97">
        <v>8</v>
      </c>
      <c r="D97">
        <v>304</v>
      </c>
      <c r="E97">
        <v>5</v>
      </c>
      <c r="I97">
        <v>600</v>
      </c>
      <c r="Q97">
        <v>211704</v>
      </c>
    </row>
    <row r="98" spans="3:19" x14ac:dyDescent="0.3">
      <c r="C98">
        <v>8</v>
      </c>
      <c r="D98">
        <v>305</v>
      </c>
      <c r="E98">
        <v>0.6</v>
      </c>
      <c r="I98">
        <v>96</v>
      </c>
      <c r="Q98">
        <v>16004</v>
      </c>
    </row>
    <row r="99" spans="3:19" x14ac:dyDescent="0.3">
      <c r="C99">
        <v>8</v>
      </c>
      <c r="D99">
        <v>416</v>
      </c>
      <c r="E99">
        <v>12.600000000000001</v>
      </c>
      <c r="I99">
        <v>1638.4</v>
      </c>
      <c r="O99">
        <v>750</v>
      </c>
      <c r="P99">
        <v>750</v>
      </c>
      <c r="Q99">
        <v>407373</v>
      </c>
    </row>
    <row r="100" spans="3:19" x14ac:dyDescent="0.3">
      <c r="C100">
        <v>8</v>
      </c>
      <c r="D100" t="s">
        <v>1585</v>
      </c>
      <c r="E100">
        <v>1.9500000000000002</v>
      </c>
      <c r="I100">
        <v>278.39999999999998</v>
      </c>
      <c r="L100">
        <v>46</v>
      </c>
      <c r="Q100">
        <v>43514</v>
      </c>
    </row>
    <row r="101" spans="3:19" x14ac:dyDescent="0.3">
      <c r="C101">
        <v>8</v>
      </c>
      <c r="D101">
        <v>25</v>
      </c>
      <c r="E101">
        <v>1</v>
      </c>
      <c r="I101">
        <v>144</v>
      </c>
      <c r="Q101">
        <v>18472</v>
      </c>
    </row>
    <row r="102" spans="3:19" x14ac:dyDescent="0.3">
      <c r="C102">
        <v>8</v>
      </c>
      <c r="D102">
        <v>30</v>
      </c>
      <c r="E102">
        <v>0.95000000000000007</v>
      </c>
      <c r="I102">
        <v>134.4</v>
      </c>
      <c r="L102">
        <v>46</v>
      </c>
      <c r="Q102">
        <v>25042</v>
      </c>
    </row>
    <row r="103" spans="3:19" x14ac:dyDescent="0.3">
      <c r="C103" t="s">
        <v>1593</v>
      </c>
      <c r="E103">
        <v>52.550000000000004</v>
      </c>
      <c r="I103">
        <v>6797.7999999999993</v>
      </c>
      <c r="L103">
        <v>84</v>
      </c>
      <c r="O103">
        <v>10594</v>
      </c>
      <c r="P103">
        <v>10594</v>
      </c>
      <c r="Q103">
        <v>2002997</v>
      </c>
      <c r="S103">
        <v>7629.9676142925509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98" t="s">
        <v>1607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107</v>
      </c>
      <c r="B3" s="199">
        <f>SUBTOTAL(9,B6:B1048576)/4</f>
        <v>12410393.239999998</v>
      </c>
      <c r="C3" s="200">
        <f t="shared" ref="C3:Z3" si="0">SUBTOTAL(9,C6:C1048576)</f>
        <v>13</v>
      </c>
      <c r="D3" s="200"/>
      <c r="E3" s="200">
        <f>SUBTOTAL(9,E6:E1048576)/4</f>
        <v>12177920.059999999</v>
      </c>
      <c r="F3" s="200"/>
      <c r="G3" s="200">
        <f t="shared" si="0"/>
        <v>13</v>
      </c>
      <c r="H3" s="200">
        <f>SUBTOTAL(9,H6:H1048576)/4</f>
        <v>11999023.419999998</v>
      </c>
      <c r="I3" s="203">
        <f>IF(B3&lt;&gt;0,H3/B3,"")</f>
        <v>0.96685279732521989</v>
      </c>
      <c r="J3" s="201">
        <f>IF(E3&lt;&gt;0,H3/E3,"")</f>
        <v>0.98530975411904609</v>
      </c>
      <c r="K3" s="202">
        <f t="shared" si="0"/>
        <v>2763108</v>
      </c>
      <c r="L3" s="202"/>
      <c r="M3" s="200">
        <f t="shared" si="0"/>
        <v>2.453348931670488</v>
      </c>
      <c r="N3" s="200">
        <f t="shared" si="0"/>
        <v>3463742</v>
      </c>
      <c r="O3" s="200"/>
      <c r="P3" s="200">
        <f t="shared" si="0"/>
        <v>3</v>
      </c>
      <c r="Q3" s="200">
        <f t="shared" si="0"/>
        <v>2893492</v>
      </c>
      <c r="R3" s="203">
        <f>IF(K3&lt;&gt;0,Q3/K3,"")</f>
        <v>1.0471874425465817</v>
      </c>
      <c r="S3" s="203">
        <f>IF(N3&lt;&gt;0,Q3/N3,"")</f>
        <v>0.83536591351203404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2017</v>
      </c>
      <c r="F5" s="519"/>
      <c r="G5" s="519"/>
      <c r="H5" s="519">
        <v>2018</v>
      </c>
      <c r="I5" s="520" t="s">
        <v>183</v>
      </c>
      <c r="J5" s="521" t="s">
        <v>2</v>
      </c>
      <c r="K5" s="518">
        <v>2015</v>
      </c>
      <c r="L5" s="519"/>
      <c r="M5" s="519"/>
      <c r="N5" s="519">
        <v>2017</v>
      </c>
      <c r="O5" s="519"/>
      <c r="P5" s="519"/>
      <c r="Q5" s="519">
        <v>2018</v>
      </c>
      <c r="R5" s="520" t="s">
        <v>183</v>
      </c>
      <c r="S5" s="521" t="s">
        <v>2</v>
      </c>
      <c r="T5" s="518">
        <v>2015</v>
      </c>
      <c r="U5" s="519"/>
      <c r="V5" s="519"/>
      <c r="W5" s="519">
        <v>2017</v>
      </c>
      <c r="X5" s="519"/>
      <c r="Y5" s="519"/>
      <c r="Z5" s="519">
        <v>2018</v>
      </c>
      <c r="AA5" s="520" t="s">
        <v>183</v>
      </c>
      <c r="AB5" s="521" t="s">
        <v>2</v>
      </c>
    </row>
    <row r="6" spans="1:28" ht="14.4" customHeight="1" x14ac:dyDescent="0.3">
      <c r="A6" s="522" t="s">
        <v>1604</v>
      </c>
      <c r="B6" s="523">
        <v>12410393.239999998</v>
      </c>
      <c r="C6" s="524">
        <v>1</v>
      </c>
      <c r="D6" s="524">
        <v>1.0190897278726265</v>
      </c>
      <c r="E6" s="523">
        <v>12177920.059999999</v>
      </c>
      <c r="F6" s="524">
        <v>0.98126786351533857</v>
      </c>
      <c r="G6" s="524">
        <v>1</v>
      </c>
      <c r="H6" s="523">
        <v>11999023.420000002</v>
      </c>
      <c r="I6" s="524">
        <v>0.96685279732522023</v>
      </c>
      <c r="J6" s="524">
        <v>0.98530975411904642</v>
      </c>
      <c r="K6" s="523">
        <v>1381554</v>
      </c>
      <c r="L6" s="524">
        <v>1</v>
      </c>
      <c r="M6" s="524">
        <v>0.79772338701901002</v>
      </c>
      <c r="N6" s="523">
        <v>1731871</v>
      </c>
      <c r="O6" s="524">
        <v>1.2535673596544181</v>
      </c>
      <c r="P6" s="524">
        <v>1</v>
      </c>
      <c r="Q6" s="523">
        <v>1446746</v>
      </c>
      <c r="R6" s="524">
        <v>1.0471874425465817</v>
      </c>
      <c r="S6" s="524">
        <v>0.83536591351203404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x14ac:dyDescent="0.3">
      <c r="A7" s="532" t="s">
        <v>1605</v>
      </c>
      <c r="B7" s="526">
        <v>8439929.9299999978</v>
      </c>
      <c r="C7" s="527">
        <v>1</v>
      </c>
      <c r="D7" s="527">
        <v>1.0218719399357867</v>
      </c>
      <c r="E7" s="526">
        <v>8259283.3799999971</v>
      </c>
      <c r="F7" s="527">
        <v>0.97859620263458746</v>
      </c>
      <c r="G7" s="527">
        <v>1</v>
      </c>
      <c r="H7" s="526">
        <v>7833517.8500000006</v>
      </c>
      <c r="I7" s="527">
        <v>0.92814963097685366</v>
      </c>
      <c r="J7" s="527">
        <v>0.94845006395700193</v>
      </c>
      <c r="K7" s="526">
        <v>715914</v>
      </c>
      <c r="L7" s="527">
        <v>1</v>
      </c>
      <c r="M7" s="527">
        <v>0.6838372462883523</v>
      </c>
      <c r="N7" s="526">
        <v>1046907</v>
      </c>
      <c r="O7" s="527">
        <v>1.4623362582656576</v>
      </c>
      <c r="P7" s="527">
        <v>1</v>
      </c>
      <c r="Q7" s="526">
        <v>787032</v>
      </c>
      <c r="R7" s="527">
        <v>1.0993387473914464</v>
      </c>
      <c r="S7" s="527">
        <v>0.75176878175425321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>
      <c r="A8" s="533" t="s">
        <v>1606</v>
      </c>
      <c r="B8" s="529">
        <v>3970463.31</v>
      </c>
      <c r="C8" s="530">
        <v>1</v>
      </c>
      <c r="D8" s="530">
        <v>1.0132256787837752</v>
      </c>
      <c r="E8" s="529">
        <v>3918636.6800000006</v>
      </c>
      <c r="F8" s="530">
        <v>0.98694695657570519</v>
      </c>
      <c r="G8" s="530">
        <v>1</v>
      </c>
      <c r="H8" s="529">
        <v>4165505.5700000003</v>
      </c>
      <c r="I8" s="530">
        <v>1.0491232999203814</v>
      </c>
      <c r="J8" s="530">
        <v>1.0629986676897027</v>
      </c>
      <c r="K8" s="529">
        <v>665640</v>
      </c>
      <c r="L8" s="530">
        <v>1</v>
      </c>
      <c r="M8" s="530">
        <v>0.97178829836312564</v>
      </c>
      <c r="N8" s="529">
        <v>684964</v>
      </c>
      <c r="O8" s="530">
        <v>1.0290307072892253</v>
      </c>
      <c r="P8" s="530">
        <v>1</v>
      </c>
      <c r="Q8" s="529">
        <v>659714</v>
      </c>
      <c r="R8" s="530">
        <v>0.99109728982633261</v>
      </c>
      <c r="S8" s="530">
        <v>0.96313674879263733</v>
      </c>
      <c r="T8" s="529"/>
      <c r="U8" s="530"/>
      <c r="V8" s="530"/>
      <c r="W8" s="529"/>
      <c r="X8" s="530"/>
      <c r="Y8" s="530"/>
      <c r="Z8" s="529"/>
      <c r="AA8" s="530"/>
      <c r="AB8" s="531"/>
    </row>
    <row r="9" spans="1:28" ht="14.4" customHeight="1" thickBot="1" x14ac:dyDescent="0.35"/>
    <row r="10" spans="1:28" ht="14.4" customHeight="1" x14ac:dyDescent="0.3">
      <c r="A10" s="522" t="s">
        <v>435</v>
      </c>
      <c r="B10" s="523">
        <v>657147.78999999992</v>
      </c>
      <c r="C10" s="524">
        <v>1</v>
      </c>
      <c r="D10" s="524">
        <v>0.92603127841630217</v>
      </c>
      <c r="E10" s="523">
        <v>709638.86999999988</v>
      </c>
      <c r="F10" s="524">
        <v>1.0798771308353634</v>
      </c>
      <c r="G10" s="524">
        <v>1</v>
      </c>
      <c r="H10" s="523">
        <v>683725.49999999988</v>
      </c>
      <c r="I10" s="524">
        <v>1.0404440377102995</v>
      </c>
      <c r="J10" s="525">
        <v>0.96348372236148794</v>
      </c>
    </row>
    <row r="11" spans="1:28" ht="14.4" customHeight="1" x14ac:dyDescent="0.3">
      <c r="A11" s="532" t="s">
        <v>1608</v>
      </c>
      <c r="B11" s="526">
        <v>657147.78999999992</v>
      </c>
      <c r="C11" s="527">
        <v>1</v>
      </c>
      <c r="D11" s="527">
        <v>0.92603127841630217</v>
      </c>
      <c r="E11" s="526">
        <v>709638.86999999988</v>
      </c>
      <c r="F11" s="527">
        <v>1.0798771308353634</v>
      </c>
      <c r="G11" s="527">
        <v>1</v>
      </c>
      <c r="H11" s="526">
        <v>683725.49999999988</v>
      </c>
      <c r="I11" s="527">
        <v>1.0404440377102995</v>
      </c>
      <c r="J11" s="528">
        <v>0.96348372236148794</v>
      </c>
    </row>
    <row r="12" spans="1:28" ht="14.4" customHeight="1" x14ac:dyDescent="0.3">
      <c r="A12" s="534" t="s">
        <v>1609</v>
      </c>
      <c r="B12" s="535">
        <v>3970463.31</v>
      </c>
      <c r="C12" s="536">
        <v>1</v>
      </c>
      <c r="D12" s="536">
        <v>1.013225678783775</v>
      </c>
      <c r="E12" s="535">
        <v>3918636.6800000016</v>
      </c>
      <c r="F12" s="536">
        <v>0.98694695657570541</v>
      </c>
      <c r="G12" s="536">
        <v>1</v>
      </c>
      <c r="H12" s="535">
        <v>4165505.57</v>
      </c>
      <c r="I12" s="536">
        <v>1.0491232999203812</v>
      </c>
      <c r="J12" s="537">
        <v>1.0629986676897023</v>
      </c>
    </row>
    <row r="13" spans="1:28" ht="14.4" customHeight="1" x14ac:dyDescent="0.3">
      <c r="A13" s="532" t="s">
        <v>1608</v>
      </c>
      <c r="B13" s="526">
        <v>3970463.31</v>
      </c>
      <c r="C13" s="527">
        <v>1</v>
      </c>
      <c r="D13" s="527">
        <v>1.013225678783775</v>
      </c>
      <c r="E13" s="526">
        <v>3918636.6800000016</v>
      </c>
      <c r="F13" s="527">
        <v>0.98694695657570541</v>
      </c>
      <c r="G13" s="527">
        <v>1</v>
      </c>
      <c r="H13" s="526">
        <v>4165505.57</v>
      </c>
      <c r="I13" s="527">
        <v>1.0491232999203812</v>
      </c>
      <c r="J13" s="528">
        <v>1.0629986676897023</v>
      </c>
    </row>
    <row r="14" spans="1:28" ht="14.4" customHeight="1" x14ac:dyDescent="0.3">
      <c r="A14" s="534" t="s">
        <v>1610</v>
      </c>
      <c r="B14" s="535">
        <v>2092491.110000001</v>
      </c>
      <c r="C14" s="536">
        <v>1</v>
      </c>
      <c r="D14" s="536">
        <v>1.1540498334237119</v>
      </c>
      <c r="E14" s="535">
        <v>1813172.2300000007</v>
      </c>
      <c r="F14" s="536">
        <v>0.86651370767352975</v>
      </c>
      <c r="G14" s="536">
        <v>1</v>
      </c>
      <c r="H14" s="535">
        <v>1900057.8600000006</v>
      </c>
      <c r="I14" s="536">
        <v>0.90803628790566271</v>
      </c>
      <c r="J14" s="537">
        <v>1.0479191268002157</v>
      </c>
    </row>
    <row r="15" spans="1:28" ht="14.4" customHeight="1" x14ac:dyDescent="0.3">
      <c r="A15" s="532" t="s">
        <v>1608</v>
      </c>
      <c r="B15" s="526">
        <v>2092491.110000001</v>
      </c>
      <c r="C15" s="527">
        <v>1</v>
      </c>
      <c r="D15" s="527">
        <v>1.1540498334237119</v>
      </c>
      <c r="E15" s="526">
        <v>1813172.2300000007</v>
      </c>
      <c r="F15" s="527">
        <v>0.86651370767352975</v>
      </c>
      <c r="G15" s="527">
        <v>1</v>
      </c>
      <c r="H15" s="526">
        <v>1900057.8600000006</v>
      </c>
      <c r="I15" s="527">
        <v>0.90803628790566271</v>
      </c>
      <c r="J15" s="528">
        <v>1.0479191268002157</v>
      </c>
    </row>
    <row r="16" spans="1:28" ht="14.4" customHeight="1" x14ac:dyDescent="0.3">
      <c r="A16" s="534" t="s">
        <v>1611</v>
      </c>
      <c r="B16" s="535">
        <v>2286704.4499999997</v>
      </c>
      <c r="C16" s="536">
        <v>1</v>
      </c>
      <c r="D16" s="536">
        <v>0.93529865810937618</v>
      </c>
      <c r="E16" s="535">
        <v>2444892.2599999998</v>
      </c>
      <c r="F16" s="536">
        <v>1.069177199528343</v>
      </c>
      <c r="G16" s="536">
        <v>1</v>
      </c>
      <c r="H16" s="535">
        <v>2402065.5500000007</v>
      </c>
      <c r="I16" s="536">
        <v>1.0504486270624089</v>
      </c>
      <c r="J16" s="537">
        <v>0.98248319130430761</v>
      </c>
    </row>
    <row r="17" spans="1:10" ht="14.4" customHeight="1" x14ac:dyDescent="0.3">
      <c r="A17" s="532" t="s">
        <v>1608</v>
      </c>
      <c r="B17" s="526">
        <v>2286704.4499999997</v>
      </c>
      <c r="C17" s="527">
        <v>1</v>
      </c>
      <c r="D17" s="527">
        <v>0.93529865810937618</v>
      </c>
      <c r="E17" s="526">
        <v>2444892.2599999998</v>
      </c>
      <c r="F17" s="527">
        <v>1.069177199528343</v>
      </c>
      <c r="G17" s="527">
        <v>1</v>
      </c>
      <c r="H17" s="526">
        <v>2402065.5500000007</v>
      </c>
      <c r="I17" s="527">
        <v>1.0504486270624089</v>
      </c>
      <c r="J17" s="528">
        <v>0.98248319130430761</v>
      </c>
    </row>
    <row r="18" spans="1:10" ht="14.4" customHeight="1" x14ac:dyDescent="0.3">
      <c r="A18" s="534" t="s">
        <v>1612</v>
      </c>
      <c r="B18" s="535">
        <v>3403586.580000001</v>
      </c>
      <c r="C18" s="536">
        <v>1</v>
      </c>
      <c r="D18" s="536">
        <v>1.0340282050928242</v>
      </c>
      <c r="E18" s="535">
        <v>3291580.0199999986</v>
      </c>
      <c r="F18" s="536">
        <v>0.96709160840562414</v>
      </c>
      <c r="G18" s="536">
        <v>1</v>
      </c>
      <c r="H18" s="535">
        <v>2847668.94</v>
      </c>
      <c r="I18" s="536">
        <v>0.83666710778957154</v>
      </c>
      <c r="J18" s="537">
        <v>0.86513738772785509</v>
      </c>
    </row>
    <row r="19" spans="1:10" ht="14.4" customHeight="1" thickBot="1" x14ac:dyDescent="0.35">
      <c r="A19" s="533" t="s">
        <v>1608</v>
      </c>
      <c r="B19" s="529">
        <v>3403586.580000001</v>
      </c>
      <c r="C19" s="530">
        <v>1</v>
      </c>
      <c r="D19" s="530">
        <v>1.0340282050928242</v>
      </c>
      <c r="E19" s="529">
        <v>3291580.0199999986</v>
      </c>
      <c r="F19" s="530">
        <v>0.96709160840562414</v>
      </c>
      <c r="G19" s="530">
        <v>1</v>
      </c>
      <c r="H19" s="529">
        <v>2847668.94</v>
      </c>
      <c r="I19" s="530">
        <v>0.83666710778957154</v>
      </c>
      <c r="J19" s="531">
        <v>0.86513738772785509</v>
      </c>
    </row>
    <row r="20" spans="1:10" ht="14.4" customHeight="1" x14ac:dyDescent="0.3">
      <c r="A20" s="538" t="s">
        <v>219</v>
      </c>
    </row>
    <row r="21" spans="1:10" ht="14.4" customHeight="1" x14ac:dyDescent="0.3">
      <c r="A21" s="539" t="s">
        <v>1613</v>
      </c>
    </row>
    <row r="22" spans="1:10" ht="14.4" customHeight="1" x14ac:dyDescent="0.3">
      <c r="A22" s="538" t="s">
        <v>1614</v>
      </c>
    </row>
    <row r="23" spans="1:10" ht="14.4" customHeight="1" x14ac:dyDescent="0.3">
      <c r="A23" s="538" t="s">
        <v>1615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98" t="s">
        <v>1616</v>
      </c>
      <c r="B1" s="304"/>
      <c r="C1" s="304"/>
      <c r="D1" s="304"/>
      <c r="E1" s="304"/>
      <c r="F1" s="304"/>
      <c r="G1" s="304"/>
    </row>
    <row r="2" spans="1:7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48" t="s">
        <v>107</v>
      </c>
      <c r="B3" s="234">
        <f t="shared" ref="B3:G3" si="0">SUBTOTAL(9,B6:B1048576)</f>
        <v>51435</v>
      </c>
      <c r="C3" s="235">
        <f t="shared" si="0"/>
        <v>52561</v>
      </c>
      <c r="D3" s="247">
        <f t="shared" si="0"/>
        <v>48949</v>
      </c>
      <c r="E3" s="202">
        <f t="shared" si="0"/>
        <v>12410393.24000001</v>
      </c>
      <c r="F3" s="200">
        <f t="shared" si="0"/>
        <v>12177920.059999995</v>
      </c>
      <c r="G3" s="236">
        <f t="shared" si="0"/>
        <v>11999023.420000002</v>
      </c>
    </row>
    <row r="4" spans="1:7" ht="14.4" customHeight="1" x14ac:dyDescent="0.3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" customHeight="1" thickBot="1" x14ac:dyDescent="0.35">
      <c r="A5" s="517"/>
      <c r="B5" s="518">
        <v>2015</v>
      </c>
      <c r="C5" s="519">
        <v>2017</v>
      </c>
      <c r="D5" s="540">
        <v>2018</v>
      </c>
      <c r="E5" s="518">
        <v>2015</v>
      </c>
      <c r="F5" s="519">
        <v>2017</v>
      </c>
      <c r="G5" s="540">
        <v>2018</v>
      </c>
    </row>
    <row r="6" spans="1:7" ht="14.4" customHeight="1" thickBot="1" x14ac:dyDescent="0.35">
      <c r="A6" s="543" t="s">
        <v>1608</v>
      </c>
      <c r="B6" s="484">
        <v>51435</v>
      </c>
      <c r="C6" s="484">
        <v>52561</v>
      </c>
      <c r="D6" s="484">
        <v>48949</v>
      </c>
      <c r="E6" s="541">
        <v>12410393.24000001</v>
      </c>
      <c r="F6" s="541">
        <v>12177920.059999995</v>
      </c>
      <c r="G6" s="542">
        <v>11999023.420000002</v>
      </c>
    </row>
    <row r="7" spans="1:7" ht="14.4" customHeight="1" x14ac:dyDescent="0.3">
      <c r="A7" s="538" t="s">
        <v>219</v>
      </c>
    </row>
    <row r="8" spans="1:7" ht="14.4" customHeight="1" x14ac:dyDescent="0.3">
      <c r="A8" s="539" t="s">
        <v>1613</v>
      </c>
    </row>
    <row r="9" spans="1:7" ht="14.4" customHeight="1" x14ac:dyDescent="0.3">
      <c r="A9" s="538" t="s">
        <v>1614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5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04" t="s">
        <v>1895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" customHeight="1" thickBot="1" x14ac:dyDescent="0.3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107</v>
      </c>
      <c r="G3" s="88">
        <f t="shared" ref="G3:P3" si="0">SUBTOTAL(9,G6:G1048576)</f>
        <v>53369</v>
      </c>
      <c r="H3" s="89">
        <f t="shared" si="0"/>
        <v>13791947.240000004</v>
      </c>
      <c r="I3" s="66"/>
      <c r="J3" s="66"/>
      <c r="K3" s="89">
        <f t="shared" si="0"/>
        <v>54849</v>
      </c>
      <c r="L3" s="89">
        <f t="shared" si="0"/>
        <v>13909791.060000002</v>
      </c>
      <c r="M3" s="66"/>
      <c r="N3" s="66"/>
      <c r="O3" s="89">
        <f t="shared" si="0"/>
        <v>50995</v>
      </c>
      <c r="P3" s="89">
        <f t="shared" si="0"/>
        <v>13445769.419999998</v>
      </c>
      <c r="Q3" s="67">
        <f>IF(L3=0,0,P3/L3)</f>
        <v>0.96664064629019641</v>
      </c>
      <c r="R3" s="90">
        <f>IF(O3=0,0,P3/O3)</f>
        <v>263.66838748896947</v>
      </c>
    </row>
    <row r="4" spans="1:18" ht="14.4" customHeight="1" x14ac:dyDescent="0.3">
      <c r="A4" s="406" t="s">
        <v>184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2017</v>
      </c>
      <c r="L4" s="411"/>
      <c r="M4" s="87"/>
      <c r="N4" s="87"/>
      <c r="O4" s="410">
        <v>2018</v>
      </c>
      <c r="P4" s="411"/>
      <c r="Q4" s="412" t="s">
        <v>2</v>
      </c>
      <c r="R4" s="407" t="s">
        <v>83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56"/>
      <c r="B6" s="457" t="s">
        <v>1617</v>
      </c>
      <c r="C6" s="457" t="s">
        <v>435</v>
      </c>
      <c r="D6" s="457" t="s">
        <v>1618</v>
      </c>
      <c r="E6" s="457" t="s">
        <v>1619</v>
      </c>
      <c r="F6" s="457"/>
      <c r="G6" s="461"/>
      <c r="H6" s="461"/>
      <c r="I6" s="457"/>
      <c r="J6" s="457"/>
      <c r="K6" s="461">
        <v>1</v>
      </c>
      <c r="L6" s="461">
        <v>277</v>
      </c>
      <c r="M6" s="457">
        <v>1</v>
      </c>
      <c r="N6" s="457">
        <v>277</v>
      </c>
      <c r="O6" s="461"/>
      <c r="P6" s="461"/>
      <c r="Q6" s="482"/>
      <c r="R6" s="462"/>
    </row>
    <row r="7" spans="1:18" ht="14.4" customHeight="1" x14ac:dyDescent="0.3">
      <c r="A7" s="463"/>
      <c r="B7" s="464" t="s">
        <v>1617</v>
      </c>
      <c r="C7" s="464" t="s">
        <v>435</v>
      </c>
      <c r="D7" s="464" t="s">
        <v>1618</v>
      </c>
      <c r="E7" s="464" t="s">
        <v>1620</v>
      </c>
      <c r="F7" s="464"/>
      <c r="G7" s="468"/>
      <c r="H7" s="468"/>
      <c r="I7" s="464"/>
      <c r="J7" s="464"/>
      <c r="K7" s="468"/>
      <c r="L7" s="468"/>
      <c r="M7" s="464"/>
      <c r="N7" s="464"/>
      <c r="O7" s="468">
        <v>2</v>
      </c>
      <c r="P7" s="468">
        <v>226</v>
      </c>
      <c r="Q7" s="491"/>
      <c r="R7" s="469">
        <v>113</v>
      </c>
    </row>
    <row r="8" spans="1:18" ht="14.4" customHeight="1" x14ac:dyDescent="0.3">
      <c r="A8" s="463"/>
      <c r="B8" s="464" t="s">
        <v>1617</v>
      </c>
      <c r="C8" s="464" t="s">
        <v>435</v>
      </c>
      <c r="D8" s="464" t="s">
        <v>1618</v>
      </c>
      <c r="E8" s="464" t="s">
        <v>1621</v>
      </c>
      <c r="F8" s="464"/>
      <c r="G8" s="468"/>
      <c r="H8" s="468"/>
      <c r="I8" s="464"/>
      <c r="J8" s="464"/>
      <c r="K8" s="468">
        <v>1</v>
      </c>
      <c r="L8" s="468">
        <v>333</v>
      </c>
      <c r="M8" s="464">
        <v>1</v>
      </c>
      <c r="N8" s="464">
        <v>333</v>
      </c>
      <c r="O8" s="468">
        <v>3</v>
      </c>
      <c r="P8" s="468">
        <v>999</v>
      </c>
      <c r="Q8" s="491">
        <v>3</v>
      </c>
      <c r="R8" s="469">
        <v>333</v>
      </c>
    </row>
    <row r="9" spans="1:18" ht="14.4" customHeight="1" x14ac:dyDescent="0.3">
      <c r="A9" s="463"/>
      <c r="B9" s="464" t="s">
        <v>1617</v>
      </c>
      <c r="C9" s="464" t="s">
        <v>435</v>
      </c>
      <c r="D9" s="464" t="s">
        <v>1618</v>
      </c>
      <c r="E9" s="464" t="s">
        <v>1622</v>
      </c>
      <c r="F9" s="464"/>
      <c r="G9" s="468">
        <v>92</v>
      </c>
      <c r="H9" s="468">
        <v>10396</v>
      </c>
      <c r="I9" s="464">
        <v>0.8288288288288288</v>
      </c>
      <c r="J9" s="464">
        <v>113</v>
      </c>
      <c r="K9" s="468">
        <v>111</v>
      </c>
      <c r="L9" s="468">
        <v>12543</v>
      </c>
      <c r="M9" s="464">
        <v>1</v>
      </c>
      <c r="N9" s="464">
        <v>113</v>
      </c>
      <c r="O9" s="468">
        <v>73</v>
      </c>
      <c r="P9" s="468">
        <v>8249</v>
      </c>
      <c r="Q9" s="491">
        <v>0.65765765765765771</v>
      </c>
      <c r="R9" s="469">
        <v>113</v>
      </c>
    </row>
    <row r="10" spans="1:18" ht="14.4" customHeight="1" x14ac:dyDescent="0.3">
      <c r="A10" s="463"/>
      <c r="B10" s="464" t="s">
        <v>1617</v>
      </c>
      <c r="C10" s="464" t="s">
        <v>435</v>
      </c>
      <c r="D10" s="464" t="s">
        <v>1618</v>
      </c>
      <c r="E10" s="464" t="s">
        <v>1623</v>
      </c>
      <c r="F10" s="464"/>
      <c r="G10" s="468">
        <v>1</v>
      </c>
      <c r="H10" s="468">
        <v>132</v>
      </c>
      <c r="I10" s="464">
        <v>1</v>
      </c>
      <c r="J10" s="464">
        <v>132</v>
      </c>
      <c r="K10" s="468">
        <v>1</v>
      </c>
      <c r="L10" s="468">
        <v>132</v>
      </c>
      <c r="M10" s="464">
        <v>1</v>
      </c>
      <c r="N10" s="464">
        <v>132</v>
      </c>
      <c r="O10" s="468">
        <v>1</v>
      </c>
      <c r="P10" s="468">
        <v>132</v>
      </c>
      <c r="Q10" s="491">
        <v>1</v>
      </c>
      <c r="R10" s="469">
        <v>132</v>
      </c>
    </row>
    <row r="11" spans="1:18" ht="14.4" customHeight="1" x14ac:dyDescent="0.3">
      <c r="A11" s="463"/>
      <c r="B11" s="464" t="s">
        <v>1617</v>
      </c>
      <c r="C11" s="464" t="s">
        <v>435</v>
      </c>
      <c r="D11" s="464" t="s">
        <v>1618</v>
      </c>
      <c r="E11" s="464" t="s">
        <v>1624</v>
      </c>
      <c r="F11" s="464"/>
      <c r="G11" s="468"/>
      <c r="H11" s="468"/>
      <c r="I11" s="464"/>
      <c r="J11" s="464"/>
      <c r="K11" s="468">
        <v>1</v>
      </c>
      <c r="L11" s="468">
        <v>156</v>
      </c>
      <c r="M11" s="464">
        <v>1</v>
      </c>
      <c r="N11" s="464">
        <v>156</v>
      </c>
      <c r="O11" s="468">
        <v>4</v>
      </c>
      <c r="P11" s="468">
        <v>624</v>
      </c>
      <c r="Q11" s="491">
        <v>4</v>
      </c>
      <c r="R11" s="469">
        <v>156</v>
      </c>
    </row>
    <row r="12" spans="1:18" ht="14.4" customHeight="1" x14ac:dyDescent="0.3">
      <c r="A12" s="463"/>
      <c r="B12" s="464" t="s">
        <v>1617</v>
      </c>
      <c r="C12" s="464" t="s">
        <v>435</v>
      </c>
      <c r="D12" s="464" t="s">
        <v>1618</v>
      </c>
      <c r="E12" s="464" t="s">
        <v>1625</v>
      </c>
      <c r="F12" s="464"/>
      <c r="G12" s="468">
        <v>9</v>
      </c>
      <c r="H12" s="468">
        <v>1971</v>
      </c>
      <c r="I12" s="464">
        <v>0.9</v>
      </c>
      <c r="J12" s="464">
        <v>219</v>
      </c>
      <c r="K12" s="468">
        <v>10</v>
      </c>
      <c r="L12" s="468">
        <v>2190</v>
      </c>
      <c r="M12" s="464">
        <v>1</v>
      </c>
      <c r="N12" s="464">
        <v>219</v>
      </c>
      <c r="O12" s="468">
        <v>2</v>
      </c>
      <c r="P12" s="468">
        <v>438</v>
      </c>
      <c r="Q12" s="491">
        <v>0.2</v>
      </c>
      <c r="R12" s="469">
        <v>219</v>
      </c>
    </row>
    <row r="13" spans="1:18" ht="14.4" customHeight="1" x14ac:dyDescent="0.3">
      <c r="A13" s="463"/>
      <c r="B13" s="464" t="s">
        <v>1617</v>
      </c>
      <c r="C13" s="464" t="s">
        <v>435</v>
      </c>
      <c r="D13" s="464" t="s">
        <v>1618</v>
      </c>
      <c r="E13" s="464" t="s">
        <v>1626</v>
      </c>
      <c r="F13" s="464"/>
      <c r="G13" s="468">
        <v>10</v>
      </c>
      <c r="H13" s="468">
        <v>2360</v>
      </c>
      <c r="I13" s="464">
        <v>1.25</v>
      </c>
      <c r="J13" s="464">
        <v>236</v>
      </c>
      <c r="K13" s="468">
        <v>8</v>
      </c>
      <c r="L13" s="468">
        <v>1888</v>
      </c>
      <c r="M13" s="464">
        <v>1</v>
      </c>
      <c r="N13" s="464">
        <v>236</v>
      </c>
      <c r="O13" s="468">
        <v>2</v>
      </c>
      <c r="P13" s="468">
        <v>472</v>
      </c>
      <c r="Q13" s="491">
        <v>0.25</v>
      </c>
      <c r="R13" s="469">
        <v>236</v>
      </c>
    </row>
    <row r="14" spans="1:18" ht="14.4" customHeight="1" x14ac:dyDescent="0.3">
      <c r="A14" s="463"/>
      <c r="B14" s="464" t="s">
        <v>1617</v>
      </c>
      <c r="C14" s="464" t="s">
        <v>435</v>
      </c>
      <c r="D14" s="464" t="s">
        <v>1618</v>
      </c>
      <c r="E14" s="464" t="s">
        <v>1627</v>
      </c>
      <c r="F14" s="464"/>
      <c r="G14" s="468">
        <v>32</v>
      </c>
      <c r="H14" s="468">
        <v>4992</v>
      </c>
      <c r="I14" s="464">
        <v>0.82051282051282048</v>
      </c>
      <c r="J14" s="464">
        <v>156</v>
      </c>
      <c r="K14" s="468">
        <v>39</v>
      </c>
      <c r="L14" s="468">
        <v>6084</v>
      </c>
      <c r="M14" s="464">
        <v>1</v>
      </c>
      <c r="N14" s="464">
        <v>156</v>
      </c>
      <c r="O14" s="468">
        <v>19</v>
      </c>
      <c r="P14" s="468">
        <v>2964</v>
      </c>
      <c r="Q14" s="491">
        <v>0.48717948717948717</v>
      </c>
      <c r="R14" s="469">
        <v>156</v>
      </c>
    </row>
    <row r="15" spans="1:18" ht="14.4" customHeight="1" x14ac:dyDescent="0.3">
      <c r="A15" s="463"/>
      <c r="B15" s="464" t="s">
        <v>1617</v>
      </c>
      <c r="C15" s="464" t="s">
        <v>435</v>
      </c>
      <c r="D15" s="464" t="s">
        <v>1618</v>
      </c>
      <c r="E15" s="464" t="s">
        <v>1628</v>
      </c>
      <c r="F15" s="464"/>
      <c r="G15" s="468">
        <v>10</v>
      </c>
      <c r="H15" s="468">
        <v>1900</v>
      </c>
      <c r="I15" s="464">
        <v>0.47619047619047616</v>
      </c>
      <c r="J15" s="464">
        <v>190</v>
      </c>
      <c r="K15" s="468">
        <v>21</v>
      </c>
      <c r="L15" s="468">
        <v>3990</v>
      </c>
      <c r="M15" s="464">
        <v>1</v>
      </c>
      <c r="N15" s="464">
        <v>190</v>
      </c>
      <c r="O15" s="468">
        <v>13</v>
      </c>
      <c r="P15" s="468">
        <v>2470</v>
      </c>
      <c r="Q15" s="491">
        <v>0.61904761904761907</v>
      </c>
      <c r="R15" s="469">
        <v>190</v>
      </c>
    </row>
    <row r="16" spans="1:18" ht="14.4" customHeight="1" x14ac:dyDescent="0.3">
      <c r="A16" s="463"/>
      <c r="B16" s="464" t="s">
        <v>1617</v>
      </c>
      <c r="C16" s="464" t="s">
        <v>435</v>
      </c>
      <c r="D16" s="464" t="s">
        <v>1618</v>
      </c>
      <c r="E16" s="464" t="s">
        <v>1629</v>
      </c>
      <c r="F16" s="464"/>
      <c r="G16" s="468">
        <v>2</v>
      </c>
      <c r="H16" s="468">
        <v>168</v>
      </c>
      <c r="I16" s="464">
        <v>0.5</v>
      </c>
      <c r="J16" s="464">
        <v>84</v>
      </c>
      <c r="K16" s="468">
        <v>4</v>
      </c>
      <c r="L16" s="468">
        <v>336</v>
      </c>
      <c r="M16" s="464">
        <v>1</v>
      </c>
      <c r="N16" s="464">
        <v>84</v>
      </c>
      <c r="O16" s="468">
        <v>7</v>
      </c>
      <c r="P16" s="468">
        <v>588</v>
      </c>
      <c r="Q16" s="491">
        <v>1.75</v>
      </c>
      <c r="R16" s="469">
        <v>84</v>
      </c>
    </row>
    <row r="17" spans="1:18" ht="14.4" customHeight="1" x14ac:dyDescent="0.3">
      <c r="A17" s="463"/>
      <c r="B17" s="464" t="s">
        <v>1617</v>
      </c>
      <c r="C17" s="464" t="s">
        <v>435</v>
      </c>
      <c r="D17" s="464" t="s">
        <v>1618</v>
      </c>
      <c r="E17" s="464" t="s">
        <v>1630</v>
      </c>
      <c r="F17" s="464"/>
      <c r="G17" s="468"/>
      <c r="H17" s="468"/>
      <c r="I17" s="464"/>
      <c r="J17" s="464"/>
      <c r="K17" s="468">
        <v>13</v>
      </c>
      <c r="L17" s="468">
        <v>1365</v>
      </c>
      <c r="M17" s="464">
        <v>1</v>
      </c>
      <c r="N17" s="464">
        <v>105</v>
      </c>
      <c r="O17" s="468">
        <v>1</v>
      </c>
      <c r="P17" s="468">
        <v>105</v>
      </c>
      <c r="Q17" s="491">
        <v>7.6923076923076927E-2</v>
      </c>
      <c r="R17" s="469">
        <v>105</v>
      </c>
    </row>
    <row r="18" spans="1:18" ht="14.4" customHeight="1" x14ac:dyDescent="0.3">
      <c r="A18" s="463"/>
      <c r="B18" s="464" t="s">
        <v>1617</v>
      </c>
      <c r="C18" s="464" t="s">
        <v>435</v>
      </c>
      <c r="D18" s="464" t="s">
        <v>1618</v>
      </c>
      <c r="E18" s="464" t="s">
        <v>1631</v>
      </c>
      <c r="F18" s="464"/>
      <c r="G18" s="468">
        <v>32</v>
      </c>
      <c r="H18" s="468">
        <v>19072</v>
      </c>
      <c r="I18" s="464">
        <v>4.5714285714285712</v>
      </c>
      <c r="J18" s="464">
        <v>596</v>
      </c>
      <c r="K18" s="468">
        <v>7</v>
      </c>
      <c r="L18" s="468">
        <v>4172</v>
      </c>
      <c r="M18" s="464">
        <v>1</v>
      </c>
      <c r="N18" s="464">
        <v>596</v>
      </c>
      <c r="O18" s="468">
        <v>12</v>
      </c>
      <c r="P18" s="468">
        <v>7152</v>
      </c>
      <c r="Q18" s="491">
        <v>1.7142857142857142</v>
      </c>
      <c r="R18" s="469">
        <v>596</v>
      </c>
    </row>
    <row r="19" spans="1:18" ht="14.4" customHeight="1" x14ac:dyDescent="0.3">
      <c r="A19" s="463"/>
      <c r="B19" s="464" t="s">
        <v>1617</v>
      </c>
      <c r="C19" s="464" t="s">
        <v>435</v>
      </c>
      <c r="D19" s="464" t="s">
        <v>1618</v>
      </c>
      <c r="E19" s="464" t="s">
        <v>1632</v>
      </c>
      <c r="F19" s="464"/>
      <c r="G19" s="468">
        <v>3</v>
      </c>
      <c r="H19" s="468">
        <v>1998</v>
      </c>
      <c r="I19" s="464">
        <v>1</v>
      </c>
      <c r="J19" s="464">
        <v>666</v>
      </c>
      <c r="K19" s="468">
        <v>3</v>
      </c>
      <c r="L19" s="468">
        <v>1998</v>
      </c>
      <c r="M19" s="464">
        <v>1</v>
      </c>
      <c r="N19" s="464">
        <v>666</v>
      </c>
      <c r="O19" s="468">
        <v>1</v>
      </c>
      <c r="P19" s="468">
        <v>666</v>
      </c>
      <c r="Q19" s="491">
        <v>0.33333333333333331</v>
      </c>
      <c r="R19" s="469">
        <v>666</v>
      </c>
    </row>
    <row r="20" spans="1:18" ht="14.4" customHeight="1" x14ac:dyDescent="0.3">
      <c r="A20" s="463"/>
      <c r="B20" s="464" t="s">
        <v>1617</v>
      </c>
      <c r="C20" s="464" t="s">
        <v>435</v>
      </c>
      <c r="D20" s="464" t="s">
        <v>1618</v>
      </c>
      <c r="E20" s="464" t="s">
        <v>1633</v>
      </c>
      <c r="F20" s="464"/>
      <c r="G20" s="468">
        <v>11</v>
      </c>
      <c r="H20" s="468">
        <v>12892</v>
      </c>
      <c r="I20" s="464">
        <v>0.84615384615384615</v>
      </c>
      <c r="J20" s="464">
        <v>1172</v>
      </c>
      <c r="K20" s="468">
        <v>13</v>
      </c>
      <c r="L20" s="468">
        <v>15236</v>
      </c>
      <c r="M20" s="464">
        <v>1</v>
      </c>
      <c r="N20" s="464">
        <v>1172</v>
      </c>
      <c r="O20" s="468">
        <v>7</v>
      </c>
      <c r="P20" s="468">
        <v>8204</v>
      </c>
      <c r="Q20" s="491">
        <v>0.53846153846153844</v>
      </c>
      <c r="R20" s="469">
        <v>1172</v>
      </c>
    </row>
    <row r="21" spans="1:18" ht="14.4" customHeight="1" x14ac:dyDescent="0.3">
      <c r="A21" s="463"/>
      <c r="B21" s="464" t="s">
        <v>1617</v>
      </c>
      <c r="C21" s="464" t="s">
        <v>435</v>
      </c>
      <c r="D21" s="464" t="s">
        <v>1618</v>
      </c>
      <c r="E21" s="464" t="s">
        <v>1634</v>
      </c>
      <c r="F21" s="464"/>
      <c r="G21" s="468">
        <v>20</v>
      </c>
      <c r="H21" s="468">
        <v>16000</v>
      </c>
      <c r="I21" s="464">
        <v>0.76923076923076927</v>
      </c>
      <c r="J21" s="464">
        <v>800</v>
      </c>
      <c r="K21" s="468">
        <v>26</v>
      </c>
      <c r="L21" s="468">
        <v>20800</v>
      </c>
      <c r="M21" s="464">
        <v>1</v>
      </c>
      <c r="N21" s="464">
        <v>800</v>
      </c>
      <c r="O21" s="468">
        <v>16</v>
      </c>
      <c r="P21" s="468">
        <v>12800</v>
      </c>
      <c r="Q21" s="491">
        <v>0.61538461538461542</v>
      </c>
      <c r="R21" s="469">
        <v>800</v>
      </c>
    </row>
    <row r="22" spans="1:18" ht="14.4" customHeight="1" x14ac:dyDescent="0.3">
      <c r="A22" s="463"/>
      <c r="B22" s="464" t="s">
        <v>1617</v>
      </c>
      <c r="C22" s="464" t="s">
        <v>435</v>
      </c>
      <c r="D22" s="464" t="s">
        <v>1618</v>
      </c>
      <c r="E22" s="464" t="s">
        <v>1635</v>
      </c>
      <c r="F22" s="464"/>
      <c r="G22" s="468">
        <v>3</v>
      </c>
      <c r="H22" s="468">
        <v>2235</v>
      </c>
      <c r="I22" s="464">
        <v>3</v>
      </c>
      <c r="J22" s="464">
        <v>745</v>
      </c>
      <c r="K22" s="468">
        <v>1</v>
      </c>
      <c r="L22" s="468">
        <v>745</v>
      </c>
      <c r="M22" s="464">
        <v>1</v>
      </c>
      <c r="N22" s="464">
        <v>745</v>
      </c>
      <c r="O22" s="468">
        <v>1</v>
      </c>
      <c r="P22" s="468">
        <v>745</v>
      </c>
      <c r="Q22" s="491">
        <v>1</v>
      </c>
      <c r="R22" s="469">
        <v>745</v>
      </c>
    </row>
    <row r="23" spans="1:18" ht="14.4" customHeight="1" x14ac:dyDescent="0.3">
      <c r="A23" s="463"/>
      <c r="B23" s="464" t="s">
        <v>1617</v>
      </c>
      <c r="C23" s="464" t="s">
        <v>435</v>
      </c>
      <c r="D23" s="464" t="s">
        <v>1618</v>
      </c>
      <c r="E23" s="464" t="s">
        <v>1636</v>
      </c>
      <c r="F23" s="464"/>
      <c r="G23" s="468">
        <v>37</v>
      </c>
      <c r="H23" s="468">
        <v>27565</v>
      </c>
      <c r="I23" s="464">
        <v>0.59677419354838712</v>
      </c>
      <c r="J23" s="464">
        <v>745</v>
      </c>
      <c r="K23" s="468">
        <v>62</v>
      </c>
      <c r="L23" s="468">
        <v>46190</v>
      </c>
      <c r="M23" s="464">
        <v>1</v>
      </c>
      <c r="N23" s="464">
        <v>745</v>
      </c>
      <c r="O23" s="468">
        <v>68</v>
      </c>
      <c r="P23" s="468">
        <v>50660</v>
      </c>
      <c r="Q23" s="491">
        <v>1.096774193548387</v>
      </c>
      <c r="R23" s="469">
        <v>745</v>
      </c>
    </row>
    <row r="24" spans="1:18" ht="14.4" customHeight="1" x14ac:dyDescent="0.3">
      <c r="A24" s="463"/>
      <c r="B24" s="464" t="s">
        <v>1617</v>
      </c>
      <c r="C24" s="464" t="s">
        <v>435</v>
      </c>
      <c r="D24" s="464" t="s">
        <v>1618</v>
      </c>
      <c r="E24" s="464" t="s">
        <v>1637</v>
      </c>
      <c r="F24" s="464"/>
      <c r="G24" s="468">
        <v>4</v>
      </c>
      <c r="H24" s="468">
        <v>2368</v>
      </c>
      <c r="I24" s="464">
        <v>0.5714285714285714</v>
      </c>
      <c r="J24" s="464">
        <v>592</v>
      </c>
      <c r="K24" s="468">
        <v>7</v>
      </c>
      <c r="L24" s="468">
        <v>4144</v>
      </c>
      <c r="M24" s="464">
        <v>1</v>
      </c>
      <c r="N24" s="464">
        <v>592</v>
      </c>
      <c r="O24" s="468">
        <v>1</v>
      </c>
      <c r="P24" s="468">
        <v>592</v>
      </c>
      <c r="Q24" s="491">
        <v>0.14285714285714285</v>
      </c>
      <c r="R24" s="469">
        <v>592</v>
      </c>
    </row>
    <row r="25" spans="1:18" ht="14.4" customHeight="1" x14ac:dyDescent="0.3">
      <c r="A25" s="463"/>
      <c r="B25" s="464" t="s">
        <v>1617</v>
      </c>
      <c r="C25" s="464" t="s">
        <v>435</v>
      </c>
      <c r="D25" s="464" t="s">
        <v>1618</v>
      </c>
      <c r="E25" s="464" t="s">
        <v>1638</v>
      </c>
      <c r="F25" s="464"/>
      <c r="G25" s="468">
        <v>87</v>
      </c>
      <c r="H25" s="468">
        <v>48807</v>
      </c>
      <c r="I25" s="464">
        <v>1.2253521126760563</v>
      </c>
      <c r="J25" s="464">
        <v>561</v>
      </c>
      <c r="K25" s="468">
        <v>71</v>
      </c>
      <c r="L25" s="468">
        <v>39831</v>
      </c>
      <c r="M25" s="464">
        <v>1</v>
      </c>
      <c r="N25" s="464">
        <v>561</v>
      </c>
      <c r="O25" s="468">
        <v>47</v>
      </c>
      <c r="P25" s="468">
        <v>26367</v>
      </c>
      <c r="Q25" s="491">
        <v>0.6619718309859155</v>
      </c>
      <c r="R25" s="469">
        <v>561</v>
      </c>
    </row>
    <row r="26" spans="1:18" ht="14.4" customHeight="1" x14ac:dyDescent="0.3">
      <c r="A26" s="463"/>
      <c r="B26" s="464" t="s">
        <v>1617</v>
      </c>
      <c r="C26" s="464" t="s">
        <v>435</v>
      </c>
      <c r="D26" s="464" t="s">
        <v>1618</v>
      </c>
      <c r="E26" s="464" t="s">
        <v>1639</v>
      </c>
      <c r="F26" s="464"/>
      <c r="G26" s="468">
        <v>39</v>
      </c>
      <c r="H26" s="468">
        <v>20241</v>
      </c>
      <c r="I26" s="464">
        <v>0.41935483870967744</v>
      </c>
      <c r="J26" s="464">
        <v>519</v>
      </c>
      <c r="K26" s="468">
        <v>93</v>
      </c>
      <c r="L26" s="468">
        <v>48267</v>
      </c>
      <c r="M26" s="464">
        <v>1</v>
      </c>
      <c r="N26" s="464">
        <v>519</v>
      </c>
      <c r="O26" s="468">
        <v>62</v>
      </c>
      <c r="P26" s="468">
        <v>32178</v>
      </c>
      <c r="Q26" s="491">
        <v>0.66666666666666663</v>
      </c>
      <c r="R26" s="469">
        <v>519</v>
      </c>
    </row>
    <row r="27" spans="1:18" ht="14.4" customHeight="1" x14ac:dyDescent="0.3">
      <c r="A27" s="463"/>
      <c r="B27" s="464" t="s">
        <v>1617</v>
      </c>
      <c r="C27" s="464" t="s">
        <v>435</v>
      </c>
      <c r="D27" s="464" t="s">
        <v>1618</v>
      </c>
      <c r="E27" s="464" t="s">
        <v>1640</v>
      </c>
      <c r="F27" s="464"/>
      <c r="G27" s="468">
        <v>3</v>
      </c>
      <c r="H27" s="468">
        <v>963</v>
      </c>
      <c r="I27" s="464">
        <v>3</v>
      </c>
      <c r="J27" s="464">
        <v>321</v>
      </c>
      <c r="K27" s="468">
        <v>1</v>
      </c>
      <c r="L27" s="468">
        <v>321</v>
      </c>
      <c r="M27" s="464">
        <v>1</v>
      </c>
      <c r="N27" s="464">
        <v>321</v>
      </c>
      <c r="O27" s="468">
        <v>4</v>
      </c>
      <c r="P27" s="468">
        <v>1284</v>
      </c>
      <c r="Q27" s="491">
        <v>4</v>
      </c>
      <c r="R27" s="469">
        <v>321</v>
      </c>
    </row>
    <row r="28" spans="1:18" ht="14.4" customHeight="1" x14ac:dyDescent="0.3">
      <c r="A28" s="463"/>
      <c r="B28" s="464" t="s">
        <v>1617</v>
      </c>
      <c r="C28" s="464" t="s">
        <v>435</v>
      </c>
      <c r="D28" s="464" t="s">
        <v>1618</v>
      </c>
      <c r="E28" s="464" t="s">
        <v>1641</v>
      </c>
      <c r="F28" s="464"/>
      <c r="G28" s="468">
        <v>3</v>
      </c>
      <c r="H28" s="468">
        <v>963</v>
      </c>
      <c r="I28" s="464">
        <v>0.75</v>
      </c>
      <c r="J28" s="464">
        <v>321</v>
      </c>
      <c r="K28" s="468">
        <v>4</v>
      </c>
      <c r="L28" s="468">
        <v>1284</v>
      </c>
      <c r="M28" s="464">
        <v>1</v>
      </c>
      <c r="N28" s="464">
        <v>321</v>
      </c>
      <c r="O28" s="468">
        <v>12</v>
      </c>
      <c r="P28" s="468">
        <v>3852</v>
      </c>
      <c r="Q28" s="491">
        <v>3</v>
      </c>
      <c r="R28" s="469">
        <v>321</v>
      </c>
    </row>
    <row r="29" spans="1:18" ht="14.4" customHeight="1" x14ac:dyDescent="0.3">
      <c r="A29" s="463"/>
      <c r="B29" s="464" t="s">
        <v>1617</v>
      </c>
      <c r="C29" s="464" t="s">
        <v>435</v>
      </c>
      <c r="D29" s="464" t="s">
        <v>1618</v>
      </c>
      <c r="E29" s="464" t="s">
        <v>1642</v>
      </c>
      <c r="F29" s="464"/>
      <c r="G29" s="468">
        <v>28</v>
      </c>
      <c r="H29" s="468">
        <v>8988</v>
      </c>
      <c r="I29" s="464">
        <v>0.40579710144927539</v>
      </c>
      <c r="J29" s="464">
        <v>321</v>
      </c>
      <c r="K29" s="468">
        <v>69</v>
      </c>
      <c r="L29" s="468">
        <v>22149</v>
      </c>
      <c r="M29" s="464">
        <v>1</v>
      </c>
      <c r="N29" s="464">
        <v>321</v>
      </c>
      <c r="O29" s="468">
        <v>40</v>
      </c>
      <c r="P29" s="468">
        <v>12840</v>
      </c>
      <c r="Q29" s="491">
        <v>0.57971014492753625</v>
      </c>
      <c r="R29" s="469">
        <v>321</v>
      </c>
    </row>
    <row r="30" spans="1:18" ht="14.4" customHeight="1" x14ac:dyDescent="0.3">
      <c r="A30" s="463"/>
      <c r="B30" s="464" t="s">
        <v>1617</v>
      </c>
      <c r="C30" s="464" t="s">
        <v>435</v>
      </c>
      <c r="D30" s="464" t="s">
        <v>1618</v>
      </c>
      <c r="E30" s="464" t="s">
        <v>1643</v>
      </c>
      <c r="F30" s="464"/>
      <c r="G30" s="468"/>
      <c r="H30" s="468"/>
      <c r="I30" s="464"/>
      <c r="J30" s="464"/>
      <c r="K30" s="468">
        <v>4</v>
      </c>
      <c r="L30" s="468">
        <v>4920</v>
      </c>
      <c r="M30" s="464">
        <v>1</v>
      </c>
      <c r="N30" s="464">
        <v>1230</v>
      </c>
      <c r="O30" s="468">
        <v>1</v>
      </c>
      <c r="P30" s="468">
        <v>1230</v>
      </c>
      <c r="Q30" s="491">
        <v>0.25</v>
      </c>
      <c r="R30" s="469">
        <v>1230</v>
      </c>
    </row>
    <row r="31" spans="1:18" ht="14.4" customHeight="1" x14ac:dyDescent="0.3">
      <c r="A31" s="463"/>
      <c r="B31" s="464" t="s">
        <v>1617</v>
      </c>
      <c r="C31" s="464" t="s">
        <v>435</v>
      </c>
      <c r="D31" s="464" t="s">
        <v>1618</v>
      </c>
      <c r="E31" s="464" t="s">
        <v>1644</v>
      </c>
      <c r="F31" s="464"/>
      <c r="G31" s="468">
        <v>65</v>
      </c>
      <c r="H31" s="468">
        <v>18330</v>
      </c>
      <c r="I31" s="464">
        <v>0.98484848484848486</v>
      </c>
      <c r="J31" s="464">
        <v>282</v>
      </c>
      <c r="K31" s="468">
        <v>66</v>
      </c>
      <c r="L31" s="468">
        <v>18612</v>
      </c>
      <c r="M31" s="464">
        <v>1</v>
      </c>
      <c r="N31" s="464">
        <v>282</v>
      </c>
      <c r="O31" s="468">
        <v>81</v>
      </c>
      <c r="P31" s="468">
        <v>22842</v>
      </c>
      <c r="Q31" s="491">
        <v>1.2272727272727273</v>
      </c>
      <c r="R31" s="469">
        <v>282</v>
      </c>
    </row>
    <row r="32" spans="1:18" ht="14.4" customHeight="1" x14ac:dyDescent="0.3">
      <c r="A32" s="463"/>
      <c r="B32" s="464" t="s">
        <v>1617</v>
      </c>
      <c r="C32" s="464" t="s">
        <v>435</v>
      </c>
      <c r="D32" s="464" t="s">
        <v>1618</v>
      </c>
      <c r="E32" s="464" t="s">
        <v>1645</v>
      </c>
      <c r="F32" s="464"/>
      <c r="G32" s="468">
        <v>24</v>
      </c>
      <c r="H32" s="468">
        <v>16296</v>
      </c>
      <c r="I32" s="464">
        <v>0.88888888888888884</v>
      </c>
      <c r="J32" s="464">
        <v>679</v>
      </c>
      <c r="K32" s="468">
        <v>27</v>
      </c>
      <c r="L32" s="468">
        <v>18333</v>
      </c>
      <c r="M32" s="464">
        <v>1</v>
      </c>
      <c r="N32" s="464">
        <v>679</v>
      </c>
      <c r="O32" s="468">
        <v>30</v>
      </c>
      <c r="P32" s="468">
        <v>20370</v>
      </c>
      <c r="Q32" s="491">
        <v>1.1111111111111112</v>
      </c>
      <c r="R32" s="469">
        <v>679</v>
      </c>
    </row>
    <row r="33" spans="1:18" ht="14.4" customHeight="1" x14ac:dyDescent="0.3">
      <c r="A33" s="463"/>
      <c r="B33" s="464" t="s">
        <v>1617</v>
      </c>
      <c r="C33" s="464" t="s">
        <v>435</v>
      </c>
      <c r="D33" s="464" t="s">
        <v>1618</v>
      </c>
      <c r="E33" s="464" t="s">
        <v>1646</v>
      </c>
      <c r="F33" s="464"/>
      <c r="G33" s="468">
        <v>13</v>
      </c>
      <c r="H33" s="468">
        <v>12077</v>
      </c>
      <c r="I33" s="464">
        <v>0.65</v>
      </c>
      <c r="J33" s="464">
        <v>929</v>
      </c>
      <c r="K33" s="468">
        <v>20</v>
      </c>
      <c r="L33" s="468">
        <v>18580</v>
      </c>
      <c r="M33" s="464">
        <v>1</v>
      </c>
      <c r="N33" s="464">
        <v>929</v>
      </c>
      <c r="O33" s="468">
        <v>12</v>
      </c>
      <c r="P33" s="468">
        <v>11148</v>
      </c>
      <c r="Q33" s="491">
        <v>0.6</v>
      </c>
      <c r="R33" s="469">
        <v>929</v>
      </c>
    </row>
    <row r="34" spans="1:18" ht="14.4" customHeight="1" x14ac:dyDescent="0.3">
      <c r="A34" s="463"/>
      <c r="B34" s="464" t="s">
        <v>1617</v>
      </c>
      <c r="C34" s="464" t="s">
        <v>435</v>
      </c>
      <c r="D34" s="464" t="s">
        <v>1618</v>
      </c>
      <c r="E34" s="464" t="s">
        <v>1647</v>
      </c>
      <c r="F34" s="464"/>
      <c r="G34" s="468">
        <v>1</v>
      </c>
      <c r="H34" s="468">
        <v>208</v>
      </c>
      <c r="I34" s="464"/>
      <c r="J34" s="464">
        <v>208</v>
      </c>
      <c r="K34" s="468"/>
      <c r="L34" s="468"/>
      <c r="M34" s="464"/>
      <c r="N34" s="464"/>
      <c r="O34" s="468">
        <v>1</v>
      </c>
      <c r="P34" s="468">
        <v>208</v>
      </c>
      <c r="Q34" s="491"/>
      <c r="R34" s="469">
        <v>208</v>
      </c>
    </row>
    <row r="35" spans="1:18" ht="14.4" customHeight="1" x14ac:dyDescent="0.3">
      <c r="A35" s="463"/>
      <c r="B35" s="464" t="s">
        <v>1617</v>
      </c>
      <c r="C35" s="464" t="s">
        <v>435</v>
      </c>
      <c r="D35" s="464" t="s">
        <v>1618</v>
      </c>
      <c r="E35" s="464" t="s">
        <v>1648</v>
      </c>
      <c r="F35" s="464"/>
      <c r="G35" s="468">
        <v>20</v>
      </c>
      <c r="H35" s="468">
        <v>34800</v>
      </c>
      <c r="I35" s="464">
        <v>0.39545454545454545</v>
      </c>
      <c r="J35" s="464">
        <v>1740</v>
      </c>
      <c r="K35" s="468">
        <v>44</v>
      </c>
      <c r="L35" s="468">
        <v>88000</v>
      </c>
      <c r="M35" s="464">
        <v>1</v>
      </c>
      <c r="N35" s="464">
        <v>2000</v>
      </c>
      <c r="O35" s="468">
        <v>40</v>
      </c>
      <c r="P35" s="468">
        <v>80000</v>
      </c>
      <c r="Q35" s="491">
        <v>0.90909090909090906</v>
      </c>
      <c r="R35" s="469">
        <v>2000</v>
      </c>
    </row>
    <row r="36" spans="1:18" ht="14.4" customHeight="1" x14ac:dyDescent="0.3">
      <c r="A36" s="463"/>
      <c r="B36" s="464" t="s">
        <v>1617</v>
      </c>
      <c r="C36" s="464" t="s">
        <v>435</v>
      </c>
      <c r="D36" s="464" t="s">
        <v>1618</v>
      </c>
      <c r="E36" s="464" t="s">
        <v>1649</v>
      </c>
      <c r="F36" s="464"/>
      <c r="G36" s="468">
        <v>12</v>
      </c>
      <c r="H36" s="468">
        <v>24288</v>
      </c>
      <c r="I36" s="464">
        <v>0.75</v>
      </c>
      <c r="J36" s="464">
        <v>2024</v>
      </c>
      <c r="K36" s="468">
        <v>16</v>
      </c>
      <c r="L36" s="468">
        <v>32384</v>
      </c>
      <c r="M36" s="464">
        <v>1</v>
      </c>
      <c r="N36" s="464">
        <v>2024</v>
      </c>
      <c r="O36" s="468">
        <v>7</v>
      </c>
      <c r="P36" s="468">
        <v>14168</v>
      </c>
      <c r="Q36" s="491">
        <v>0.4375</v>
      </c>
      <c r="R36" s="469">
        <v>2024</v>
      </c>
    </row>
    <row r="37" spans="1:18" ht="14.4" customHeight="1" x14ac:dyDescent="0.3">
      <c r="A37" s="463"/>
      <c r="B37" s="464" t="s">
        <v>1617</v>
      </c>
      <c r="C37" s="464" t="s">
        <v>435</v>
      </c>
      <c r="D37" s="464" t="s">
        <v>1618</v>
      </c>
      <c r="E37" s="464" t="s">
        <v>1650</v>
      </c>
      <c r="F37" s="464"/>
      <c r="G37" s="468">
        <v>3</v>
      </c>
      <c r="H37" s="468">
        <v>6030</v>
      </c>
      <c r="I37" s="464">
        <v>3</v>
      </c>
      <c r="J37" s="464">
        <v>2010</v>
      </c>
      <c r="K37" s="468">
        <v>1</v>
      </c>
      <c r="L37" s="468">
        <v>2010</v>
      </c>
      <c r="M37" s="464">
        <v>1</v>
      </c>
      <c r="N37" s="464">
        <v>2010</v>
      </c>
      <c r="O37" s="468">
        <v>6</v>
      </c>
      <c r="P37" s="468">
        <v>12060</v>
      </c>
      <c r="Q37" s="491">
        <v>6</v>
      </c>
      <c r="R37" s="469">
        <v>2010</v>
      </c>
    </row>
    <row r="38" spans="1:18" ht="14.4" customHeight="1" x14ac:dyDescent="0.3">
      <c r="A38" s="463"/>
      <c r="B38" s="464" t="s">
        <v>1617</v>
      </c>
      <c r="C38" s="464" t="s">
        <v>435</v>
      </c>
      <c r="D38" s="464" t="s">
        <v>1618</v>
      </c>
      <c r="E38" s="464" t="s">
        <v>1651</v>
      </c>
      <c r="F38" s="464"/>
      <c r="G38" s="468">
        <v>4</v>
      </c>
      <c r="H38" s="468">
        <v>8584</v>
      </c>
      <c r="I38" s="464">
        <v>0.8</v>
      </c>
      <c r="J38" s="464">
        <v>2146</v>
      </c>
      <c r="K38" s="468">
        <v>5</v>
      </c>
      <c r="L38" s="468">
        <v>10730</v>
      </c>
      <c r="M38" s="464">
        <v>1</v>
      </c>
      <c r="N38" s="464">
        <v>2146</v>
      </c>
      <c r="O38" s="468">
        <v>2</v>
      </c>
      <c r="P38" s="468">
        <v>4292</v>
      </c>
      <c r="Q38" s="491">
        <v>0.4</v>
      </c>
      <c r="R38" s="469">
        <v>2146</v>
      </c>
    </row>
    <row r="39" spans="1:18" ht="14.4" customHeight="1" x14ac:dyDescent="0.3">
      <c r="A39" s="463"/>
      <c r="B39" s="464" t="s">
        <v>1617</v>
      </c>
      <c r="C39" s="464" t="s">
        <v>435</v>
      </c>
      <c r="D39" s="464" t="s">
        <v>1618</v>
      </c>
      <c r="E39" s="464" t="s">
        <v>1652</v>
      </c>
      <c r="F39" s="464"/>
      <c r="G39" s="468">
        <v>5</v>
      </c>
      <c r="H39" s="468">
        <v>6230</v>
      </c>
      <c r="I39" s="464">
        <v>5</v>
      </c>
      <c r="J39" s="464">
        <v>1246</v>
      </c>
      <c r="K39" s="468">
        <v>1</v>
      </c>
      <c r="L39" s="468">
        <v>1246</v>
      </c>
      <c r="M39" s="464">
        <v>1</v>
      </c>
      <c r="N39" s="464">
        <v>1246</v>
      </c>
      <c r="O39" s="468">
        <v>2</v>
      </c>
      <c r="P39" s="468">
        <v>2492</v>
      </c>
      <c r="Q39" s="491">
        <v>2</v>
      </c>
      <c r="R39" s="469">
        <v>1246</v>
      </c>
    </row>
    <row r="40" spans="1:18" ht="14.4" customHeight="1" x14ac:dyDescent="0.3">
      <c r="A40" s="463"/>
      <c r="B40" s="464" t="s">
        <v>1617</v>
      </c>
      <c r="C40" s="464" t="s">
        <v>435</v>
      </c>
      <c r="D40" s="464" t="s">
        <v>1618</v>
      </c>
      <c r="E40" s="464" t="s">
        <v>1653</v>
      </c>
      <c r="F40" s="464"/>
      <c r="G40" s="468"/>
      <c r="H40" s="468"/>
      <c r="I40" s="464"/>
      <c r="J40" s="464"/>
      <c r="K40" s="468">
        <v>1</v>
      </c>
      <c r="L40" s="468">
        <v>1345</v>
      </c>
      <c r="M40" s="464">
        <v>1</v>
      </c>
      <c r="N40" s="464">
        <v>1345</v>
      </c>
      <c r="O40" s="468">
        <v>2</v>
      </c>
      <c r="P40" s="468">
        <v>2690</v>
      </c>
      <c r="Q40" s="491">
        <v>2</v>
      </c>
      <c r="R40" s="469">
        <v>1345</v>
      </c>
    </row>
    <row r="41" spans="1:18" ht="14.4" customHeight="1" x14ac:dyDescent="0.3">
      <c r="A41" s="463"/>
      <c r="B41" s="464" t="s">
        <v>1617</v>
      </c>
      <c r="C41" s="464" t="s">
        <v>435</v>
      </c>
      <c r="D41" s="464" t="s">
        <v>1618</v>
      </c>
      <c r="E41" s="464" t="s">
        <v>1654</v>
      </c>
      <c r="F41" s="464"/>
      <c r="G41" s="468">
        <v>55</v>
      </c>
      <c r="H41" s="468">
        <v>195470</v>
      </c>
      <c r="I41" s="464">
        <v>0.6265064102564103</v>
      </c>
      <c r="J41" s="464">
        <v>3554</v>
      </c>
      <c r="K41" s="468">
        <v>80</v>
      </c>
      <c r="L41" s="468">
        <v>312000</v>
      </c>
      <c r="M41" s="464">
        <v>1</v>
      </c>
      <c r="N41" s="464">
        <v>3900</v>
      </c>
      <c r="O41" s="468">
        <v>57</v>
      </c>
      <c r="P41" s="468">
        <v>222300</v>
      </c>
      <c r="Q41" s="491">
        <v>0.71250000000000002</v>
      </c>
      <c r="R41" s="469">
        <v>3900</v>
      </c>
    </row>
    <row r="42" spans="1:18" ht="14.4" customHeight="1" x14ac:dyDescent="0.3">
      <c r="A42" s="463"/>
      <c r="B42" s="464" t="s">
        <v>1617</v>
      </c>
      <c r="C42" s="464" t="s">
        <v>435</v>
      </c>
      <c r="D42" s="464" t="s">
        <v>1618</v>
      </c>
      <c r="E42" s="464" t="s">
        <v>1655</v>
      </c>
      <c r="F42" s="464"/>
      <c r="G42" s="468">
        <v>36</v>
      </c>
      <c r="H42" s="468">
        <v>130212</v>
      </c>
      <c r="I42" s="464">
        <v>0.59620879120879122</v>
      </c>
      <c r="J42" s="464">
        <v>3617</v>
      </c>
      <c r="K42" s="468">
        <v>56</v>
      </c>
      <c r="L42" s="468">
        <v>218400</v>
      </c>
      <c r="M42" s="464">
        <v>1</v>
      </c>
      <c r="N42" s="464">
        <v>3900</v>
      </c>
      <c r="O42" s="468">
        <v>35</v>
      </c>
      <c r="P42" s="468">
        <v>136500</v>
      </c>
      <c r="Q42" s="491">
        <v>0.625</v>
      </c>
      <c r="R42" s="469">
        <v>3900</v>
      </c>
    </row>
    <row r="43" spans="1:18" ht="14.4" customHeight="1" x14ac:dyDescent="0.3">
      <c r="A43" s="463"/>
      <c r="B43" s="464" t="s">
        <v>1617</v>
      </c>
      <c r="C43" s="464" t="s">
        <v>435</v>
      </c>
      <c r="D43" s="464" t="s">
        <v>1618</v>
      </c>
      <c r="E43" s="464" t="s">
        <v>1656</v>
      </c>
      <c r="F43" s="464"/>
      <c r="G43" s="468">
        <v>1</v>
      </c>
      <c r="H43" s="468">
        <v>1351</v>
      </c>
      <c r="I43" s="464">
        <v>0.14285714285714285</v>
      </c>
      <c r="J43" s="464">
        <v>1351</v>
      </c>
      <c r="K43" s="468">
        <v>7</v>
      </c>
      <c r="L43" s="468">
        <v>9457</v>
      </c>
      <c r="M43" s="464">
        <v>1</v>
      </c>
      <c r="N43" s="464">
        <v>1351</v>
      </c>
      <c r="O43" s="468">
        <v>4</v>
      </c>
      <c r="P43" s="468">
        <v>5404</v>
      </c>
      <c r="Q43" s="491">
        <v>0.5714285714285714</v>
      </c>
      <c r="R43" s="469">
        <v>1351</v>
      </c>
    </row>
    <row r="44" spans="1:18" ht="14.4" customHeight="1" x14ac:dyDescent="0.3">
      <c r="A44" s="463"/>
      <c r="B44" s="464" t="s">
        <v>1617</v>
      </c>
      <c r="C44" s="464" t="s">
        <v>435</v>
      </c>
      <c r="D44" s="464" t="s">
        <v>1618</v>
      </c>
      <c r="E44" s="464" t="s">
        <v>1657</v>
      </c>
      <c r="F44" s="464"/>
      <c r="G44" s="468">
        <v>10</v>
      </c>
      <c r="H44" s="468">
        <v>1640</v>
      </c>
      <c r="I44" s="464">
        <v>1</v>
      </c>
      <c r="J44" s="464">
        <v>164</v>
      </c>
      <c r="K44" s="468">
        <v>10</v>
      </c>
      <c r="L44" s="468">
        <v>1640</v>
      </c>
      <c r="M44" s="464">
        <v>1</v>
      </c>
      <c r="N44" s="464">
        <v>164</v>
      </c>
      <c r="O44" s="468">
        <v>7</v>
      </c>
      <c r="P44" s="468">
        <v>1148</v>
      </c>
      <c r="Q44" s="491">
        <v>0.7</v>
      </c>
      <c r="R44" s="469">
        <v>164</v>
      </c>
    </row>
    <row r="45" spans="1:18" ht="14.4" customHeight="1" x14ac:dyDescent="0.3">
      <c r="A45" s="463"/>
      <c r="B45" s="464" t="s">
        <v>1617</v>
      </c>
      <c r="C45" s="464" t="s">
        <v>435</v>
      </c>
      <c r="D45" s="464" t="s">
        <v>1618</v>
      </c>
      <c r="E45" s="464" t="s">
        <v>1658</v>
      </c>
      <c r="F45" s="464"/>
      <c r="G45" s="468">
        <v>35</v>
      </c>
      <c r="H45" s="468">
        <v>7875</v>
      </c>
      <c r="I45" s="464">
        <v>0.875</v>
      </c>
      <c r="J45" s="464">
        <v>225</v>
      </c>
      <c r="K45" s="468">
        <v>40</v>
      </c>
      <c r="L45" s="468">
        <v>9000</v>
      </c>
      <c r="M45" s="464">
        <v>1</v>
      </c>
      <c r="N45" s="464">
        <v>225</v>
      </c>
      <c r="O45" s="468">
        <v>38</v>
      </c>
      <c r="P45" s="468">
        <v>8550</v>
      </c>
      <c r="Q45" s="491">
        <v>0.95</v>
      </c>
      <c r="R45" s="469">
        <v>225</v>
      </c>
    </row>
    <row r="46" spans="1:18" ht="14.4" customHeight="1" x14ac:dyDescent="0.3">
      <c r="A46" s="463"/>
      <c r="B46" s="464" t="s">
        <v>1617</v>
      </c>
      <c r="C46" s="464" t="s">
        <v>435</v>
      </c>
      <c r="D46" s="464" t="s">
        <v>1618</v>
      </c>
      <c r="E46" s="464" t="s">
        <v>1659</v>
      </c>
      <c r="F46" s="464"/>
      <c r="G46" s="468">
        <v>16</v>
      </c>
      <c r="H46" s="468">
        <v>5808</v>
      </c>
      <c r="I46" s="464">
        <v>1.1428571428571428</v>
      </c>
      <c r="J46" s="464">
        <v>363</v>
      </c>
      <c r="K46" s="468">
        <v>14</v>
      </c>
      <c r="L46" s="468">
        <v>5082</v>
      </c>
      <c r="M46" s="464">
        <v>1</v>
      </c>
      <c r="N46" s="464">
        <v>363</v>
      </c>
      <c r="O46" s="468">
        <v>22</v>
      </c>
      <c r="P46" s="468">
        <v>7986</v>
      </c>
      <c r="Q46" s="491">
        <v>1.5714285714285714</v>
      </c>
      <c r="R46" s="469">
        <v>363</v>
      </c>
    </row>
    <row r="47" spans="1:18" ht="14.4" customHeight="1" x14ac:dyDescent="0.3">
      <c r="A47" s="463"/>
      <c r="B47" s="464" t="s">
        <v>1617</v>
      </c>
      <c r="C47" s="464" t="s">
        <v>435</v>
      </c>
      <c r="D47" s="464" t="s">
        <v>1618</v>
      </c>
      <c r="E47" s="464" t="s">
        <v>1660</v>
      </c>
      <c r="F47" s="464"/>
      <c r="G47" s="468">
        <v>18</v>
      </c>
      <c r="H47" s="468">
        <v>10566</v>
      </c>
      <c r="I47" s="464">
        <v>1.2</v>
      </c>
      <c r="J47" s="464">
        <v>587</v>
      </c>
      <c r="K47" s="468">
        <v>15</v>
      </c>
      <c r="L47" s="468">
        <v>8805</v>
      </c>
      <c r="M47" s="464">
        <v>1</v>
      </c>
      <c r="N47" s="464">
        <v>587</v>
      </c>
      <c r="O47" s="468">
        <v>24</v>
      </c>
      <c r="P47" s="468">
        <v>14088</v>
      </c>
      <c r="Q47" s="491">
        <v>1.6</v>
      </c>
      <c r="R47" s="469">
        <v>587</v>
      </c>
    </row>
    <row r="48" spans="1:18" ht="14.4" customHeight="1" x14ac:dyDescent="0.3">
      <c r="A48" s="463"/>
      <c r="B48" s="464" t="s">
        <v>1617</v>
      </c>
      <c r="C48" s="464" t="s">
        <v>435</v>
      </c>
      <c r="D48" s="464" t="s">
        <v>1618</v>
      </c>
      <c r="E48" s="464" t="s">
        <v>1661</v>
      </c>
      <c r="F48" s="464"/>
      <c r="G48" s="468">
        <v>2</v>
      </c>
      <c r="H48" s="468">
        <v>1200</v>
      </c>
      <c r="I48" s="464">
        <v>0.5</v>
      </c>
      <c r="J48" s="464">
        <v>600</v>
      </c>
      <c r="K48" s="468">
        <v>4</v>
      </c>
      <c r="L48" s="468">
        <v>2400</v>
      </c>
      <c r="M48" s="464">
        <v>1</v>
      </c>
      <c r="N48" s="464">
        <v>600</v>
      </c>
      <c r="O48" s="468">
        <v>7</v>
      </c>
      <c r="P48" s="468">
        <v>4200</v>
      </c>
      <c r="Q48" s="491">
        <v>1.75</v>
      </c>
      <c r="R48" s="469">
        <v>600</v>
      </c>
    </row>
    <row r="49" spans="1:18" ht="14.4" customHeight="1" x14ac:dyDescent="0.3">
      <c r="A49" s="463"/>
      <c r="B49" s="464" t="s">
        <v>1617</v>
      </c>
      <c r="C49" s="464" t="s">
        <v>435</v>
      </c>
      <c r="D49" s="464" t="s">
        <v>1618</v>
      </c>
      <c r="E49" s="464" t="s">
        <v>1662</v>
      </c>
      <c r="F49" s="464"/>
      <c r="G49" s="468">
        <v>1</v>
      </c>
      <c r="H49" s="468">
        <v>4231</v>
      </c>
      <c r="I49" s="464"/>
      <c r="J49" s="464">
        <v>4231</v>
      </c>
      <c r="K49" s="468"/>
      <c r="L49" s="468"/>
      <c r="M49" s="464"/>
      <c r="N49" s="464"/>
      <c r="O49" s="468"/>
      <c r="P49" s="468"/>
      <c r="Q49" s="491"/>
      <c r="R49" s="469"/>
    </row>
    <row r="50" spans="1:18" ht="14.4" customHeight="1" x14ac:dyDescent="0.3">
      <c r="A50" s="463"/>
      <c r="B50" s="464" t="s">
        <v>1617</v>
      </c>
      <c r="C50" s="464" t="s">
        <v>435</v>
      </c>
      <c r="D50" s="464" t="s">
        <v>1618</v>
      </c>
      <c r="E50" s="464" t="s">
        <v>1663</v>
      </c>
      <c r="F50" s="464"/>
      <c r="G50" s="468">
        <v>2</v>
      </c>
      <c r="H50" s="468">
        <v>8718</v>
      </c>
      <c r="I50" s="464">
        <v>2</v>
      </c>
      <c r="J50" s="464">
        <v>4359</v>
      </c>
      <c r="K50" s="468">
        <v>1</v>
      </c>
      <c r="L50" s="468">
        <v>4359</v>
      </c>
      <c r="M50" s="464">
        <v>1</v>
      </c>
      <c r="N50" s="464">
        <v>4359</v>
      </c>
      <c r="O50" s="468"/>
      <c r="P50" s="468"/>
      <c r="Q50" s="491"/>
      <c r="R50" s="469"/>
    </row>
    <row r="51" spans="1:18" ht="14.4" customHeight="1" x14ac:dyDescent="0.3">
      <c r="A51" s="463"/>
      <c r="B51" s="464" t="s">
        <v>1617</v>
      </c>
      <c r="C51" s="464" t="s">
        <v>435</v>
      </c>
      <c r="D51" s="464" t="s">
        <v>1618</v>
      </c>
      <c r="E51" s="464" t="s">
        <v>1664</v>
      </c>
      <c r="F51" s="464"/>
      <c r="G51" s="468"/>
      <c r="H51" s="468"/>
      <c r="I51" s="464"/>
      <c r="J51" s="464"/>
      <c r="K51" s="468">
        <v>1</v>
      </c>
      <c r="L51" s="468">
        <v>1008</v>
      </c>
      <c r="M51" s="464">
        <v>1</v>
      </c>
      <c r="N51" s="464">
        <v>1008</v>
      </c>
      <c r="O51" s="468"/>
      <c r="P51" s="468"/>
      <c r="Q51" s="491"/>
      <c r="R51" s="469"/>
    </row>
    <row r="52" spans="1:18" ht="14.4" customHeight="1" x14ac:dyDescent="0.3">
      <c r="A52" s="463"/>
      <c r="B52" s="464" t="s">
        <v>1617</v>
      </c>
      <c r="C52" s="464" t="s">
        <v>435</v>
      </c>
      <c r="D52" s="464" t="s">
        <v>1618</v>
      </c>
      <c r="E52" s="464" t="s">
        <v>1665</v>
      </c>
      <c r="F52" s="464"/>
      <c r="G52" s="468"/>
      <c r="H52" s="468"/>
      <c r="I52" s="464"/>
      <c r="J52" s="464"/>
      <c r="K52" s="468">
        <v>2</v>
      </c>
      <c r="L52" s="468">
        <v>1490</v>
      </c>
      <c r="M52" s="464">
        <v>1</v>
      </c>
      <c r="N52" s="464">
        <v>745</v>
      </c>
      <c r="O52" s="468">
        <v>1</v>
      </c>
      <c r="P52" s="468">
        <v>745</v>
      </c>
      <c r="Q52" s="491">
        <v>0.5</v>
      </c>
      <c r="R52" s="469">
        <v>745</v>
      </c>
    </row>
    <row r="53" spans="1:18" ht="14.4" customHeight="1" x14ac:dyDescent="0.3">
      <c r="A53" s="463"/>
      <c r="B53" s="464" t="s">
        <v>1617</v>
      </c>
      <c r="C53" s="464" t="s">
        <v>435</v>
      </c>
      <c r="D53" s="464" t="s">
        <v>1618</v>
      </c>
      <c r="E53" s="464" t="s">
        <v>1666</v>
      </c>
      <c r="F53" s="464"/>
      <c r="G53" s="468">
        <v>12</v>
      </c>
      <c r="H53" s="468">
        <v>6732</v>
      </c>
      <c r="I53" s="464">
        <v>2.4</v>
      </c>
      <c r="J53" s="464">
        <v>561</v>
      </c>
      <c r="K53" s="468">
        <v>5</v>
      </c>
      <c r="L53" s="468">
        <v>2805</v>
      </c>
      <c r="M53" s="464">
        <v>1</v>
      </c>
      <c r="N53" s="464">
        <v>561</v>
      </c>
      <c r="O53" s="468">
        <v>10</v>
      </c>
      <c r="P53" s="468">
        <v>5610</v>
      </c>
      <c r="Q53" s="491">
        <v>2</v>
      </c>
      <c r="R53" s="469">
        <v>561</v>
      </c>
    </row>
    <row r="54" spans="1:18" ht="14.4" customHeight="1" x14ac:dyDescent="0.3">
      <c r="A54" s="463"/>
      <c r="B54" s="464" t="s">
        <v>1617</v>
      </c>
      <c r="C54" s="464" t="s">
        <v>435</v>
      </c>
      <c r="D54" s="464" t="s">
        <v>1618</v>
      </c>
      <c r="E54" s="464" t="s">
        <v>1667</v>
      </c>
      <c r="F54" s="464"/>
      <c r="G54" s="468">
        <v>1</v>
      </c>
      <c r="H54" s="468">
        <v>1122</v>
      </c>
      <c r="I54" s="464">
        <v>1</v>
      </c>
      <c r="J54" s="464">
        <v>1122</v>
      </c>
      <c r="K54" s="468">
        <v>1</v>
      </c>
      <c r="L54" s="468">
        <v>1122</v>
      </c>
      <c r="M54" s="464">
        <v>1</v>
      </c>
      <c r="N54" s="464">
        <v>1122</v>
      </c>
      <c r="O54" s="468">
        <v>2</v>
      </c>
      <c r="P54" s="468">
        <v>2244</v>
      </c>
      <c r="Q54" s="491">
        <v>2</v>
      </c>
      <c r="R54" s="469">
        <v>1122</v>
      </c>
    </row>
    <row r="55" spans="1:18" ht="14.4" customHeight="1" x14ac:dyDescent="0.3">
      <c r="A55" s="463"/>
      <c r="B55" s="464" t="s">
        <v>1617</v>
      </c>
      <c r="C55" s="464" t="s">
        <v>435</v>
      </c>
      <c r="D55" s="464" t="s">
        <v>1618</v>
      </c>
      <c r="E55" s="464" t="s">
        <v>1668</v>
      </c>
      <c r="F55" s="464"/>
      <c r="G55" s="468">
        <v>4</v>
      </c>
      <c r="H55" s="468">
        <v>3468</v>
      </c>
      <c r="I55" s="464">
        <v>0.4</v>
      </c>
      <c r="J55" s="464">
        <v>867</v>
      </c>
      <c r="K55" s="468">
        <v>10</v>
      </c>
      <c r="L55" s="468">
        <v>8670</v>
      </c>
      <c r="M55" s="464">
        <v>1</v>
      </c>
      <c r="N55" s="464">
        <v>867</v>
      </c>
      <c r="O55" s="468">
        <v>3</v>
      </c>
      <c r="P55" s="468">
        <v>2601</v>
      </c>
      <c r="Q55" s="491">
        <v>0.3</v>
      </c>
      <c r="R55" s="469">
        <v>867</v>
      </c>
    </row>
    <row r="56" spans="1:18" ht="14.4" customHeight="1" x14ac:dyDescent="0.3">
      <c r="A56" s="463"/>
      <c r="B56" s="464" t="s">
        <v>1617</v>
      </c>
      <c r="C56" s="464" t="s">
        <v>435</v>
      </c>
      <c r="D56" s="464" t="s">
        <v>1618</v>
      </c>
      <c r="E56" s="464" t="s">
        <v>1669</v>
      </c>
      <c r="F56" s="464"/>
      <c r="G56" s="468">
        <v>7</v>
      </c>
      <c r="H56" s="468">
        <v>3850</v>
      </c>
      <c r="I56" s="464">
        <v>3.5</v>
      </c>
      <c r="J56" s="464">
        <v>550</v>
      </c>
      <c r="K56" s="468">
        <v>2</v>
      </c>
      <c r="L56" s="468">
        <v>1100</v>
      </c>
      <c r="M56" s="464">
        <v>1</v>
      </c>
      <c r="N56" s="464">
        <v>550</v>
      </c>
      <c r="O56" s="468">
        <v>4</v>
      </c>
      <c r="P56" s="468">
        <v>2200</v>
      </c>
      <c r="Q56" s="491">
        <v>2</v>
      </c>
      <c r="R56" s="469">
        <v>550</v>
      </c>
    </row>
    <row r="57" spans="1:18" ht="14.4" customHeight="1" x14ac:dyDescent="0.3">
      <c r="A57" s="463"/>
      <c r="B57" s="464" t="s">
        <v>1617</v>
      </c>
      <c r="C57" s="464" t="s">
        <v>435</v>
      </c>
      <c r="D57" s="464" t="s">
        <v>1618</v>
      </c>
      <c r="E57" s="464" t="s">
        <v>1670</v>
      </c>
      <c r="F57" s="464"/>
      <c r="G57" s="468"/>
      <c r="H57" s="468"/>
      <c r="I57" s="464"/>
      <c r="J57" s="464"/>
      <c r="K57" s="468">
        <v>2</v>
      </c>
      <c r="L57" s="468">
        <v>2790</v>
      </c>
      <c r="M57" s="464">
        <v>1</v>
      </c>
      <c r="N57" s="464">
        <v>1395</v>
      </c>
      <c r="O57" s="468">
        <v>1</v>
      </c>
      <c r="P57" s="468">
        <v>1395</v>
      </c>
      <c r="Q57" s="491">
        <v>0.5</v>
      </c>
      <c r="R57" s="469">
        <v>1395</v>
      </c>
    </row>
    <row r="58" spans="1:18" ht="14.4" customHeight="1" x14ac:dyDescent="0.3">
      <c r="A58" s="463"/>
      <c r="B58" s="464" t="s">
        <v>1617</v>
      </c>
      <c r="C58" s="464" t="s">
        <v>435</v>
      </c>
      <c r="D58" s="464" t="s">
        <v>1618</v>
      </c>
      <c r="E58" s="464" t="s">
        <v>1671</v>
      </c>
      <c r="F58" s="464"/>
      <c r="G58" s="468">
        <v>1</v>
      </c>
      <c r="H58" s="468">
        <v>519</v>
      </c>
      <c r="I58" s="464"/>
      <c r="J58" s="464">
        <v>519</v>
      </c>
      <c r="K58" s="468"/>
      <c r="L58" s="468"/>
      <c r="M58" s="464"/>
      <c r="N58" s="464"/>
      <c r="O58" s="468">
        <v>3</v>
      </c>
      <c r="P58" s="468">
        <v>1557</v>
      </c>
      <c r="Q58" s="491"/>
      <c r="R58" s="469">
        <v>519</v>
      </c>
    </row>
    <row r="59" spans="1:18" ht="14.4" customHeight="1" x14ac:dyDescent="0.3">
      <c r="A59" s="463"/>
      <c r="B59" s="464" t="s">
        <v>1617</v>
      </c>
      <c r="C59" s="464" t="s">
        <v>435</v>
      </c>
      <c r="D59" s="464" t="s">
        <v>1618</v>
      </c>
      <c r="E59" s="464" t="s">
        <v>1672</v>
      </c>
      <c r="F59" s="464"/>
      <c r="G59" s="468">
        <v>6</v>
      </c>
      <c r="H59" s="468">
        <v>7956</v>
      </c>
      <c r="I59" s="464">
        <v>2</v>
      </c>
      <c r="J59" s="464">
        <v>1326</v>
      </c>
      <c r="K59" s="468">
        <v>3</v>
      </c>
      <c r="L59" s="468">
        <v>3978</v>
      </c>
      <c r="M59" s="464">
        <v>1</v>
      </c>
      <c r="N59" s="464">
        <v>1326</v>
      </c>
      <c r="O59" s="468"/>
      <c r="P59" s="468"/>
      <c r="Q59" s="491"/>
      <c r="R59" s="469"/>
    </row>
    <row r="60" spans="1:18" ht="14.4" customHeight="1" x14ac:dyDescent="0.3">
      <c r="A60" s="463"/>
      <c r="B60" s="464" t="s">
        <v>1617</v>
      </c>
      <c r="C60" s="464" t="s">
        <v>435</v>
      </c>
      <c r="D60" s="464" t="s">
        <v>1618</v>
      </c>
      <c r="E60" s="464" t="s">
        <v>1673</v>
      </c>
      <c r="F60" s="464"/>
      <c r="G60" s="468"/>
      <c r="H60" s="468"/>
      <c r="I60" s="464"/>
      <c r="J60" s="464"/>
      <c r="K60" s="468">
        <v>1</v>
      </c>
      <c r="L60" s="468">
        <v>405</v>
      </c>
      <c r="M60" s="464">
        <v>1</v>
      </c>
      <c r="N60" s="464">
        <v>405</v>
      </c>
      <c r="O60" s="468">
        <v>6</v>
      </c>
      <c r="P60" s="468">
        <v>2430</v>
      </c>
      <c r="Q60" s="491">
        <v>6</v>
      </c>
      <c r="R60" s="469">
        <v>405</v>
      </c>
    </row>
    <row r="61" spans="1:18" ht="14.4" customHeight="1" x14ac:dyDescent="0.3">
      <c r="A61" s="463"/>
      <c r="B61" s="464" t="s">
        <v>1617</v>
      </c>
      <c r="C61" s="464" t="s">
        <v>435</v>
      </c>
      <c r="D61" s="464" t="s">
        <v>1618</v>
      </c>
      <c r="E61" s="464" t="s">
        <v>1674</v>
      </c>
      <c r="F61" s="464"/>
      <c r="G61" s="468">
        <v>7</v>
      </c>
      <c r="H61" s="468">
        <v>3850</v>
      </c>
      <c r="I61" s="464">
        <v>1.1666666666666667</v>
      </c>
      <c r="J61" s="464">
        <v>550</v>
      </c>
      <c r="K61" s="468">
        <v>6</v>
      </c>
      <c r="L61" s="468">
        <v>3300</v>
      </c>
      <c r="M61" s="464">
        <v>1</v>
      </c>
      <c r="N61" s="464">
        <v>550</v>
      </c>
      <c r="O61" s="468">
        <v>13</v>
      </c>
      <c r="P61" s="468">
        <v>7150</v>
      </c>
      <c r="Q61" s="491">
        <v>2.1666666666666665</v>
      </c>
      <c r="R61" s="469">
        <v>550</v>
      </c>
    </row>
    <row r="62" spans="1:18" ht="14.4" customHeight="1" x14ac:dyDescent="0.3">
      <c r="A62" s="463"/>
      <c r="B62" s="464" t="s">
        <v>1617</v>
      </c>
      <c r="C62" s="464" t="s">
        <v>435</v>
      </c>
      <c r="D62" s="464" t="s">
        <v>1618</v>
      </c>
      <c r="E62" s="464" t="s">
        <v>1675</v>
      </c>
      <c r="F62" s="464"/>
      <c r="G62" s="468">
        <v>1</v>
      </c>
      <c r="H62" s="468">
        <v>1260</v>
      </c>
      <c r="I62" s="464">
        <v>1</v>
      </c>
      <c r="J62" s="464">
        <v>1260</v>
      </c>
      <c r="K62" s="468">
        <v>1</v>
      </c>
      <c r="L62" s="468">
        <v>1260</v>
      </c>
      <c r="M62" s="464">
        <v>1</v>
      </c>
      <c r="N62" s="464">
        <v>1260</v>
      </c>
      <c r="O62" s="468">
        <v>1</v>
      </c>
      <c r="P62" s="468">
        <v>1260</v>
      </c>
      <c r="Q62" s="491">
        <v>1</v>
      </c>
      <c r="R62" s="469">
        <v>1260</v>
      </c>
    </row>
    <row r="63" spans="1:18" ht="14.4" customHeight="1" x14ac:dyDescent="0.3">
      <c r="A63" s="463"/>
      <c r="B63" s="464" t="s">
        <v>1617</v>
      </c>
      <c r="C63" s="464" t="s">
        <v>435</v>
      </c>
      <c r="D63" s="464" t="s">
        <v>1618</v>
      </c>
      <c r="E63" s="464" t="s">
        <v>1676</v>
      </c>
      <c r="F63" s="464"/>
      <c r="G63" s="468">
        <v>1</v>
      </c>
      <c r="H63" s="468">
        <v>353</v>
      </c>
      <c r="I63" s="464"/>
      <c r="J63" s="464">
        <v>353</v>
      </c>
      <c r="K63" s="468"/>
      <c r="L63" s="468"/>
      <c r="M63" s="464"/>
      <c r="N63" s="464"/>
      <c r="O63" s="468">
        <v>1</v>
      </c>
      <c r="P63" s="468">
        <v>353</v>
      </c>
      <c r="Q63" s="491"/>
      <c r="R63" s="469">
        <v>353</v>
      </c>
    </row>
    <row r="64" spans="1:18" ht="14.4" customHeight="1" x14ac:dyDescent="0.3">
      <c r="A64" s="463"/>
      <c r="B64" s="464" t="s">
        <v>1617</v>
      </c>
      <c r="C64" s="464" t="s">
        <v>435</v>
      </c>
      <c r="D64" s="464" t="s">
        <v>1618</v>
      </c>
      <c r="E64" s="464" t="s">
        <v>1677</v>
      </c>
      <c r="F64" s="464"/>
      <c r="G64" s="468">
        <v>1</v>
      </c>
      <c r="H64" s="468">
        <v>745</v>
      </c>
      <c r="I64" s="464"/>
      <c r="J64" s="464">
        <v>745</v>
      </c>
      <c r="K64" s="468"/>
      <c r="L64" s="468"/>
      <c r="M64" s="464"/>
      <c r="N64" s="464"/>
      <c r="O64" s="468"/>
      <c r="P64" s="468"/>
      <c r="Q64" s="491"/>
      <c r="R64" s="469"/>
    </row>
    <row r="65" spans="1:18" ht="14.4" customHeight="1" x14ac:dyDescent="0.3">
      <c r="A65" s="463"/>
      <c r="B65" s="464" t="s">
        <v>1617</v>
      </c>
      <c r="C65" s="464" t="s">
        <v>435</v>
      </c>
      <c r="D65" s="464" t="s">
        <v>1618</v>
      </c>
      <c r="E65" s="464" t="s">
        <v>1678</v>
      </c>
      <c r="F65" s="464"/>
      <c r="G65" s="468"/>
      <c r="H65" s="468"/>
      <c r="I65" s="464"/>
      <c r="J65" s="464"/>
      <c r="K65" s="468">
        <v>7</v>
      </c>
      <c r="L65" s="468">
        <v>0</v>
      </c>
      <c r="M65" s="464"/>
      <c r="N65" s="464">
        <v>0</v>
      </c>
      <c r="O65" s="468">
        <v>2</v>
      </c>
      <c r="P65" s="468">
        <v>0</v>
      </c>
      <c r="Q65" s="491"/>
      <c r="R65" s="469">
        <v>0</v>
      </c>
    </row>
    <row r="66" spans="1:18" ht="14.4" customHeight="1" x14ac:dyDescent="0.3">
      <c r="A66" s="463"/>
      <c r="B66" s="464" t="s">
        <v>1617</v>
      </c>
      <c r="C66" s="464" t="s">
        <v>435</v>
      </c>
      <c r="D66" s="464" t="s">
        <v>1618</v>
      </c>
      <c r="E66" s="464" t="s">
        <v>1679</v>
      </c>
      <c r="F66" s="464"/>
      <c r="G66" s="468"/>
      <c r="H66" s="468"/>
      <c r="I66" s="464"/>
      <c r="J66" s="464"/>
      <c r="K66" s="468">
        <v>1</v>
      </c>
      <c r="L66" s="468">
        <v>1014</v>
      </c>
      <c r="M66" s="464">
        <v>1</v>
      </c>
      <c r="N66" s="464">
        <v>1014</v>
      </c>
      <c r="O66" s="468"/>
      <c r="P66" s="468"/>
      <c r="Q66" s="491"/>
      <c r="R66" s="469"/>
    </row>
    <row r="67" spans="1:18" ht="14.4" customHeight="1" x14ac:dyDescent="0.3">
      <c r="A67" s="463"/>
      <c r="B67" s="464" t="s">
        <v>1617</v>
      </c>
      <c r="C67" s="464" t="s">
        <v>435</v>
      </c>
      <c r="D67" s="464" t="s">
        <v>1618</v>
      </c>
      <c r="E67" s="464" t="s">
        <v>1680</v>
      </c>
      <c r="F67" s="464"/>
      <c r="G67" s="468"/>
      <c r="H67" s="468"/>
      <c r="I67" s="464"/>
      <c r="J67" s="464"/>
      <c r="K67" s="468">
        <v>1</v>
      </c>
      <c r="L67" s="468">
        <v>0</v>
      </c>
      <c r="M67" s="464"/>
      <c r="N67" s="464">
        <v>0</v>
      </c>
      <c r="O67" s="468"/>
      <c r="P67" s="468"/>
      <c r="Q67" s="491"/>
      <c r="R67" s="469"/>
    </row>
    <row r="68" spans="1:18" ht="14.4" customHeight="1" x14ac:dyDescent="0.3">
      <c r="A68" s="463"/>
      <c r="B68" s="464" t="s">
        <v>1617</v>
      </c>
      <c r="C68" s="464" t="s">
        <v>435</v>
      </c>
      <c r="D68" s="464" t="s">
        <v>1618</v>
      </c>
      <c r="E68" s="464" t="s">
        <v>1681</v>
      </c>
      <c r="F68" s="464"/>
      <c r="G68" s="468"/>
      <c r="H68" s="468"/>
      <c r="I68" s="464"/>
      <c r="J68" s="464"/>
      <c r="K68" s="468">
        <v>1</v>
      </c>
      <c r="L68" s="468">
        <v>0</v>
      </c>
      <c r="M68" s="464"/>
      <c r="N68" s="464">
        <v>0</v>
      </c>
      <c r="O68" s="468">
        <v>0</v>
      </c>
      <c r="P68" s="468">
        <v>0</v>
      </c>
      <c r="Q68" s="491"/>
      <c r="R68" s="469"/>
    </row>
    <row r="69" spans="1:18" ht="14.4" customHeight="1" x14ac:dyDescent="0.3">
      <c r="A69" s="463"/>
      <c r="B69" s="464" t="s">
        <v>1617</v>
      </c>
      <c r="C69" s="464" t="s">
        <v>435</v>
      </c>
      <c r="D69" s="464" t="s">
        <v>1618</v>
      </c>
      <c r="E69" s="464" t="s">
        <v>1682</v>
      </c>
      <c r="F69" s="464"/>
      <c r="G69" s="468"/>
      <c r="H69" s="468"/>
      <c r="I69" s="464"/>
      <c r="J69" s="464"/>
      <c r="K69" s="468"/>
      <c r="L69" s="468"/>
      <c r="M69" s="464"/>
      <c r="N69" s="464"/>
      <c r="O69" s="468">
        <v>1</v>
      </c>
      <c r="P69" s="468">
        <v>1065</v>
      </c>
      <c r="Q69" s="491"/>
      <c r="R69" s="469">
        <v>1065</v>
      </c>
    </row>
    <row r="70" spans="1:18" ht="14.4" customHeight="1" x14ac:dyDescent="0.3">
      <c r="A70" s="463"/>
      <c r="B70" s="464" t="s">
        <v>1617</v>
      </c>
      <c r="C70" s="464" t="s">
        <v>435</v>
      </c>
      <c r="D70" s="464" t="s">
        <v>1618</v>
      </c>
      <c r="E70" s="464" t="s">
        <v>1683</v>
      </c>
      <c r="F70" s="464"/>
      <c r="G70" s="468"/>
      <c r="H70" s="468"/>
      <c r="I70" s="464"/>
      <c r="J70" s="464"/>
      <c r="K70" s="468"/>
      <c r="L70" s="468"/>
      <c r="M70" s="464"/>
      <c r="N70" s="464"/>
      <c r="O70" s="468">
        <v>2</v>
      </c>
      <c r="P70" s="468">
        <v>1100</v>
      </c>
      <c r="Q70" s="491"/>
      <c r="R70" s="469">
        <v>550</v>
      </c>
    </row>
    <row r="71" spans="1:18" ht="14.4" customHeight="1" x14ac:dyDescent="0.3">
      <c r="A71" s="463"/>
      <c r="B71" s="464" t="s">
        <v>1617</v>
      </c>
      <c r="C71" s="464" t="s">
        <v>435</v>
      </c>
      <c r="D71" s="464" t="s">
        <v>1618</v>
      </c>
      <c r="E71" s="464" t="s">
        <v>1684</v>
      </c>
      <c r="F71" s="464"/>
      <c r="G71" s="468"/>
      <c r="H71" s="468"/>
      <c r="I71" s="464"/>
      <c r="J71" s="464"/>
      <c r="K71" s="468">
        <v>1</v>
      </c>
      <c r="L71" s="468">
        <v>3900</v>
      </c>
      <c r="M71" s="464">
        <v>1</v>
      </c>
      <c r="N71" s="464">
        <v>3900</v>
      </c>
      <c r="O71" s="468"/>
      <c r="P71" s="468"/>
      <c r="Q71" s="491"/>
      <c r="R71" s="469"/>
    </row>
    <row r="72" spans="1:18" ht="14.4" customHeight="1" x14ac:dyDescent="0.3">
      <c r="A72" s="463"/>
      <c r="B72" s="464" t="s">
        <v>1617</v>
      </c>
      <c r="C72" s="464" t="s">
        <v>435</v>
      </c>
      <c r="D72" s="464" t="s">
        <v>1618</v>
      </c>
      <c r="E72" s="464" t="s">
        <v>1685</v>
      </c>
      <c r="F72" s="464"/>
      <c r="G72" s="468"/>
      <c r="H72" s="468"/>
      <c r="I72" s="464"/>
      <c r="J72" s="464"/>
      <c r="K72" s="468"/>
      <c r="L72" s="468"/>
      <c r="M72" s="464"/>
      <c r="N72" s="464"/>
      <c r="O72" s="468">
        <v>1</v>
      </c>
      <c r="P72" s="468">
        <v>1014</v>
      </c>
      <c r="Q72" s="491"/>
      <c r="R72" s="469">
        <v>1014</v>
      </c>
    </row>
    <row r="73" spans="1:18" ht="14.4" customHeight="1" x14ac:dyDescent="0.3">
      <c r="A73" s="463"/>
      <c r="B73" s="464" t="s">
        <v>1617</v>
      </c>
      <c r="C73" s="464" t="s">
        <v>435</v>
      </c>
      <c r="D73" s="464" t="s">
        <v>1618</v>
      </c>
      <c r="E73" s="464" t="s">
        <v>1686</v>
      </c>
      <c r="F73" s="464"/>
      <c r="G73" s="468">
        <v>2</v>
      </c>
      <c r="H73" s="468">
        <v>1880</v>
      </c>
      <c r="I73" s="464"/>
      <c r="J73" s="464">
        <v>940</v>
      </c>
      <c r="K73" s="468"/>
      <c r="L73" s="468"/>
      <c r="M73" s="464"/>
      <c r="N73" s="464"/>
      <c r="O73" s="468">
        <v>1</v>
      </c>
      <c r="P73" s="468">
        <v>940</v>
      </c>
      <c r="Q73" s="491"/>
      <c r="R73" s="469">
        <v>940</v>
      </c>
    </row>
    <row r="74" spans="1:18" ht="14.4" customHeight="1" x14ac:dyDescent="0.3">
      <c r="A74" s="463"/>
      <c r="B74" s="464" t="s">
        <v>1617</v>
      </c>
      <c r="C74" s="464" t="s">
        <v>435</v>
      </c>
      <c r="D74" s="464" t="s">
        <v>1618</v>
      </c>
      <c r="E74" s="464" t="s">
        <v>1687</v>
      </c>
      <c r="F74" s="464"/>
      <c r="G74" s="468"/>
      <c r="H74" s="468"/>
      <c r="I74" s="464"/>
      <c r="J74" s="464"/>
      <c r="K74" s="468"/>
      <c r="L74" s="468"/>
      <c r="M74" s="464"/>
      <c r="N74" s="464"/>
      <c r="O74" s="468">
        <v>1</v>
      </c>
      <c r="P74" s="468">
        <v>0</v>
      </c>
      <c r="Q74" s="491"/>
      <c r="R74" s="469">
        <v>0</v>
      </c>
    </row>
    <row r="75" spans="1:18" ht="14.4" customHeight="1" x14ac:dyDescent="0.3">
      <c r="A75" s="463"/>
      <c r="B75" s="464" t="s">
        <v>1617</v>
      </c>
      <c r="C75" s="464" t="s">
        <v>435</v>
      </c>
      <c r="D75" s="464" t="s">
        <v>1618</v>
      </c>
      <c r="E75" s="464" t="s">
        <v>1688</v>
      </c>
      <c r="F75" s="464"/>
      <c r="G75" s="468"/>
      <c r="H75" s="468"/>
      <c r="I75" s="464"/>
      <c r="J75" s="464"/>
      <c r="K75" s="468"/>
      <c r="L75" s="468"/>
      <c r="M75" s="464"/>
      <c r="N75" s="464"/>
      <c r="O75" s="468">
        <v>1</v>
      </c>
      <c r="P75" s="468">
        <v>0</v>
      </c>
      <c r="Q75" s="491"/>
      <c r="R75" s="469">
        <v>0</v>
      </c>
    </row>
    <row r="76" spans="1:18" ht="14.4" customHeight="1" x14ac:dyDescent="0.3">
      <c r="A76" s="463"/>
      <c r="B76" s="464" t="s">
        <v>1617</v>
      </c>
      <c r="C76" s="464" t="s">
        <v>435</v>
      </c>
      <c r="D76" s="464" t="s">
        <v>1618</v>
      </c>
      <c r="E76" s="464" t="s">
        <v>1689</v>
      </c>
      <c r="F76" s="464"/>
      <c r="G76" s="468"/>
      <c r="H76" s="468"/>
      <c r="I76" s="464"/>
      <c r="J76" s="464"/>
      <c r="K76" s="468"/>
      <c r="L76" s="468"/>
      <c r="M76" s="464"/>
      <c r="N76" s="464"/>
      <c r="O76" s="468">
        <v>4</v>
      </c>
      <c r="P76" s="468">
        <v>0</v>
      </c>
      <c r="Q76" s="491"/>
      <c r="R76" s="469">
        <v>0</v>
      </c>
    </row>
    <row r="77" spans="1:18" ht="14.4" customHeight="1" x14ac:dyDescent="0.3">
      <c r="A77" s="463"/>
      <c r="B77" s="464" t="s">
        <v>1617</v>
      </c>
      <c r="C77" s="464" t="s">
        <v>435</v>
      </c>
      <c r="D77" s="464" t="s">
        <v>1618</v>
      </c>
      <c r="E77" s="464" t="s">
        <v>1690</v>
      </c>
      <c r="F77" s="464"/>
      <c r="G77" s="468"/>
      <c r="H77" s="468"/>
      <c r="I77" s="464"/>
      <c r="J77" s="464"/>
      <c r="K77" s="468"/>
      <c r="L77" s="468"/>
      <c r="M77" s="464"/>
      <c r="N77" s="464"/>
      <c r="O77" s="468">
        <v>1</v>
      </c>
      <c r="P77" s="468">
        <v>1008</v>
      </c>
      <c r="Q77" s="491"/>
      <c r="R77" s="469">
        <v>1008</v>
      </c>
    </row>
    <row r="78" spans="1:18" ht="14.4" customHeight="1" x14ac:dyDescent="0.3">
      <c r="A78" s="463"/>
      <c r="B78" s="464" t="s">
        <v>1617</v>
      </c>
      <c r="C78" s="464" t="s">
        <v>435</v>
      </c>
      <c r="D78" s="464" t="s">
        <v>1691</v>
      </c>
      <c r="E78" s="464" t="s">
        <v>1692</v>
      </c>
      <c r="F78" s="464" t="s">
        <v>1693</v>
      </c>
      <c r="G78" s="468">
        <v>5</v>
      </c>
      <c r="H78" s="468">
        <v>2377.7800000000002</v>
      </c>
      <c r="I78" s="464"/>
      <c r="J78" s="464">
        <v>475.55600000000004</v>
      </c>
      <c r="K78" s="468"/>
      <c r="L78" s="468"/>
      <c r="M78" s="464"/>
      <c r="N78" s="464"/>
      <c r="O78" s="468"/>
      <c r="P78" s="468"/>
      <c r="Q78" s="491"/>
      <c r="R78" s="469"/>
    </row>
    <row r="79" spans="1:18" ht="14.4" customHeight="1" x14ac:dyDescent="0.3">
      <c r="A79" s="463"/>
      <c r="B79" s="464" t="s">
        <v>1617</v>
      </c>
      <c r="C79" s="464" t="s">
        <v>435</v>
      </c>
      <c r="D79" s="464" t="s">
        <v>1691</v>
      </c>
      <c r="E79" s="464" t="s">
        <v>1694</v>
      </c>
      <c r="F79" s="464" t="s">
        <v>1695</v>
      </c>
      <c r="G79" s="468">
        <v>37</v>
      </c>
      <c r="H79" s="468">
        <v>16855.560000000001</v>
      </c>
      <c r="I79" s="464">
        <v>0.8026457142857143</v>
      </c>
      <c r="J79" s="464">
        <v>455.55567567567573</v>
      </c>
      <c r="K79" s="468">
        <v>42</v>
      </c>
      <c r="L79" s="468">
        <v>21000</v>
      </c>
      <c r="M79" s="464">
        <v>1</v>
      </c>
      <c r="N79" s="464">
        <v>500</v>
      </c>
      <c r="O79" s="468">
        <v>1</v>
      </c>
      <c r="P79" s="468">
        <v>500</v>
      </c>
      <c r="Q79" s="491">
        <v>2.3809523809523808E-2</v>
      </c>
      <c r="R79" s="469">
        <v>500</v>
      </c>
    </row>
    <row r="80" spans="1:18" ht="14.4" customHeight="1" x14ac:dyDescent="0.3">
      <c r="A80" s="463"/>
      <c r="B80" s="464" t="s">
        <v>1617</v>
      </c>
      <c r="C80" s="464" t="s">
        <v>435</v>
      </c>
      <c r="D80" s="464" t="s">
        <v>1691</v>
      </c>
      <c r="E80" s="464" t="s">
        <v>1696</v>
      </c>
      <c r="F80" s="464" t="s">
        <v>1697</v>
      </c>
      <c r="G80" s="468">
        <v>758</v>
      </c>
      <c r="H80" s="468">
        <v>58955.56</v>
      </c>
      <c r="I80" s="464">
        <v>0.86136375723141279</v>
      </c>
      <c r="J80" s="464">
        <v>77.777783641160951</v>
      </c>
      <c r="K80" s="468">
        <v>880</v>
      </c>
      <c r="L80" s="468">
        <v>68444.44</v>
      </c>
      <c r="M80" s="464">
        <v>1</v>
      </c>
      <c r="N80" s="464">
        <v>77.777772727272733</v>
      </c>
      <c r="O80" s="468">
        <v>703</v>
      </c>
      <c r="P80" s="468">
        <v>54677.770000000004</v>
      </c>
      <c r="Q80" s="491">
        <v>0.7988635746015309</v>
      </c>
      <c r="R80" s="469">
        <v>77.777766714082503</v>
      </c>
    </row>
    <row r="81" spans="1:18" ht="14.4" customHeight="1" x14ac:dyDescent="0.3">
      <c r="A81" s="463"/>
      <c r="B81" s="464" t="s">
        <v>1617</v>
      </c>
      <c r="C81" s="464" t="s">
        <v>435</v>
      </c>
      <c r="D81" s="464" t="s">
        <v>1691</v>
      </c>
      <c r="E81" s="464" t="s">
        <v>1698</v>
      </c>
      <c r="F81" s="464" t="s">
        <v>1699</v>
      </c>
      <c r="G81" s="468"/>
      <c r="H81" s="468"/>
      <c r="I81" s="464"/>
      <c r="J81" s="464"/>
      <c r="K81" s="468">
        <v>18</v>
      </c>
      <c r="L81" s="468">
        <v>4500</v>
      </c>
      <c r="M81" s="464">
        <v>1</v>
      </c>
      <c r="N81" s="464">
        <v>250</v>
      </c>
      <c r="O81" s="468">
        <v>9</v>
      </c>
      <c r="P81" s="468">
        <v>2250</v>
      </c>
      <c r="Q81" s="491">
        <v>0.5</v>
      </c>
      <c r="R81" s="469">
        <v>250</v>
      </c>
    </row>
    <row r="82" spans="1:18" ht="14.4" customHeight="1" x14ac:dyDescent="0.3">
      <c r="A82" s="463"/>
      <c r="B82" s="464" t="s">
        <v>1617</v>
      </c>
      <c r="C82" s="464" t="s">
        <v>435</v>
      </c>
      <c r="D82" s="464" t="s">
        <v>1691</v>
      </c>
      <c r="E82" s="464" t="s">
        <v>1698</v>
      </c>
      <c r="F82" s="464" t="s">
        <v>1700</v>
      </c>
      <c r="G82" s="468">
        <v>3</v>
      </c>
      <c r="H82" s="468">
        <v>750</v>
      </c>
      <c r="I82" s="464"/>
      <c r="J82" s="464">
        <v>250</v>
      </c>
      <c r="K82" s="468"/>
      <c r="L82" s="468"/>
      <c r="M82" s="464"/>
      <c r="N82" s="464"/>
      <c r="O82" s="468"/>
      <c r="P82" s="468"/>
      <c r="Q82" s="491"/>
      <c r="R82" s="469"/>
    </row>
    <row r="83" spans="1:18" ht="14.4" customHeight="1" x14ac:dyDescent="0.3">
      <c r="A83" s="463"/>
      <c r="B83" s="464" t="s">
        <v>1617</v>
      </c>
      <c r="C83" s="464" t="s">
        <v>435</v>
      </c>
      <c r="D83" s="464" t="s">
        <v>1691</v>
      </c>
      <c r="E83" s="464" t="s">
        <v>1701</v>
      </c>
      <c r="F83" s="464" t="s">
        <v>1702</v>
      </c>
      <c r="G83" s="468">
        <v>1</v>
      </c>
      <c r="H83" s="468">
        <v>300</v>
      </c>
      <c r="I83" s="464"/>
      <c r="J83" s="464">
        <v>300</v>
      </c>
      <c r="K83" s="468">
        <v>0</v>
      </c>
      <c r="L83" s="468">
        <v>0</v>
      </c>
      <c r="M83" s="464"/>
      <c r="N83" s="464"/>
      <c r="O83" s="468"/>
      <c r="P83" s="468"/>
      <c r="Q83" s="491"/>
      <c r="R83" s="469"/>
    </row>
    <row r="84" spans="1:18" ht="14.4" customHeight="1" x14ac:dyDescent="0.3">
      <c r="A84" s="463"/>
      <c r="B84" s="464" t="s">
        <v>1617</v>
      </c>
      <c r="C84" s="464" t="s">
        <v>435</v>
      </c>
      <c r="D84" s="464" t="s">
        <v>1691</v>
      </c>
      <c r="E84" s="464" t="s">
        <v>1703</v>
      </c>
      <c r="F84" s="464" t="s">
        <v>1704</v>
      </c>
      <c r="G84" s="468">
        <v>258</v>
      </c>
      <c r="H84" s="468">
        <v>30100</v>
      </c>
      <c r="I84" s="464">
        <v>1.0661158283489762</v>
      </c>
      <c r="J84" s="464">
        <v>116.66666666666667</v>
      </c>
      <c r="K84" s="468">
        <v>242</v>
      </c>
      <c r="L84" s="468">
        <v>28233.33</v>
      </c>
      <c r="M84" s="464">
        <v>1</v>
      </c>
      <c r="N84" s="464">
        <v>116.66665289256198</v>
      </c>
      <c r="O84" s="468">
        <v>164</v>
      </c>
      <c r="P84" s="468">
        <v>19133.330000000002</v>
      </c>
      <c r="Q84" s="491">
        <v>0.67768591235961184</v>
      </c>
      <c r="R84" s="469">
        <v>116.66664634146342</v>
      </c>
    </row>
    <row r="85" spans="1:18" ht="14.4" customHeight="1" x14ac:dyDescent="0.3">
      <c r="A85" s="463"/>
      <c r="B85" s="464" t="s">
        <v>1617</v>
      </c>
      <c r="C85" s="464" t="s">
        <v>435</v>
      </c>
      <c r="D85" s="464" t="s">
        <v>1691</v>
      </c>
      <c r="E85" s="464" t="s">
        <v>1703</v>
      </c>
      <c r="F85" s="464" t="s">
        <v>1705</v>
      </c>
      <c r="G85" s="468"/>
      <c r="H85" s="468"/>
      <c r="I85" s="464"/>
      <c r="J85" s="464"/>
      <c r="K85" s="468"/>
      <c r="L85" s="468"/>
      <c r="M85" s="464"/>
      <c r="N85" s="464"/>
      <c r="O85" s="468">
        <v>2</v>
      </c>
      <c r="P85" s="468">
        <v>233.33</v>
      </c>
      <c r="Q85" s="491"/>
      <c r="R85" s="469">
        <v>116.66500000000001</v>
      </c>
    </row>
    <row r="86" spans="1:18" ht="14.4" customHeight="1" x14ac:dyDescent="0.3">
      <c r="A86" s="463"/>
      <c r="B86" s="464" t="s">
        <v>1617</v>
      </c>
      <c r="C86" s="464" t="s">
        <v>435</v>
      </c>
      <c r="D86" s="464" t="s">
        <v>1691</v>
      </c>
      <c r="E86" s="464" t="s">
        <v>1706</v>
      </c>
      <c r="F86" s="464" t="s">
        <v>1707</v>
      </c>
      <c r="G86" s="468">
        <v>117</v>
      </c>
      <c r="H86" s="468">
        <v>35100</v>
      </c>
      <c r="I86" s="464">
        <v>0.51541850220264318</v>
      </c>
      <c r="J86" s="464">
        <v>300</v>
      </c>
      <c r="K86" s="468">
        <v>227</v>
      </c>
      <c r="L86" s="468">
        <v>68100</v>
      </c>
      <c r="M86" s="464">
        <v>1</v>
      </c>
      <c r="N86" s="464">
        <v>300</v>
      </c>
      <c r="O86" s="468">
        <v>350</v>
      </c>
      <c r="P86" s="468">
        <v>105000</v>
      </c>
      <c r="Q86" s="491">
        <v>1.5418502202643172</v>
      </c>
      <c r="R86" s="469">
        <v>300</v>
      </c>
    </row>
    <row r="87" spans="1:18" ht="14.4" customHeight="1" x14ac:dyDescent="0.3">
      <c r="A87" s="463"/>
      <c r="B87" s="464" t="s">
        <v>1617</v>
      </c>
      <c r="C87" s="464" t="s">
        <v>435</v>
      </c>
      <c r="D87" s="464" t="s">
        <v>1691</v>
      </c>
      <c r="E87" s="464" t="s">
        <v>1708</v>
      </c>
      <c r="F87" s="464" t="s">
        <v>1709</v>
      </c>
      <c r="G87" s="468">
        <v>12</v>
      </c>
      <c r="H87" s="468">
        <v>3533.32</v>
      </c>
      <c r="I87" s="464">
        <v>0.9230753153925132</v>
      </c>
      <c r="J87" s="464">
        <v>294.44333333333333</v>
      </c>
      <c r="K87" s="468">
        <v>13</v>
      </c>
      <c r="L87" s="468">
        <v>3827.77</v>
      </c>
      <c r="M87" s="464">
        <v>1</v>
      </c>
      <c r="N87" s="464">
        <v>294.44384615384615</v>
      </c>
      <c r="O87" s="468">
        <v>19</v>
      </c>
      <c r="P87" s="468">
        <v>5594.45</v>
      </c>
      <c r="Q87" s="491">
        <v>1.4615428826705887</v>
      </c>
      <c r="R87" s="469">
        <v>294.44473684210527</v>
      </c>
    </row>
    <row r="88" spans="1:18" ht="14.4" customHeight="1" x14ac:dyDescent="0.3">
      <c r="A88" s="463"/>
      <c r="B88" s="464" t="s">
        <v>1617</v>
      </c>
      <c r="C88" s="464" t="s">
        <v>435</v>
      </c>
      <c r="D88" s="464" t="s">
        <v>1691</v>
      </c>
      <c r="E88" s="464" t="s">
        <v>1710</v>
      </c>
      <c r="F88" s="464" t="s">
        <v>1711</v>
      </c>
      <c r="G88" s="468"/>
      <c r="H88" s="468"/>
      <c r="I88" s="464"/>
      <c r="J88" s="464"/>
      <c r="K88" s="468"/>
      <c r="L88" s="468"/>
      <c r="M88" s="464"/>
      <c r="N88" s="464"/>
      <c r="O88" s="468">
        <v>12</v>
      </c>
      <c r="P88" s="468">
        <v>9333.34</v>
      </c>
      <c r="Q88" s="491"/>
      <c r="R88" s="469">
        <v>777.77833333333331</v>
      </c>
    </row>
    <row r="89" spans="1:18" ht="14.4" customHeight="1" x14ac:dyDescent="0.3">
      <c r="A89" s="463"/>
      <c r="B89" s="464" t="s">
        <v>1617</v>
      </c>
      <c r="C89" s="464" t="s">
        <v>435</v>
      </c>
      <c r="D89" s="464" t="s">
        <v>1691</v>
      </c>
      <c r="E89" s="464" t="s">
        <v>1712</v>
      </c>
      <c r="F89" s="464" t="s">
        <v>1713</v>
      </c>
      <c r="G89" s="468"/>
      <c r="H89" s="468"/>
      <c r="I89" s="464"/>
      <c r="J89" s="464"/>
      <c r="K89" s="468"/>
      <c r="L89" s="468"/>
      <c r="M89" s="464"/>
      <c r="N89" s="464"/>
      <c r="O89" s="468">
        <v>5</v>
      </c>
      <c r="P89" s="468">
        <v>466.65999999999997</v>
      </c>
      <c r="Q89" s="491"/>
      <c r="R89" s="469">
        <v>93.331999999999994</v>
      </c>
    </row>
    <row r="90" spans="1:18" ht="14.4" customHeight="1" x14ac:dyDescent="0.3">
      <c r="A90" s="463"/>
      <c r="B90" s="464" t="s">
        <v>1617</v>
      </c>
      <c r="C90" s="464" t="s">
        <v>435</v>
      </c>
      <c r="D90" s="464" t="s">
        <v>1691</v>
      </c>
      <c r="E90" s="464" t="s">
        <v>1714</v>
      </c>
      <c r="F90" s="464" t="s">
        <v>1715</v>
      </c>
      <c r="G90" s="468"/>
      <c r="H90" s="468"/>
      <c r="I90" s="464"/>
      <c r="J90" s="464"/>
      <c r="K90" s="468">
        <v>6</v>
      </c>
      <c r="L90" s="468">
        <v>200</v>
      </c>
      <c r="M90" s="464">
        <v>1</v>
      </c>
      <c r="N90" s="464">
        <v>33.333333333333336</v>
      </c>
      <c r="O90" s="468"/>
      <c r="P90" s="468"/>
      <c r="Q90" s="491"/>
      <c r="R90" s="469"/>
    </row>
    <row r="91" spans="1:18" ht="14.4" customHeight="1" x14ac:dyDescent="0.3">
      <c r="A91" s="463"/>
      <c r="B91" s="464" t="s">
        <v>1617</v>
      </c>
      <c r="C91" s="464" t="s">
        <v>435</v>
      </c>
      <c r="D91" s="464" t="s">
        <v>1691</v>
      </c>
      <c r="E91" s="464" t="s">
        <v>1714</v>
      </c>
      <c r="F91" s="464" t="s">
        <v>1716</v>
      </c>
      <c r="G91" s="468"/>
      <c r="H91" s="468"/>
      <c r="I91" s="464"/>
      <c r="J91" s="464"/>
      <c r="K91" s="468">
        <v>2</v>
      </c>
      <c r="L91" s="468">
        <v>66.66</v>
      </c>
      <c r="M91" s="464">
        <v>1</v>
      </c>
      <c r="N91" s="464">
        <v>33.33</v>
      </c>
      <c r="O91" s="468"/>
      <c r="P91" s="468"/>
      <c r="Q91" s="491"/>
      <c r="R91" s="469"/>
    </row>
    <row r="92" spans="1:18" ht="14.4" customHeight="1" x14ac:dyDescent="0.3">
      <c r="A92" s="463"/>
      <c r="B92" s="464" t="s">
        <v>1617</v>
      </c>
      <c r="C92" s="464" t="s">
        <v>435</v>
      </c>
      <c r="D92" s="464" t="s">
        <v>1691</v>
      </c>
      <c r="E92" s="464" t="s">
        <v>1717</v>
      </c>
      <c r="F92" s="464" t="s">
        <v>1695</v>
      </c>
      <c r="G92" s="468">
        <v>367</v>
      </c>
      <c r="H92" s="468">
        <v>137013.32</v>
      </c>
      <c r="I92" s="464">
        <v>1.7632120593009659</v>
      </c>
      <c r="J92" s="464">
        <v>373.33329700272481</v>
      </c>
      <c r="K92" s="468">
        <v>186</v>
      </c>
      <c r="L92" s="468">
        <v>77706.66</v>
      </c>
      <c r="M92" s="464">
        <v>1</v>
      </c>
      <c r="N92" s="464">
        <v>417.7777419354839</v>
      </c>
      <c r="O92" s="468">
        <v>170</v>
      </c>
      <c r="P92" s="468">
        <v>71022.210000000006</v>
      </c>
      <c r="Q92" s="491">
        <v>0.91397841574969252</v>
      </c>
      <c r="R92" s="469">
        <v>417.77770588235296</v>
      </c>
    </row>
    <row r="93" spans="1:18" ht="14.4" customHeight="1" x14ac:dyDescent="0.3">
      <c r="A93" s="463"/>
      <c r="B93" s="464" t="s">
        <v>1617</v>
      </c>
      <c r="C93" s="464" t="s">
        <v>435</v>
      </c>
      <c r="D93" s="464" t="s">
        <v>1691</v>
      </c>
      <c r="E93" s="464" t="s">
        <v>1718</v>
      </c>
      <c r="F93" s="464" t="s">
        <v>1719</v>
      </c>
      <c r="G93" s="468">
        <v>224</v>
      </c>
      <c r="H93" s="468">
        <v>47288.89</v>
      </c>
      <c r="I93" s="464">
        <v>1.2173911588399373</v>
      </c>
      <c r="J93" s="464">
        <v>211.11111607142857</v>
      </c>
      <c r="K93" s="468">
        <v>184</v>
      </c>
      <c r="L93" s="468">
        <v>38844.449999999997</v>
      </c>
      <c r="M93" s="464">
        <v>1</v>
      </c>
      <c r="N93" s="464">
        <v>211.1111413043478</v>
      </c>
      <c r="O93" s="468">
        <v>151</v>
      </c>
      <c r="P93" s="468">
        <v>31877.789999999997</v>
      </c>
      <c r="Q93" s="491">
        <v>0.82065237118816203</v>
      </c>
      <c r="R93" s="469">
        <v>211.1111920529801</v>
      </c>
    </row>
    <row r="94" spans="1:18" ht="14.4" customHeight="1" x14ac:dyDescent="0.3">
      <c r="A94" s="463"/>
      <c r="B94" s="464" t="s">
        <v>1617</v>
      </c>
      <c r="C94" s="464" t="s">
        <v>435</v>
      </c>
      <c r="D94" s="464" t="s">
        <v>1691</v>
      </c>
      <c r="E94" s="464" t="s">
        <v>1720</v>
      </c>
      <c r="F94" s="464" t="s">
        <v>1721</v>
      </c>
      <c r="G94" s="468">
        <v>43</v>
      </c>
      <c r="H94" s="468">
        <v>25083.339999999997</v>
      </c>
      <c r="I94" s="464">
        <v>0.6615385792053996</v>
      </c>
      <c r="J94" s="464">
        <v>583.33348837209292</v>
      </c>
      <c r="K94" s="468">
        <v>65</v>
      </c>
      <c r="L94" s="468">
        <v>37916.67</v>
      </c>
      <c r="M94" s="464">
        <v>1</v>
      </c>
      <c r="N94" s="464">
        <v>583.3333846153846</v>
      </c>
      <c r="O94" s="468">
        <v>15</v>
      </c>
      <c r="P94" s="468">
        <v>8749.99</v>
      </c>
      <c r="Q94" s="491">
        <v>0.23076894674558709</v>
      </c>
      <c r="R94" s="469">
        <v>583.33266666666668</v>
      </c>
    </row>
    <row r="95" spans="1:18" ht="14.4" customHeight="1" x14ac:dyDescent="0.3">
      <c r="A95" s="463"/>
      <c r="B95" s="464" t="s">
        <v>1617</v>
      </c>
      <c r="C95" s="464" t="s">
        <v>435</v>
      </c>
      <c r="D95" s="464" t="s">
        <v>1691</v>
      </c>
      <c r="E95" s="464" t="s">
        <v>1722</v>
      </c>
      <c r="F95" s="464" t="s">
        <v>1723</v>
      </c>
      <c r="G95" s="468">
        <v>52</v>
      </c>
      <c r="H95" s="468">
        <v>24266.660000000003</v>
      </c>
      <c r="I95" s="464">
        <v>0.51485138011678788</v>
      </c>
      <c r="J95" s="464">
        <v>466.66653846153855</v>
      </c>
      <c r="K95" s="468">
        <v>101</v>
      </c>
      <c r="L95" s="468">
        <v>47133.33</v>
      </c>
      <c r="M95" s="464">
        <v>1</v>
      </c>
      <c r="N95" s="464">
        <v>466.66663366336633</v>
      </c>
      <c r="O95" s="468">
        <v>148</v>
      </c>
      <c r="P95" s="468">
        <v>69066.66</v>
      </c>
      <c r="Q95" s="491">
        <v>1.4653464968420435</v>
      </c>
      <c r="R95" s="469">
        <v>466.66662162162163</v>
      </c>
    </row>
    <row r="96" spans="1:18" ht="14.4" customHeight="1" x14ac:dyDescent="0.3">
      <c r="A96" s="463"/>
      <c r="B96" s="464" t="s">
        <v>1617</v>
      </c>
      <c r="C96" s="464" t="s">
        <v>435</v>
      </c>
      <c r="D96" s="464" t="s">
        <v>1691</v>
      </c>
      <c r="E96" s="464" t="s">
        <v>1724</v>
      </c>
      <c r="F96" s="464" t="s">
        <v>1725</v>
      </c>
      <c r="G96" s="468">
        <v>44</v>
      </c>
      <c r="H96" s="468">
        <v>2200</v>
      </c>
      <c r="I96" s="464">
        <v>0.95652173913043481</v>
      </c>
      <c r="J96" s="464">
        <v>50</v>
      </c>
      <c r="K96" s="468">
        <v>46</v>
      </c>
      <c r="L96" s="468">
        <v>2300</v>
      </c>
      <c r="M96" s="464">
        <v>1</v>
      </c>
      <c r="N96" s="464">
        <v>50</v>
      </c>
      <c r="O96" s="468">
        <v>94</v>
      </c>
      <c r="P96" s="468">
        <v>4700</v>
      </c>
      <c r="Q96" s="491">
        <v>2.0434782608695654</v>
      </c>
      <c r="R96" s="469">
        <v>50</v>
      </c>
    </row>
    <row r="97" spans="1:18" ht="14.4" customHeight="1" x14ac:dyDescent="0.3">
      <c r="A97" s="463"/>
      <c r="B97" s="464" t="s">
        <v>1617</v>
      </c>
      <c r="C97" s="464" t="s">
        <v>435</v>
      </c>
      <c r="D97" s="464" t="s">
        <v>1691</v>
      </c>
      <c r="E97" s="464" t="s">
        <v>1726</v>
      </c>
      <c r="F97" s="464" t="s">
        <v>1727</v>
      </c>
      <c r="G97" s="468">
        <v>131</v>
      </c>
      <c r="H97" s="468">
        <v>13245.55</v>
      </c>
      <c r="I97" s="464">
        <v>0.87333219926839611</v>
      </c>
      <c r="J97" s="464">
        <v>101.11106870229007</v>
      </c>
      <c r="K97" s="468">
        <v>150</v>
      </c>
      <c r="L97" s="468">
        <v>15166.680000000002</v>
      </c>
      <c r="M97" s="464">
        <v>1</v>
      </c>
      <c r="N97" s="464">
        <v>101.11120000000001</v>
      </c>
      <c r="O97" s="468">
        <v>134</v>
      </c>
      <c r="P97" s="468">
        <v>13548.890000000001</v>
      </c>
      <c r="Q97" s="491">
        <v>0.89333262124604718</v>
      </c>
      <c r="R97" s="469">
        <v>101.11111940298508</v>
      </c>
    </row>
    <row r="98" spans="1:18" ht="14.4" customHeight="1" x14ac:dyDescent="0.3">
      <c r="A98" s="463"/>
      <c r="B98" s="464" t="s">
        <v>1617</v>
      </c>
      <c r="C98" s="464" t="s">
        <v>435</v>
      </c>
      <c r="D98" s="464" t="s">
        <v>1691</v>
      </c>
      <c r="E98" s="464" t="s">
        <v>1728</v>
      </c>
      <c r="F98" s="464" t="s">
        <v>1729</v>
      </c>
      <c r="G98" s="468">
        <v>32</v>
      </c>
      <c r="H98" s="468">
        <v>2453.33</v>
      </c>
      <c r="I98" s="464">
        <v>0.42666608695652175</v>
      </c>
      <c r="J98" s="464">
        <v>76.666562499999998</v>
      </c>
      <c r="K98" s="468">
        <v>75</v>
      </c>
      <c r="L98" s="468">
        <v>5750</v>
      </c>
      <c r="M98" s="464">
        <v>1</v>
      </c>
      <c r="N98" s="464">
        <v>76.666666666666671</v>
      </c>
      <c r="O98" s="468">
        <v>33</v>
      </c>
      <c r="P98" s="468">
        <v>2530</v>
      </c>
      <c r="Q98" s="491">
        <v>0.44</v>
      </c>
      <c r="R98" s="469">
        <v>76.666666666666671</v>
      </c>
    </row>
    <row r="99" spans="1:18" ht="14.4" customHeight="1" x14ac:dyDescent="0.3">
      <c r="A99" s="463"/>
      <c r="B99" s="464" t="s">
        <v>1617</v>
      </c>
      <c r="C99" s="464" t="s">
        <v>435</v>
      </c>
      <c r="D99" s="464" t="s">
        <v>1691</v>
      </c>
      <c r="E99" s="464" t="s">
        <v>1730</v>
      </c>
      <c r="F99" s="464" t="s">
        <v>1731</v>
      </c>
      <c r="G99" s="468">
        <v>645</v>
      </c>
      <c r="H99" s="468">
        <v>0</v>
      </c>
      <c r="I99" s="464"/>
      <c r="J99" s="464">
        <v>0</v>
      </c>
      <c r="K99" s="468">
        <v>780</v>
      </c>
      <c r="L99" s="468">
        <v>0</v>
      </c>
      <c r="M99" s="464"/>
      <c r="N99" s="464">
        <v>0</v>
      </c>
      <c r="O99" s="468">
        <v>713</v>
      </c>
      <c r="P99" s="468">
        <v>0</v>
      </c>
      <c r="Q99" s="491"/>
      <c r="R99" s="469">
        <v>0</v>
      </c>
    </row>
    <row r="100" spans="1:18" ht="14.4" customHeight="1" x14ac:dyDescent="0.3">
      <c r="A100" s="463"/>
      <c r="B100" s="464" t="s">
        <v>1617</v>
      </c>
      <c r="C100" s="464" t="s">
        <v>435</v>
      </c>
      <c r="D100" s="464" t="s">
        <v>1691</v>
      </c>
      <c r="E100" s="464" t="s">
        <v>1732</v>
      </c>
      <c r="F100" s="464" t="s">
        <v>1733</v>
      </c>
      <c r="G100" s="468">
        <v>209</v>
      </c>
      <c r="H100" s="468">
        <v>63861.119999999995</v>
      </c>
      <c r="I100" s="464">
        <v>1.0048080780998792</v>
      </c>
      <c r="J100" s="464">
        <v>305.55559808612441</v>
      </c>
      <c r="K100" s="468">
        <v>208</v>
      </c>
      <c r="L100" s="468">
        <v>63555.540000000008</v>
      </c>
      <c r="M100" s="464">
        <v>1</v>
      </c>
      <c r="N100" s="464">
        <v>305.55548076923083</v>
      </c>
      <c r="O100" s="468">
        <v>170</v>
      </c>
      <c r="P100" s="468">
        <v>51944.44</v>
      </c>
      <c r="Q100" s="491">
        <v>0.81730782241799838</v>
      </c>
      <c r="R100" s="469">
        <v>305.55552941176472</v>
      </c>
    </row>
    <row r="101" spans="1:18" ht="14.4" customHeight="1" x14ac:dyDescent="0.3">
      <c r="A101" s="463"/>
      <c r="B101" s="464" t="s">
        <v>1617</v>
      </c>
      <c r="C101" s="464" t="s">
        <v>435</v>
      </c>
      <c r="D101" s="464" t="s">
        <v>1691</v>
      </c>
      <c r="E101" s="464" t="s">
        <v>1734</v>
      </c>
      <c r="F101" s="464" t="s">
        <v>1735</v>
      </c>
      <c r="G101" s="468"/>
      <c r="H101" s="468"/>
      <c r="I101" s="464"/>
      <c r="J101" s="464"/>
      <c r="K101" s="468"/>
      <c r="L101" s="468"/>
      <c r="M101" s="464"/>
      <c r="N101" s="464"/>
      <c r="O101" s="468">
        <v>3</v>
      </c>
      <c r="P101" s="468">
        <v>100</v>
      </c>
      <c r="Q101" s="491"/>
      <c r="R101" s="469">
        <v>33.333333333333336</v>
      </c>
    </row>
    <row r="102" spans="1:18" ht="14.4" customHeight="1" x14ac:dyDescent="0.3">
      <c r="A102" s="463"/>
      <c r="B102" s="464" t="s">
        <v>1617</v>
      </c>
      <c r="C102" s="464" t="s">
        <v>435</v>
      </c>
      <c r="D102" s="464" t="s">
        <v>1691</v>
      </c>
      <c r="E102" s="464" t="s">
        <v>1734</v>
      </c>
      <c r="F102" s="464" t="s">
        <v>1736</v>
      </c>
      <c r="G102" s="468">
        <v>106</v>
      </c>
      <c r="H102" s="468">
        <v>3533.33</v>
      </c>
      <c r="I102" s="464">
        <v>0.58241767298645386</v>
      </c>
      <c r="J102" s="464">
        <v>33.333301886792455</v>
      </c>
      <c r="K102" s="468">
        <v>182</v>
      </c>
      <c r="L102" s="468">
        <v>6066.66</v>
      </c>
      <c r="M102" s="464">
        <v>1</v>
      </c>
      <c r="N102" s="464">
        <v>33.333296703296703</v>
      </c>
      <c r="O102" s="468">
        <v>185</v>
      </c>
      <c r="P102" s="468">
        <v>6166.66</v>
      </c>
      <c r="Q102" s="491">
        <v>1.0164835345972907</v>
      </c>
      <c r="R102" s="469">
        <v>33.3332972972973</v>
      </c>
    </row>
    <row r="103" spans="1:18" ht="14.4" customHeight="1" x14ac:dyDescent="0.3">
      <c r="A103" s="463"/>
      <c r="B103" s="464" t="s">
        <v>1617</v>
      </c>
      <c r="C103" s="464" t="s">
        <v>435</v>
      </c>
      <c r="D103" s="464" t="s">
        <v>1691</v>
      </c>
      <c r="E103" s="464" t="s">
        <v>1737</v>
      </c>
      <c r="F103" s="464" t="s">
        <v>1738</v>
      </c>
      <c r="G103" s="468">
        <v>279</v>
      </c>
      <c r="H103" s="468">
        <v>127100</v>
      </c>
      <c r="I103" s="464">
        <v>1.0219780767610869</v>
      </c>
      <c r="J103" s="464">
        <v>455.55555555555554</v>
      </c>
      <c r="K103" s="468">
        <v>273</v>
      </c>
      <c r="L103" s="468">
        <v>124366.66</v>
      </c>
      <c r="M103" s="464">
        <v>1</v>
      </c>
      <c r="N103" s="464">
        <v>455.55553113553117</v>
      </c>
      <c r="O103" s="468">
        <v>274</v>
      </c>
      <c r="P103" s="468">
        <v>124822.22</v>
      </c>
      <c r="Q103" s="491">
        <v>1.0036630395959818</v>
      </c>
      <c r="R103" s="469">
        <v>455.55554744525546</v>
      </c>
    </row>
    <row r="104" spans="1:18" ht="14.4" customHeight="1" x14ac:dyDescent="0.3">
      <c r="A104" s="463"/>
      <c r="B104" s="464" t="s">
        <v>1617</v>
      </c>
      <c r="C104" s="464" t="s">
        <v>435</v>
      </c>
      <c r="D104" s="464" t="s">
        <v>1691</v>
      </c>
      <c r="E104" s="464" t="s">
        <v>1739</v>
      </c>
      <c r="F104" s="464" t="s">
        <v>1740</v>
      </c>
      <c r="G104" s="468">
        <v>210</v>
      </c>
      <c r="H104" s="468">
        <v>16333.330000000002</v>
      </c>
      <c r="I104" s="464">
        <v>0.99999938775535213</v>
      </c>
      <c r="J104" s="464">
        <v>77.777761904761917</v>
      </c>
      <c r="K104" s="468">
        <v>210</v>
      </c>
      <c r="L104" s="468">
        <v>16333.339999999998</v>
      </c>
      <c r="M104" s="464">
        <v>1</v>
      </c>
      <c r="N104" s="464">
        <v>77.777809523809509</v>
      </c>
      <c r="O104" s="468">
        <v>181</v>
      </c>
      <c r="P104" s="468">
        <v>14077.790000000003</v>
      </c>
      <c r="Q104" s="491">
        <v>0.86190515840605808</v>
      </c>
      <c r="R104" s="469">
        <v>77.777845303867423</v>
      </c>
    </row>
    <row r="105" spans="1:18" ht="14.4" customHeight="1" x14ac:dyDescent="0.3">
      <c r="A105" s="463"/>
      <c r="B105" s="464" t="s">
        <v>1617</v>
      </c>
      <c r="C105" s="464" t="s">
        <v>435</v>
      </c>
      <c r="D105" s="464" t="s">
        <v>1691</v>
      </c>
      <c r="E105" s="464" t="s">
        <v>1741</v>
      </c>
      <c r="F105" s="464" t="s">
        <v>1742</v>
      </c>
      <c r="G105" s="468">
        <v>1</v>
      </c>
      <c r="H105" s="468">
        <v>270</v>
      </c>
      <c r="I105" s="464"/>
      <c r="J105" s="464">
        <v>270</v>
      </c>
      <c r="K105" s="468"/>
      <c r="L105" s="468"/>
      <c r="M105" s="464"/>
      <c r="N105" s="464"/>
      <c r="O105" s="468"/>
      <c r="P105" s="468"/>
      <c r="Q105" s="491"/>
      <c r="R105" s="469"/>
    </row>
    <row r="106" spans="1:18" ht="14.4" customHeight="1" x14ac:dyDescent="0.3">
      <c r="A106" s="463"/>
      <c r="B106" s="464" t="s">
        <v>1617</v>
      </c>
      <c r="C106" s="464" t="s">
        <v>435</v>
      </c>
      <c r="D106" s="464" t="s">
        <v>1691</v>
      </c>
      <c r="E106" s="464" t="s">
        <v>1741</v>
      </c>
      <c r="F106" s="464" t="s">
        <v>1743</v>
      </c>
      <c r="G106" s="468"/>
      <c r="H106" s="468"/>
      <c r="I106" s="464"/>
      <c r="J106" s="464"/>
      <c r="K106" s="468">
        <v>13</v>
      </c>
      <c r="L106" s="468">
        <v>3510</v>
      </c>
      <c r="M106" s="464">
        <v>1</v>
      </c>
      <c r="N106" s="464">
        <v>270</v>
      </c>
      <c r="O106" s="468">
        <v>105</v>
      </c>
      <c r="P106" s="468">
        <v>28350</v>
      </c>
      <c r="Q106" s="491">
        <v>8.0769230769230766</v>
      </c>
      <c r="R106" s="469">
        <v>270</v>
      </c>
    </row>
    <row r="107" spans="1:18" ht="14.4" customHeight="1" x14ac:dyDescent="0.3">
      <c r="A107" s="463"/>
      <c r="B107" s="464" t="s">
        <v>1617</v>
      </c>
      <c r="C107" s="464" t="s">
        <v>435</v>
      </c>
      <c r="D107" s="464" t="s">
        <v>1691</v>
      </c>
      <c r="E107" s="464" t="s">
        <v>1744</v>
      </c>
      <c r="F107" s="464" t="s">
        <v>1745</v>
      </c>
      <c r="G107" s="468">
        <v>399</v>
      </c>
      <c r="H107" s="468">
        <v>37683.35</v>
      </c>
      <c r="I107" s="464">
        <v>0.72943346950279053</v>
      </c>
      <c r="J107" s="464">
        <v>94.444486215538845</v>
      </c>
      <c r="K107" s="468">
        <v>547</v>
      </c>
      <c r="L107" s="468">
        <v>51661.119999999995</v>
      </c>
      <c r="M107" s="464">
        <v>1</v>
      </c>
      <c r="N107" s="464">
        <v>94.44446069469835</v>
      </c>
      <c r="O107" s="468">
        <v>437</v>
      </c>
      <c r="P107" s="468">
        <v>41272.210000000006</v>
      </c>
      <c r="Q107" s="491">
        <v>0.79890273381606924</v>
      </c>
      <c r="R107" s="469">
        <v>94.44441647597256</v>
      </c>
    </row>
    <row r="108" spans="1:18" ht="14.4" customHeight="1" x14ac:dyDescent="0.3">
      <c r="A108" s="463"/>
      <c r="B108" s="464" t="s">
        <v>1617</v>
      </c>
      <c r="C108" s="464" t="s">
        <v>435</v>
      </c>
      <c r="D108" s="464" t="s">
        <v>1691</v>
      </c>
      <c r="E108" s="464" t="s">
        <v>1746</v>
      </c>
      <c r="F108" s="464" t="s">
        <v>1747</v>
      </c>
      <c r="G108" s="468">
        <v>139</v>
      </c>
      <c r="H108" s="468">
        <v>6023.34</v>
      </c>
      <c r="I108" s="464">
        <v>0.76795697745727898</v>
      </c>
      <c r="J108" s="464">
        <v>43.333381294964028</v>
      </c>
      <c r="K108" s="468">
        <v>181</v>
      </c>
      <c r="L108" s="468">
        <v>7843.33</v>
      </c>
      <c r="M108" s="464">
        <v>1</v>
      </c>
      <c r="N108" s="464">
        <v>43.333314917127069</v>
      </c>
      <c r="O108" s="468">
        <v>154</v>
      </c>
      <c r="P108" s="468">
        <v>6673.33</v>
      </c>
      <c r="Q108" s="491">
        <v>0.85082866588553585</v>
      </c>
      <c r="R108" s="469">
        <v>43.333311688311689</v>
      </c>
    </row>
    <row r="109" spans="1:18" ht="14.4" customHeight="1" x14ac:dyDescent="0.3">
      <c r="A109" s="463"/>
      <c r="B109" s="464" t="s">
        <v>1617</v>
      </c>
      <c r="C109" s="464" t="s">
        <v>435</v>
      </c>
      <c r="D109" s="464" t="s">
        <v>1691</v>
      </c>
      <c r="E109" s="464" t="s">
        <v>1746</v>
      </c>
      <c r="F109" s="464" t="s">
        <v>1748</v>
      </c>
      <c r="G109" s="468"/>
      <c r="H109" s="468"/>
      <c r="I109" s="464"/>
      <c r="J109" s="464"/>
      <c r="K109" s="468"/>
      <c r="L109" s="468"/>
      <c r="M109" s="464"/>
      <c r="N109" s="464"/>
      <c r="O109" s="468">
        <v>3</v>
      </c>
      <c r="P109" s="468">
        <v>130</v>
      </c>
      <c r="Q109" s="491"/>
      <c r="R109" s="469">
        <v>43.333333333333336</v>
      </c>
    </row>
    <row r="110" spans="1:18" ht="14.4" customHeight="1" x14ac:dyDescent="0.3">
      <c r="A110" s="463"/>
      <c r="B110" s="464" t="s">
        <v>1617</v>
      </c>
      <c r="C110" s="464" t="s">
        <v>435</v>
      </c>
      <c r="D110" s="464" t="s">
        <v>1691</v>
      </c>
      <c r="E110" s="464" t="s">
        <v>1749</v>
      </c>
      <c r="F110" s="464" t="s">
        <v>1750</v>
      </c>
      <c r="G110" s="468"/>
      <c r="H110" s="468"/>
      <c r="I110" s="464"/>
      <c r="J110" s="464"/>
      <c r="K110" s="468">
        <v>1</v>
      </c>
      <c r="L110" s="468">
        <v>96.67</v>
      </c>
      <c r="M110" s="464">
        <v>1</v>
      </c>
      <c r="N110" s="464">
        <v>96.67</v>
      </c>
      <c r="O110" s="468"/>
      <c r="P110" s="468"/>
      <c r="Q110" s="491"/>
      <c r="R110" s="469"/>
    </row>
    <row r="111" spans="1:18" ht="14.4" customHeight="1" x14ac:dyDescent="0.3">
      <c r="A111" s="463"/>
      <c r="B111" s="464" t="s">
        <v>1617</v>
      </c>
      <c r="C111" s="464" t="s">
        <v>435</v>
      </c>
      <c r="D111" s="464" t="s">
        <v>1691</v>
      </c>
      <c r="E111" s="464" t="s">
        <v>1749</v>
      </c>
      <c r="F111" s="464" t="s">
        <v>1751</v>
      </c>
      <c r="G111" s="468"/>
      <c r="H111" s="468"/>
      <c r="I111" s="464"/>
      <c r="J111" s="464"/>
      <c r="K111" s="468">
        <v>3</v>
      </c>
      <c r="L111" s="468">
        <v>290</v>
      </c>
      <c r="M111" s="464">
        <v>1</v>
      </c>
      <c r="N111" s="464">
        <v>96.666666666666671</v>
      </c>
      <c r="O111" s="468">
        <v>2</v>
      </c>
      <c r="P111" s="468">
        <v>193.33</v>
      </c>
      <c r="Q111" s="491">
        <v>0.66665517241379313</v>
      </c>
      <c r="R111" s="469">
        <v>96.665000000000006</v>
      </c>
    </row>
    <row r="112" spans="1:18" ht="14.4" customHeight="1" x14ac:dyDescent="0.3">
      <c r="A112" s="463"/>
      <c r="B112" s="464" t="s">
        <v>1617</v>
      </c>
      <c r="C112" s="464" t="s">
        <v>435</v>
      </c>
      <c r="D112" s="464" t="s">
        <v>1691</v>
      </c>
      <c r="E112" s="464" t="s">
        <v>1752</v>
      </c>
      <c r="F112" s="464" t="s">
        <v>1753</v>
      </c>
      <c r="G112" s="468"/>
      <c r="H112" s="468"/>
      <c r="I112" s="464"/>
      <c r="J112" s="464"/>
      <c r="K112" s="468">
        <v>2</v>
      </c>
      <c r="L112" s="468">
        <v>402.22</v>
      </c>
      <c r="M112" s="464">
        <v>1</v>
      </c>
      <c r="N112" s="464">
        <v>201.11</v>
      </c>
      <c r="O112" s="468">
        <v>2</v>
      </c>
      <c r="P112" s="468">
        <v>402.22</v>
      </c>
      <c r="Q112" s="491">
        <v>1</v>
      </c>
      <c r="R112" s="469">
        <v>201.11</v>
      </c>
    </row>
    <row r="113" spans="1:18" ht="14.4" customHeight="1" x14ac:dyDescent="0.3">
      <c r="A113" s="463"/>
      <c r="B113" s="464" t="s">
        <v>1617</v>
      </c>
      <c r="C113" s="464" t="s">
        <v>435</v>
      </c>
      <c r="D113" s="464" t="s">
        <v>1691</v>
      </c>
      <c r="E113" s="464" t="s">
        <v>1754</v>
      </c>
      <c r="F113" s="464" t="s">
        <v>1755</v>
      </c>
      <c r="G113" s="468">
        <v>1</v>
      </c>
      <c r="H113" s="468">
        <v>195.56</v>
      </c>
      <c r="I113" s="464">
        <v>0.12500239700853336</v>
      </c>
      <c r="J113" s="464">
        <v>195.56</v>
      </c>
      <c r="K113" s="468">
        <v>8</v>
      </c>
      <c r="L113" s="468">
        <v>1564.45</v>
      </c>
      <c r="M113" s="464">
        <v>1</v>
      </c>
      <c r="N113" s="464">
        <v>195.55625000000001</v>
      </c>
      <c r="O113" s="468">
        <v>2</v>
      </c>
      <c r="P113" s="468">
        <v>866.67</v>
      </c>
      <c r="Q113" s="491">
        <v>0.55397743615967265</v>
      </c>
      <c r="R113" s="469">
        <v>433.33499999999998</v>
      </c>
    </row>
    <row r="114" spans="1:18" ht="14.4" customHeight="1" x14ac:dyDescent="0.3">
      <c r="A114" s="463"/>
      <c r="B114" s="464" t="s">
        <v>1617</v>
      </c>
      <c r="C114" s="464" t="s">
        <v>435</v>
      </c>
      <c r="D114" s="464" t="s">
        <v>1691</v>
      </c>
      <c r="E114" s="464" t="s">
        <v>1754</v>
      </c>
      <c r="F114" s="464" t="s">
        <v>1756</v>
      </c>
      <c r="G114" s="468">
        <v>4</v>
      </c>
      <c r="H114" s="468">
        <v>782.22</v>
      </c>
      <c r="I114" s="464">
        <v>2</v>
      </c>
      <c r="J114" s="464">
        <v>195.55500000000001</v>
      </c>
      <c r="K114" s="468">
        <v>2</v>
      </c>
      <c r="L114" s="468">
        <v>391.11</v>
      </c>
      <c r="M114" s="464">
        <v>1</v>
      </c>
      <c r="N114" s="464">
        <v>195.55500000000001</v>
      </c>
      <c r="O114" s="468">
        <v>1</v>
      </c>
      <c r="P114" s="468">
        <v>433.33</v>
      </c>
      <c r="Q114" s="491">
        <v>1.107949170310143</v>
      </c>
      <c r="R114" s="469">
        <v>433.33</v>
      </c>
    </row>
    <row r="115" spans="1:18" ht="14.4" customHeight="1" x14ac:dyDescent="0.3">
      <c r="A115" s="463"/>
      <c r="B115" s="464" t="s">
        <v>1617</v>
      </c>
      <c r="C115" s="464" t="s">
        <v>435</v>
      </c>
      <c r="D115" s="464" t="s">
        <v>1691</v>
      </c>
      <c r="E115" s="464" t="s">
        <v>1757</v>
      </c>
      <c r="F115" s="464" t="s">
        <v>1758</v>
      </c>
      <c r="G115" s="468"/>
      <c r="H115" s="468"/>
      <c r="I115" s="464"/>
      <c r="J115" s="464"/>
      <c r="K115" s="468">
        <v>2</v>
      </c>
      <c r="L115" s="468">
        <v>233.34</v>
      </c>
      <c r="M115" s="464">
        <v>1</v>
      </c>
      <c r="N115" s="464">
        <v>116.67</v>
      </c>
      <c r="O115" s="468">
        <v>1</v>
      </c>
      <c r="P115" s="468">
        <v>116.67</v>
      </c>
      <c r="Q115" s="491">
        <v>0.5</v>
      </c>
      <c r="R115" s="469">
        <v>116.67</v>
      </c>
    </row>
    <row r="116" spans="1:18" ht="14.4" customHeight="1" x14ac:dyDescent="0.3">
      <c r="A116" s="463"/>
      <c r="B116" s="464" t="s">
        <v>1617</v>
      </c>
      <c r="C116" s="464" t="s">
        <v>435</v>
      </c>
      <c r="D116" s="464" t="s">
        <v>1691</v>
      </c>
      <c r="E116" s="464" t="s">
        <v>1757</v>
      </c>
      <c r="F116" s="464" t="s">
        <v>1759</v>
      </c>
      <c r="G116" s="468">
        <v>1</v>
      </c>
      <c r="H116" s="468">
        <v>116.67</v>
      </c>
      <c r="I116" s="464">
        <v>1</v>
      </c>
      <c r="J116" s="464">
        <v>116.67</v>
      </c>
      <c r="K116" s="468">
        <v>1</v>
      </c>
      <c r="L116" s="468">
        <v>116.67</v>
      </c>
      <c r="M116" s="464">
        <v>1</v>
      </c>
      <c r="N116" s="464">
        <v>116.67</v>
      </c>
      <c r="O116" s="468">
        <v>1</v>
      </c>
      <c r="P116" s="468">
        <v>116.67</v>
      </c>
      <c r="Q116" s="491">
        <v>1</v>
      </c>
      <c r="R116" s="469">
        <v>116.67</v>
      </c>
    </row>
    <row r="117" spans="1:18" ht="14.4" customHeight="1" x14ac:dyDescent="0.3">
      <c r="A117" s="463"/>
      <c r="B117" s="464" t="s">
        <v>1617</v>
      </c>
      <c r="C117" s="464" t="s">
        <v>435</v>
      </c>
      <c r="D117" s="464" t="s">
        <v>1691</v>
      </c>
      <c r="E117" s="464" t="s">
        <v>1760</v>
      </c>
      <c r="F117" s="464" t="s">
        <v>1761</v>
      </c>
      <c r="G117" s="468">
        <v>16</v>
      </c>
      <c r="H117" s="468">
        <v>782.23</v>
      </c>
      <c r="I117" s="464">
        <v>0.69565565387522788</v>
      </c>
      <c r="J117" s="464">
        <v>48.889375000000001</v>
      </c>
      <c r="K117" s="468">
        <v>23</v>
      </c>
      <c r="L117" s="468">
        <v>1124.45</v>
      </c>
      <c r="M117" s="464">
        <v>1</v>
      </c>
      <c r="N117" s="464">
        <v>48.889130434782608</v>
      </c>
      <c r="O117" s="468">
        <v>24</v>
      </c>
      <c r="P117" s="468">
        <v>1173.33</v>
      </c>
      <c r="Q117" s="491">
        <v>1.0434701409578016</v>
      </c>
      <c r="R117" s="469">
        <v>48.888749999999995</v>
      </c>
    </row>
    <row r="118" spans="1:18" ht="14.4" customHeight="1" x14ac:dyDescent="0.3">
      <c r="A118" s="463"/>
      <c r="B118" s="464" t="s">
        <v>1617</v>
      </c>
      <c r="C118" s="464" t="s">
        <v>435</v>
      </c>
      <c r="D118" s="464" t="s">
        <v>1691</v>
      </c>
      <c r="E118" s="464" t="s">
        <v>1762</v>
      </c>
      <c r="F118" s="464" t="s">
        <v>1763</v>
      </c>
      <c r="G118" s="468"/>
      <c r="H118" s="468"/>
      <c r="I118" s="464"/>
      <c r="J118" s="464"/>
      <c r="K118" s="468">
        <v>9</v>
      </c>
      <c r="L118" s="468">
        <v>3099.99</v>
      </c>
      <c r="M118" s="464">
        <v>1</v>
      </c>
      <c r="N118" s="464">
        <v>344.44333333333333</v>
      </c>
      <c r="O118" s="468">
        <v>1</v>
      </c>
      <c r="P118" s="468">
        <v>344.44</v>
      </c>
      <c r="Q118" s="491">
        <v>0.1111100358388253</v>
      </c>
      <c r="R118" s="469">
        <v>344.44</v>
      </c>
    </row>
    <row r="119" spans="1:18" ht="14.4" customHeight="1" x14ac:dyDescent="0.3">
      <c r="A119" s="463"/>
      <c r="B119" s="464" t="s">
        <v>1617</v>
      </c>
      <c r="C119" s="464" t="s">
        <v>435</v>
      </c>
      <c r="D119" s="464" t="s">
        <v>1691</v>
      </c>
      <c r="E119" s="464" t="s">
        <v>1764</v>
      </c>
      <c r="F119" s="464" t="s">
        <v>1765</v>
      </c>
      <c r="G119" s="468">
        <v>2</v>
      </c>
      <c r="H119" s="468">
        <v>584.44000000000005</v>
      </c>
      <c r="I119" s="464">
        <v>2</v>
      </c>
      <c r="J119" s="464">
        <v>292.22000000000003</v>
      </c>
      <c r="K119" s="468">
        <v>1</v>
      </c>
      <c r="L119" s="468">
        <v>292.22000000000003</v>
      </c>
      <c r="M119" s="464">
        <v>1</v>
      </c>
      <c r="N119" s="464">
        <v>292.22000000000003</v>
      </c>
      <c r="O119" s="468">
        <v>4</v>
      </c>
      <c r="P119" s="468">
        <v>1168.8800000000001</v>
      </c>
      <c r="Q119" s="491">
        <v>4</v>
      </c>
      <c r="R119" s="469">
        <v>292.22000000000003</v>
      </c>
    </row>
    <row r="120" spans="1:18" ht="14.4" customHeight="1" x14ac:dyDescent="0.3">
      <c r="A120" s="463"/>
      <c r="B120" s="464" t="s">
        <v>1617</v>
      </c>
      <c r="C120" s="464" t="s">
        <v>435</v>
      </c>
      <c r="D120" s="464" t="s">
        <v>1691</v>
      </c>
      <c r="E120" s="464" t="s">
        <v>1766</v>
      </c>
      <c r="F120" s="464" t="s">
        <v>1767</v>
      </c>
      <c r="G120" s="468"/>
      <c r="H120" s="468"/>
      <c r="I120" s="464"/>
      <c r="J120" s="464"/>
      <c r="K120" s="468">
        <v>39</v>
      </c>
      <c r="L120" s="468">
        <v>8666.66</v>
      </c>
      <c r="M120" s="464">
        <v>1</v>
      </c>
      <c r="N120" s="464">
        <v>222.22205128205127</v>
      </c>
      <c r="O120" s="468">
        <v>7</v>
      </c>
      <c r="P120" s="468">
        <v>1555.55</v>
      </c>
      <c r="Q120" s="491">
        <v>0.17948667652821271</v>
      </c>
      <c r="R120" s="469">
        <v>222.22142857142856</v>
      </c>
    </row>
    <row r="121" spans="1:18" ht="14.4" customHeight="1" x14ac:dyDescent="0.3">
      <c r="A121" s="463"/>
      <c r="B121" s="464" t="s">
        <v>1617</v>
      </c>
      <c r="C121" s="464" t="s">
        <v>435</v>
      </c>
      <c r="D121" s="464" t="s">
        <v>1691</v>
      </c>
      <c r="E121" s="464" t="s">
        <v>1768</v>
      </c>
      <c r="F121" s="464" t="s">
        <v>1769</v>
      </c>
      <c r="G121" s="468">
        <v>0</v>
      </c>
      <c r="H121" s="468">
        <v>0</v>
      </c>
      <c r="I121" s="464">
        <v>0</v>
      </c>
      <c r="J121" s="464"/>
      <c r="K121" s="468">
        <v>1</v>
      </c>
      <c r="L121" s="468">
        <v>116.67</v>
      </c>
      <c r="M121" s="464">
        <v>1</v>
      </c>
      <c r="N121" s="464">
        <v>116.67</v>
      </c>
      <c r="O121" s="468">
        <v>1</v>
      </c>
      <c r="P121" s="468">
        <v>116.67</v>
      </c>
      <c r="Q121" s="491">
        <v>1</v>
      </c>
      <c r="R121" s="469">
        <v>116.67</v>
      </c>
    </row>
    <row r="122" spans="1:18" ht="14.4" customHeight="1" x14ac:dyDescent="0.3">
      <c r="A122" s="463"/>
      <c r="B122" s="464" t="s">
        <v>1617</v>
      </c>
      <c r="C122" s="464" t="s">
        <v>435</v>
      </c>
      <c r="D122" s="464" t="s">
        <v>1691</v>
      </c>
      <c r="E122" s="464" t="s">
        <v>1770</v>
      </c>
      <c r="F122" s="464" t="s">
        <v>1771</v>
      </c>
      <c r="G122" s="468">
        <v>1</v>
      </c>
      <c r="H122" s="468">
        <v>358.89</v>
      </c>
      <c r="I122" s="464">
        <v>0.5</v>
      </c>
      <c r="J122" s="464">
        <v>358.89</v>
      </c>
      <c r="K122" s="468">
        <v>2</v>
      </c>
      <c r="L122" s="468">
        <v>717.78</v>
      </c>
      <c r="M122" s="464">
        <v>1</v>
      </c>
      <c r="N122" s="464">
        <v>358.89</v>
      </c>
      <c r="O122" s="468"/>
      <c r="P122" s="468"/>
      <c r="Q122" s="491"/>
      <c r="R122" s="469"/>
    </row>
    <row r="123" spans="1:18" ht="14.4" customHeight="1" x14ac:dyDescent="0.3">
      <c r="A123" s="463"/>
      <c r="B123" s="464" t="s">
        <v>1617</v>
      </c>
      <c r="C123" s="464" t="s">
        <v>435</v>
      </c>
      <c r="D123" s="464" t="s">
        <v>1691</v>
      </c>
      <c r="E123" s="464" t="s">
        <v>1772</v>
      </c>
      <c r="F123" s="464" t="s">
        <v>1773</v>
      </c>
      <c r="G123" s="468"/>
      <c r="H123" s="468"/>
      <c r="I123" s="464"/>
      <c r="J123" s="464"/>
      <c r="K123" s="468"/>
      <c r="L123" s="468"/>
      <c r="M123" s="464"/>
      <c r="N123" s="464"/>
      <c r="O123" s="468">
        <v>43</v>
      </c>
      <c r="P123" s="468">
        <v>5016.67</v>
      </c>
      <c r="Q123" s="491"/>
      <c r="R123" s="469">
        <v>116.66674418604651</v>
      </c>
    </row>
    <row r="124" spans="1:18" ht="14.4" customHeight="1" x14ac:dyDescent="0.3">
      <c r="A124" s="463"/>
      <c r="B124" s="464" t="s">
        <v>1617</v>
      </c>
      <c r="C124" s="464" t="s">
        <v>1610</v>
      </c>
      <c r="D124" s="464" t="s">
        <v>1618</v>
      </c>
      <c r="E124" s="464" t="s">
        <v>1622</v>
      </c>
      <c r="F124" s="464"/>
      <c r="G124" s="468">
        <v>2</v>
      </c>
      <c r="H124" s="468">
        <v>226</v>
      </c>
      <c r="I124" s="464">
        <v>0.15384615384615385</v>
      </c>
      <c r="J124" s="464">
        <v>113</v>
      </c>
      <c r="K124" s="468">
        <v>13</v>
      </c>
      <c r="L124" s="468">
        <v>1469</v>
      </c>
      <c r="M124" s="464">
        <v>1</v>
      </c>
      <c r="N124" s="464">
        <v>113</v>
      </c>
      <c r="O124" s="468"/>
      <c r="P124" s="468"/>
      <c r="Q124" s="491"/>
      <c r="R124" s="469"/>
    </row>
    <row r="125" spans="1:18" ht="14.4" customHeight="1" x14ac:dyDescent="0.3">
      <c r="A125" s="463"/>
      <c r="B125" s="464" t="s">
        <v>1617</v>
      </c>
      <c r="C125" s="464" t="s">
        <v>1610</v>
      </c>
      <c r="D125" s="464" t="s">
        <v>1618</v>
      </c>
      <c r="E125" s="464" t="s">
        <v>1634</v>
      </c>
      <c r="F125" s="464"/>
      <c r="G125" s="468">
        <v>2</v>
      </c>
      <c r="H125" s="468">
        <v>1600</v>
      </c>
      <c r="I125" s="464"/>
      <c r="J125" s="464">
        <v>800</v>
      </c>
      <c r="K125" s="468"/>
      <c r="L125" s="468"/>
      <c r="M125" s="464"/>
      <c r="N125" s="464"/>
      <c r="O125" s="468"/>
      <c r="P125" s="468"/>
      <c r="Q125" s="491"/>
      <c r="R125" s="469"/>
    </row>
    <row r="126" spans="1:18" ht="14.4" customHeight="1" x14ac:dyDescent="0.3">
      <c r="A126" s="463"/>
      <c r="B126" s="464" t="s">
        <v>1617</v>
      </c>
      <c r="C126" s="464" t="s">
        <v>1610</v>
      </c>
      <c r="D126" s="464" t="s">
        <v>1618</v>
      </c>
      <c r="E126" s="464" t="s">
        <v>1660</v>
      </c>
      <c r="F126" s="464"/>
      <c r="G126" s="468"/>
      <c r="H126" s="468"/>
      <c r="I126" s="464"/>
      <c r="J126" s="464"/>
      <c r="K126" s="468">
        <v>1</v>
      </c>
      <c r="L126" s="468">
        <v>587</v>
      </c>
      <c r="M126" s="464">
        <v>1</v>
      </c>
      <c r="N126" s="464">
        <v>587</v>
      </c>
      <c r="O126" s="468"/>
      <c r="P126" s="468"/>
      <c r="Q126" s="491"/>
      <c r="R126" s="469"/>
    </row>
    <row r="127" spans="1:18" ht="14.4" customHeight="1" x14ac:dyDescent="0.3">
      <c r="A127" s="463"/>
      <c r="B127" s="464" t="s">
        <v>1617</v>
      </c>
      <c r="C127" s="464" t="s">
        <v>1610</v>
      </c>
      <c r="D127" s="464" t="s">
        <v>1691</v>
      </c>
      <c r="E127" s="464" t="s">
        <v>1692</v>
      </c>
      <c r="F127" s="464" t="s">
        <v>1693</v>
      </c>
      <c r="G127" s="468">
        <v>40</v>
      </c>
      <c r="H127" s="468">
        <v>19022.219999999998</v>
      </c>
      <c r="I127" s="464">
        <v>1.8689950067696488</v>
      </c>
      <c r="J127" s="464">
        <v>475.55549999999994</v>
      </c>
      <c r="K127" s="468">
        <v>20</v>
      </c>
      <c r="L127" s="468">
        <v>10177.780000000001</v>
      </c>
      <c r="M127" s="464">
        <v>1</v>
      </c>
      <c r="N127" s="464">
        <v>508.88900000000001</v>
      </c>
      <c r="O127" s="468">
        <v>36</v>
      </c>
      <c r="P127" s="468">
        <v>18320.010000000002</v>
      </c>
      <c r="Q127" s="491">
        <v>1.8000005895195221</v>
      </c>
      <c r="R127" s="469">
        <v>508.88916666666671</v>
      </c>
    </row>
    <row r="128" spans="1:18" ht="14.4" customHeight="1" x14ac:dyDescent="0.3">
      <c r="A128" s="463"/>
      <c r="B128" s="464" t="s">
        <v>1617</v>
      </c>
      <c r="C128" s="464" t="s">
        <v>1610</v>
      </c>
      <c r="D128" s="464" t="s">
        <v>1691</v>
      </c>
      <c r="E128" s="464" t="s">
        <v>1694</v>
      </c>
      <c r="F128" s="464" t="s">
        <v>1695</v>
      </c>
      <c r="G128" s="468">
        <v>442</v>
      </c>
      <c r="H128" s="468">
        <v>201355.56</v>
      </c>
      <c r="I128" s="464">
        <v>1.0352470951156811</v>
      </c>
      <c r="J128" s="464">
        <v>455.55556561085973</v>
      </c>
      <c r="K128" s="468">
        <v>389</v>
      </c>
      <c r="L128" s="468">
        <v>194500</v>
      </c>
      <c r="M128" s="464">
        <v>1</v>
      </c>
      <c r="N128" s="464">
        <v>500</v>
      </c>
      <c r="O128" s="468">
        <v>434</v>
      </c>
      <c r="P128" s="468">
        <v>217000</v>
      </c>
      <c r="Q128" s="491">
        <v>1.1156812339331619</v>
      </c>
      <c r="R128" s="469">
        <v>500</v>
      </c>
    </row>
    <row r="129" spans="1:18" ht="14.4" customHeight="1" x14ac:dyDescent="0.3">
      <c r="A129" s="463"/>
      <c r="B129" s="464" t="s">
        <v>1617</v>
      </c>
      <c r="C129" s="464" t="s">
        <v>1610</v>
      </c>
      <c r="D129" s="464" t="s">
        <v>1691</v>
      </c>
      <c r="E129" s="464" t="s">
        <v>1774</v>
      </c>
      <c r="F129" s="464" t="s">
        <v>1775</v>
      </c>
      <c r="G129" s="468">
        <v>88</v>
      </c>
      <c r="H129" s="468">
        <v>9288.89</v>
      </c>
      <c r="I129" s="464">
        <v>0.92631569499929201</v>
      </c>
      <c r="J129" s="464">
        <v>105.55556818181817</v>
      </c>
      <c r="K129" s="468">
        <v>95</v>
      </c>
      <c r="L129" s="468">
        <v>10027.779999999999</v>
      </c>
      <c r="M129" s="464">
        <v>1</v>
      </c>
      <c r="N129" s="464">
        <v>105.5555789473684</v>
      </c>
      <c r="O129" s="468">
        <v>123</v>
      </c>
      <c r="P129" s="468">
        <v>12983.34</v>
      </c>
      <c r="Q129" s="491">
        <v>1.2947372200028322</v>
      </c>
      <c r="R129" s="469">
        <v>105.55560975609757</v>
      </c>
    </row>
    <row r="130" spans="1:18" ht="14.4" customHeight="1" x14ac:dyDescent="0.3">
      <c r="A130" s="463"/>
      <c r="B130" s="464" t="s">
        <v>1617</v>
      </c>
      <c r="C130" s="464" t="s">
        <v>1610</v>
      </c>
      <c r="D130" s="464" t="s">
        <v>1691</v>
      </c>
      <c r="E130" s="464" t="s">
        <v>1696</v>
      </c>
      <c r="F130" s="464" t="s">
        <v>1697</v>
      </c>
      <c r="G130" s="468">
        <v>3465</v>
      </c>
      <c r="H130" s="468">
        <v>269500</v>
      </c>
      <c r="I130" s="464">
        <v>1.0724233983286908</v>
      </c>
      <c r="J130" s="464">
        <v>77.777777777777771</v>
      </c>
      <c r="K130" s="468">
        <v>3231</v>
      </c>
      <c r="L130" s="468">
        <v>251300</v>
      </c>
      <c r="M130" s="464">
        <v>1</v>
      </c>
      <c r="N130" s="464">
        <v>77.777777777777771</v>
      </c>
      <c r="O130" s="468">
        <v>3402</v>
      </c>
      <c r="P130" s="468">
        <v>264600</v>
      </c>
      <c r="Q130" s="491">
        <v>1.0529247910863511</v>
      </c>
      <c r="R130" s="469">
        <v>77.777777777777771</v>
      </c>
    </row>
    <row r="131" spans="1:18" ht="14.4" customHeight="1" x14ac:dyDescent="0.3">
      <c r="A131" s="463"/>
      <c r="B131" s="464" t="s">
        <v>1617</v>
      </c>
      <c r="C131" s="464" t="s">
        <v>1610</v>
      </c>
      <c r="D131" s="464" t="s">
        <v>1691</v>
      </c>
      <c r="E131" s="464" t="s">
        <v>1698</v>
      </c>
      <c r="F131" s="464" t="s">
        <v>1699</v>
      </c>
      <c r="G131" s="468">
        <v>1</v>
      </c>
      <c r="H131" s="468">
        <v>250</v>
      </c>
      <c r="I131" s="464">
        <v>0.5</v>
      </c>
      <c r="J131" s="464">
        <v>250</v>
      </c>
      <c r="K131" s="468">
        <v>2</v>
      </c>
      <c r="L131" s="468">
        <v>500</v>
      </c>
      <c r="M131" s="464">
        <v>1</v>
      </c>
      <c r="N131" s="464">
        <v>250</v>
      </c>
      <c r="O131" s="468">
        <v>18</v>
      </c>
      <c r="P131" s="468">
        <v>4500</v>
      </c>
      <c r="Q131" s="491">
        <v>9</v>
      </c>
      <c r="R131" s="469">
        <v>250</v>
      </c>
    </row>
    <row r="132" spans="1:18" ht="14.4" customHeight="1" x14ac:dyDescent="0.3">
      <c r="A132" s="463"/>
      <c r="B132" s="464" t="s">
        <v>1617</v>
      </c>
      <c r="C132" s="464" t="s">
        <v>1610</v>
      </c>
      <c r="D132" s="464" t="s">
        <v>1691</v>
      </c>
      <c r="E132" s="464" t="s">
        <v>1698</v>
      </c>
      <c r="F132" s="464" t="s">
        <v>1700</v>
      </c>
      <c r="G132" s="468"/>
      <c r="H132" s="468"/>
      <c r="I132" s="464"/>
      <c r="J132" s="464"/>
      <c r="K132" s="468"/>
      <c r="L132" s="468"/>
      <c r="M132" s="464"/>
      <c r="N132" s="464"/>
      <c r="O132" s="468">
        <v>1</v>
      </c>
      <c r="P132" s="468">
        <v>250</v>
      </c>
      <c r="Q132" s="491"/>
      <c r="R132" s="469">
        <v>250</v>
      </c>
    </row>
    <row r="133" spans="1:18" ht="14.4" customHeight="1" x14ac:dyDescent="0.3">
      <c r="A133" s="463"/>
      <c r="B133" s="464" t="s">
        <v>1617</v>
      </c>
      <c r="C133" s="464" t="s">
        <v>1610</v>
      </c>
      <c r="D133" s="464" t="s">
        <v>1691</v>
      </c>
      <c r="E133" s="464" t="s">
        <v>1701</v>
      </c>
      <c r="F133" s="464" t="s">
        <v>1776</v>
      </c>
      <c r="G133" s="468"/>
      <c r="H133" s="468"/>
      <c r="I133" s="464"/>
      <c r="J133" s="464"/>
      <c r="K133" s="468"/>
      <c r="L133" s="468"/>
      <c r="M133" s="464"/>
      <c r="N133" s="464"/>
      <c r="O133" s="468">
        <v>1</v>
      </c>
      <c r="P133" s="468">
        <v>300</v>
      </c>
      <c r="Q133" s="491"/>
      <c r="R133" s="469">
        <v>300</v>
      </c>
    </row>
    <row r="134" spans="1:18" ht="14.4" customHeight="1" x14ac:dyDescent="0.3">
      <c r="A134" s="463"/>
      <c r="B134" s="464" t="s">
        <v>1617</v>
      </c>
      <c r="C134" s="464" t="s">
        <v>1610</v>
      </c>
      <c r="D134" s="464" t="s">
        <v>1691</v>
      </c>
      <c r="E134" s="464" t="s">
        <v>1703</v>
      </c>
      <c r="F134" s="464" t="s">
        <v>1704</v>
      </c>
      <c r="G134" s="468">
        <v>1219</v>
      </c>
      <c r="H134" s="468">
        <v>142216.66999999998</v>
      </c>
      <c r="I134" s="464">
        <v>1.2214430542734671</v>
      </c>
      <c r="J134" s="464">
        <v>116.66666940114847</v>
      </c>
      <c r="K134" s="468">
        <v>998</v>
      </c>
      <c r="L134" s="468">
        <v>116433.32</v>
      </c>
      <c r="M134" s="464">
        <v>1</v>
      </c>
      <c r="N134" s="464">
        <v>116.66665330661323</v>
      </c>
      <c r="O134" s="468">
        <v>913</v>
      </c>
      <c r="P134" s="468">
        <v>106516.67</v>
      </c>
      <c r="Q134" s="491">
        <v>0.91482979270882248</v>
      </c>
      <c r="R134" s="469">
        <v>116.66667031763417</v>
      </c>
    </row>
    <row r="135" spans="1:18" ht="14.4" customHeight="1" x14ac:dyDescent="0.3">
      <c r="A135" s="463"/>
      <c r="B135" s="464" t="s">
        <v>1617</v>
      </c>
      <c r="C135" s="464" t="s">
        <v>1610</v>
      </c>
      <c r="D135" s="464" t="s">
        <v>1691</v>
      </c>
      <c r="E135" s="464" t="s">
        <v>1703</v>
      </c>
      <c r="F135" s="464" t="s">
        <v>1705</v>
      </c>
      <c r="G135" s="468"/>
      <c r="H135" s="468"/>
      <c r="I135" s="464"/>
      <c r="J135" s="464"/>
      <c r="K135" s="468"/>
      <c r="L135" s="468"/>
      <c r="M135" s="464"/>
      <c r="N135" s="464"/>
      <c r="O135" s="468">
        <v>1</v>
      </c>
      <c r="P135" s="468">
        <v>116.67</v>
      </c>
      <c r="Q135" s="491"/>
      <c r="R135" s="469">
        <v>116.67</v>
      </c>
    </row>
    <row r="136" spans="1:18" ht="14.4" customHeight="1" x14ac:dyDescent="0.3">
      <c r="A136" s="463"/>
      <c r="B136" s="464" t="s">
        <v>1617</v>
      </c>
      <c r="C136" s="464" t="s">
        <v>1610</v>
      </c>
      <c r="D136" s="464" t="s">
        <v>1691</v>
      </c>
      <c r="E136" s="464" t="s">
        <v>1777</v>
      </c>
      <c r="F136" s="464" t="s">
        <v>1778</v>
      </c>
      <c r="G136" s="468">
        <v>2</v>
      </c>
      <c r="H136" s="468">
        <v>777.78</v>
      </c>
      <c r="I136" s="464">
        <v>2</v>
      </c>
      <c r="J136" s="464">
        <v>388.89</v>
      </c>
      <c r="K136" s="468">
        <v>1</v>
      </c>
      <c r="L136" s="468">
        <v>388.89</v>
      </c>
      <c r="M136" s="464">
        <v>1</v>
      </c>
      <c r="N136" s="464">
        <v>388.89</v>
      </c>
      <c r="O136" s="468">
        <v>1</v>
      </c>
      <c r="P136" s="468">
        <v>388.89</v>
      </c>
      <c r="Q136" s="491">
        <v>1</v>
      </c>
      <c r="R136" s="469">
        <v>388.89</v>
      </c>
    </row>
    <row r="137" spans="1:18" ht="14.4" customHeight="1" x14ac:dyDescent="0.3">
      <c r="A137" s="463"/>
      <c r="B137" s="464" t="s">
        <v>1617</v>
      </c>
      <c r="C137" s="464" t="s">
        <v>1610</v>
      </c>
      <c r="D137" s="464" t="s">
        <v>1691</v>
      </c>
      <c r="E137" s="464" t="s">
        <v>1706</v>
      </c>
      <c r="F137" s="464" t="s">
        <v>1707</v>
      </c>
      <c r="G137" s="468">
        <v>1290</v>
      </c>
      <c r="H137" s="468">
        <v>387000</v>
      </c>
      <c r="I137" s="464">
        <v>1.3312693498452013</v>
      </c>
      <c r="J137" s="464">
        <v>300</v>
      </c>
      <c r="K137" s="468">
        <v>969</v>
      </c>
      <c r="L137" s="468">
        <v>290700</v>
      </c>
      <c r="M137" s="464">
        <v>1</v>
      </c>
      <c r="N137" s="464">
        <v>300</v>
      </c>
      <c r="O137" s="468">
        <v>1162</v>
      </c>
      <c r="P137" s="468">
        <v>348600</v>
      </c>
      <c r="Q137" s="491">
        <v>1.1991744066047472</v>
      </c>
      <c r="R137" s="469">
        <v>300</v>
      </c>
    </row>
    <row r="138" spans="1:18" ht="14.4" customHeight="1" x14ac:dyDescent="0.3">
      <c r="A138" s="463"/>
      <c r="B138" s="464" t="s">
        <v>1617</v>
      </c>
      <c r="C138" s="464" t="s">
        <v>1610</v>
      </c>
      <c r="D138" s="464" t="s">
        <v>1691</v>
      </c>
      <c r="E138" s="464" t="s">
        <v>1708</v>
      </c>
      <c r="F138" s="464" t="s">
        <v>1709</v>
      </c>
      <c r="G138" s="468">
        <v>326</v>
      </c>
      <c r="H138" s="468">
        <v>95988.89</v>
      </c>
      <c r="I138" s="464">
        <v>1.4954126024904619</v>
      </c>
      <c r="J138" s="464">
        <v>294.44444785276073</v>
      </c>
      <c r="K138" s="468">
        <v>218</v>
      </c>
      <c r="L138" s="468">
        <v>64188.899999999994</v>
      </c>
      <c r="M138" s="464">
        <v>1</v>
      </c>
      <c r="N138" s="464">
        <v>294.44449541284399</v>
      </c>
      <c r="O138" s="468">
        <v>215</v>
      </c>
      <c r="P138" s="468">
        <v>63305.55</v>
      </c>
      <c r="Q138" s="491">
        <v>0.98623827484191207</v>
      </c>
      <c r="R138" s="469">
        <v>294.44441860465116</v>
      </c>
    </row>
    <row r="139" spans="1:18" ht="14.4" customHeight="1" x14ac:dyDescent="0.3">
      <c r="A139" s="463"/>
      <c r="B139" s="464" t="s">
        <v>1617</v>
      </c>
      <c r="C139" s="464" t="s">
        <v>1610</v>
      </c>
      <c r="D139" s="464" t="s">
        <v>1691</v>
      </c>
      <c r="E139" s="464" t="s">
        <v>1714</v>
      </c>
      <c r="F139" s="464" t="s">
        <v>1715</v>
      </c>
      <c r="G139" s="468"/>
      <c r="H139" s="468"/>
      <c r="I139" s="464"/>
      <c r="J139" s="464"/>
      <c r="K139" s="468"/>
      <c r="L139" s="468"/>
      <c r="M139" s="464"/>
      <c r="N139" s="464"/>
      <c r="O139" s="468">
        <v>2</v>
      </c>
      <c r="P139" s="468">
        <v>66.67</v>
      </c>
      <c r="Q139" s="491"/>
      <c r="R139" s="469">
        <v>33.335000000000001</v>
      </c>
    </row>
    <row r="140" spans="1:18" ht="14.4" customHeight="1" x14ac:dyDescent="0.3">
      <c r="A140" s="463"/>
      <c r="B140" s="464" t="s">
        <v>1617</v>
      </c>
      <c r="C140" s="464" t="s">
        <v>1610</v>
      </c>
      <c r="D140" s="464" t="s">
        <v>1691</v>
      </c>
      <c r="E140" s="464" t="s">
        <v>1714</v>
      </c>
      <c r="F140" s="464" t="s">
        <v>1716</v>
      </c>
      <c r="G140" s="468">
        <v>2</v>
      </c>
      <c r="H140" s="468">
        <v>66.66</v>
      </c>
      <c r="I140" s="464"/>
      <c r="J140" s="464">
        <v>33.33</v>
      </c>
      <c r="K140" s="468"/>
      <c r="L140" s="468"/>
      <c r="M140" s="464"/>
      <c r="N140" s="464"/>
      <c r="O140" s="468">
        <v>1</v>
      </c>
      <c r="P140" s="468">
        <v>33.33</v>
      </c>
      <c r="Q140" s="491"/>
      <c r="R140" s="469">
        <v>33.33</v>
      </c>
    </row>
    <row r="141" spans="1:18" ht="14.4" customHeight="1" x14ac:dyDescent="0.3">
      <c r="A141" s="463"/>
      <c r="B141" s="464" t="s">
        <v>1617</v>
      </c>
      <c r="C141" s="464" t="s">
        <v>1610</v>
      </c>
      <c r="D141" s="464" t="s">
        <v>1691</v>
      </c>
      <c r="E141" s="464" t="s">
        <v>1717</v>
      </c>
      <c r="F141" s="464" t="s">
        <v>1695</v>
      </c>
      <c r="G141" s="468">
        <v>663</v>
      </c>
      <c r="H141" s="468">
        <v>247520</v>
      </c>
      <c r="I141" s="464">
        <v>0.88959171937895343</v>
      </c>
      <c r="J141" s="464">
        <v>373.33333333333331</v>
      </c>
      <c r="K141" s="468">
        <v>666</v>
      </c>
      <c r="L141" s="468">
        <v>278240</v>
      </c>
      <c r="M141" s="464">
        <v>1</v>
      </c>
      <c r="N141" s="464">
        <v>417.77777777777777</v>
      </c>
      <c r="O141" s="468">
        <v>622</v>
      </c>
      <c r="P141" s="468">
        <v>259857.78</v>
      </c>
      <c r="Q141" s="491">
        <v>0.93393394192064405</v>
      </c>
      <c r="R141" s="469">
        <v>417.77778135048231</v>
      </c>
    </row>
    <row r="142" spans="1:18" ht="14.4" customHeight="1" x14ac:dyDescent="0.3">
      <c r="A142" s="463"/>
      <c r="B142" s="464" t="s">
        <v>1617</v>
      </c>
      <c r="C142" s="464" t="s">
        <v>1610</v>
      </c>
      <c r="D142" s="464" t="s">
        <v>1691</v>
      </c>
      <c r="E142" s="464" t="s">
        <v>1718</v>
      </c>
      <c r="F142" s="464" t="s">
        <v>1719</v>
      </c>
      <c r="G142" s="468">
        <v>60</v>
      </c>
      <c r="H142" s="468">
        <v>12666.66</v>
      </c>
      <c r="I142" s="464">
        <v>0.88235281824799461</v>
      </c>
      <c r="J142" s="464">
        <v>211.11099999999999</v>
      </c>
      <c r="K142" s="468">
        <v>68</v>
      </c>
      <c r="L142" s="468">
        <v>14355.550000000001</v>
      </c>
      <c r="M142" s="464">
        <v>1</v>
      </c>
      <c r="N142" s="464">
        <v>211.11102941176472</v>
      </c>
      <c r="O142" s="468">
        <v>72</v>
      </c>
      <c r="P142" s="468">
        <v>15200.01</v>
      </c>
      <c r="Q142" s="491">
        <v>1.0588246357680478</v>
      </c>
      <c r="R142" s="469">
        <v>211.11125000000001</v>
      </c>
    </row>
    <row r="143" spans="1:18" ht="14.4" customHeight="1" x14ac:dyDescent="0.3">
      <c r="A143" s="463"/>
      <c r="B143" s="464" t="s">
        <v>1617</v>
      </c>
      <c r="C143" s="464" t="s">
        <v>1610</v>
      </c>
      <c r="D143" s="464" t="s">
        <v>1691</v>
      </c>
      <c r="E143" s="464" t="s">
        <v>1720</v>
      </c>
      <c r="F143" s="464" t="s">
        <v>1721</v>
      </c>
      <c r="G143" s="468">
        <v>55</v>
      </c>
      <c r="H143" s="468">
        <v>32083.33</v>
      </c>
      <c r="I143" s="464">
        <v>1.2790698045275488</v>
      </c>
      <c r="J143" s="464">
        <v>583.33327272727274</v>
      </c>
      <c r="K143" s="468">
        <v>43</v>
      </c>
      <c r="L143" s="468">
        <v>25083.33</v>
      </c>
      <c r="M143" s="464">
        <v>1</v>
      </c>
      <c r="N143" s="464">
        <v>583.33325581395354</v>
      </c>
      <c r="O143" s="468">
        <v>38</v>
      </c>
      <c r="P143" s="468">
        <v>22166.67</v>
      </c>
      <c r="Q143" s="491">
        <v>0.88372118056095406</v>
      </c>
      <c r="R143" s="469">
        <v>583.33342105263148</v>
      </c>
    </row>
    <row r="144" spans="1:18" ht="14.4" customHeight="1" x14ac:dyDescent="0.3">
      <c r="A144" s="463"/>
      <c r="B144" s="464" t="s">
        <v>1617</v>
      </c>
      <c r="C144" s="464" t="s">
        <v>1610</v>
      </c>
      <c r="D144" s="464" t="s">
        <v>1691</v>
      </c>
      <c r="E144" s="464" t="s">
        <v>1722</v>
      </c>
      <c r="F144" s="464" t="s">
        <v>1723</v>
      </c>
      <c r="G144" s="468">
        <v>248</v>
      </c>
      <c r="H144" s="468">
        <v>115733.34</v>
      </c>
      <c r="I144" s="464">
        <v>1.6423843559493241</v>
      </c>
      <c r="J144" s="464">
        <v>466.66669354838706</v>
      </c>
      <c r="K144" s="468">
        <v>151</v>
      </c>
      <c r="L144" s="468">
        <v>70466.66</v>
      </c>
      <c r="M144" s="464">
        <v>1</v>
      </c>
      <c r="N144" s="464">
        <v>466.66662251655629</v>
      </c>
      <c r="O144" s="468">
        <v>140</v>
      </c>
      <c r="P144" s="468">
        <v>65333.33</v>
      </c>
      <c r="Q144" s="491">
        <v>0.92715235829255993</v>
      </c>
      <c r="R144" s="469">
        <v>466.66664285714285</v>
      </c>
    </row>
    <row r="145" spans="1:18" ht="14.4" customHeight="1" x14ac:dyDescent="0.3">
      <c r="A145" s="463"/>
      <c r="B145" s="464" t="s">
        <v>1617</v>
      </c>
      <c r="C145" s="464" t="s">
        <v>1610</v>
      </c>
      <c r="D145" s="464" t="s">
        <v>1691</v>
      </c>
      <c r="E145" s="464" t="s">
        <v>1724</v>
      </c>
      <c r="F145" s="464" t="s">
        <v>1725</v>
      </c>
      <c r="G145" s="468">
        <v>83</v>
      </c>
      <c r="H145" s="468">
        <v>4150</v>
      </c>
      <c r="I145" s="464">
        <v>1.537037037037037</v>
      </c>
      <c r="J145" s="464">
        <v>50</v>
      </c>
      <c r="K145" s="468">
        <v>54</v>
      </c>
      <c r="L145" s="468">
        <v>2700</v>
      </c>
      <c r="M145" s="464">
        <v>1</v>
      </c>
      <c r="N145" s="464">
        <v>50</v>
      </c>
      <c r="O145" s="468">
        <v>56</v>
      </c>
      <c r="P145" s="468">
        <v>2800</v>
      </c>
      <c r="Q145" s="491">
        <v>1.037037037037037</v>
      </c>
      <c r="R145" s="469">
        <v>50</v>
      </c>
    </row>
    <row r="146" spans="1:18" ht="14.4" customHeight="1" x14ac:dyDescent="0.3">
      <c r="A146" s="463"/>
      <c r="B146" s="464" t="s">
        <v>1617</v>
      </c>
      <c r="C146" s="464" t="s">
        <v>1610</v>
      </c>
      <c r="D146" s="464" t="s">
        <v>1691</v>
      </c>
      <c r="E146" s="464" t="s">
        <v>1726</v>
      </c>
      <c r="F146" s="464" t="s">
        <v>1727</v>
      </c>
      <c r="G146" s="468">
        <v>13</v>
      </c>
      <c r="H146" s="468">
        <v>1314.44</v>
      </c>
      <c r="I146" s="464">
        <v>1.8571569860265342</v>
      </c>
      <c r="J146" s="464">
        <v>101.11076923076924</v>
      </c>
      <c r="K146" s="468">
        <v>7</v>
      </c>
      <c r="L146" s="468">
        <v>707.77</v>
      </c>
      <c r="M146" s="464">
        <v>1</v>
      </c>
      <c r="N146" s="464">
        <v>101.11</v>
      </c>
      <c r="O146" s="468">
        <v>4</v>
      </c>
      <c r="P146" s="468">
        <v>404.44</v>
      </c>
      <c r="Q146" s="491">
        <v>0.5714285714285714</v>
      </c>
      <c r="R146" s="469">
        <v>101.11</v>
      </c>
    </row>
    <row r="147" spans="1:18" ht="14.4" customHeight="1" x14ac:dyDescent="0.3">
      <c r="A147" s="463"/>
      <c r="B147" s="464" t="s">
        <v>1617</v>
      </c>
      <c r="C147" s="464" t="s">
        <v>1610</v>
      </c>
      <c r="D147" s="464" t="s">
        <v>1691</v>
      </c>
      <c r="E147" s="464" t="s">
        <v>1728</v>
      </c>
      <c r="F147" s="464" t="s">
        <v>1729</v>
      </c>
      <c r="G147" s="468">
        <v>4</v>
      </c>
      <c r="H147" s="468">
        <v>306.67</v>
      </c>
      <c r="I147" s="464"/>
      <c r="J147" s="464">
        <v>76.667500000000004</v>
      </c>
      <c r="K147" s="468"/>
      <c r="L147" s="468"/>
      <c r="M147" s="464"/>
      <c r="N147" s="464"/>
      <c r="O147" s="468"/>
      <c r="P147" s="468"/>
      <c r="Q147" s="491"/>
      <c r="R147" s="469"/>
    </row>
    <row r="148" spans="1:18" ht="14.4" customHeight="1" x14ac:dyDescent="0.3">
      <c r="A148" s="463"/>
      <c r="B148" s="464" t="s">
        <v>1617</v>
      </c>
      <c r="C148" s="464" t="s">
        <v>1610</v>
      </c>
      <c r="D148" s="464" t="s">
        <v>1691</v>
      </c>
      <c r="E148" s="464" t="s">
        <v>1728</v>
      </c>
      <c r="F148" s="464" t="s">
        <v>1779</v>
      </c>
      <c r="G148" s="468"/>
      <c r="H148" s="468"/>
      <c r="I148" s="464"/>
      <c r="J148" s="464"/>
      <c r="K148" s="468"/>
      <c r="L148" s="468"/>
      <c r="M148" s="464"/>
      <c r="N148" s="464"/>
      <c r="O148" s="468">
        <v>1</v>
      </c>
      <c r="P148" s="468">
        <v>76.67</v>
      </c>
      <c r="Q148" s="491"/>
      <c r="R148" s="469">
        <v>76.67</v>
      </c>
    </row>
    <row r="149" spans="1:18" ht="14.4" customHeight="1" x14ac:dyDescent="0.3">
      <c r="A149" s="463"/>
      <c r="B149" s="464" t="s">
        <v>1617</v>
      </c>
      <c r="C149" s="464" t="s">
        <v>1610</v>
      </c>
      <c r="D149" s="464" t="s">
        <v>1691</v>
      </c>
      <c r="E149" s="464" t="s">
        <v>1780</v>
      </c>
      <c r="F149" s="464" t="s">
        <v>1781</v>
      </c>
      <c r="G149" s="468"/>
      <c r="H149" s="468"/>
      <c r="I149" s="464"/>
      <c r="J149" s="464"/>
      <c r="K149" s="468"/>
      <c r="L149" s="468"/>
      <c r="M149" s="464"/>
      <c r="N149" s="464"/>
      <c r="O149" s="468">
        <v>1</v>
      </c>
      <c r="P149" s="468">
        <v>0</v>
      </c>
      <c r="Q149" s="491"/>
      <c r="R149" s="469">
        <v>0</v>
      </c>
    </row>
    <row r="150" spans="1:18" ht="14.4" customHeight="1" x14ac:dyDescent="0.3">
      <c r="A150" s="463"/>
      <c r="B150" s="464" t="s">
        <v>1617</v>
      </c>
      <c r="C150" s="464" t="s">
        <v>1610</v>
      </c>
      <c r="D150" s="464" t="s">
        <v>1691</v>
      </c>
      <c r="E150" s="464" t="s">
        <v>1730</v>
      </c>
      <c r="F150" s="464" t="s">
        <v>1731</v>
      </c>
      <c r="G150" s="468">
        <v>1</v>
      </c>
      <c r="H150" s="468">
        <v>0</v>
      </c>
      <c r="I150" s="464"/>
      <c r="J150" s="464">
        <v>0</v>
      </c>
      <c r="K150" s="468">
        <v>3</v>
      </c>
      <c r="L150" s="468">
        <v>0</v>
      </c>
      <c r="M150" s="464"/>
      <c r="N150" s="464">
        <v>0</v>
      </c>
      <c r="O150" s="468"/>
      <c r="P150" s="468"/>
      <c r="Q150" s="491"/>
      <c r="R150" s="469"/>
    </row>
    <row r="151" spans="1:18" ht="14.4" customHeight="1" x14ac:dyDescent="0.3">
      <c r="A151" s="463"/>
      <c r="B151" s="464" t="s">
        <v>1617</v>
      </c>
      <c r="C151" s="464" t="s">
        <v>1610</v>
      </c>
      <c r="D151" s="464" t="s">
        <v>1691</v>
      </c>
      <c r="E151" s="464" t="s">
        <v>1730</v>
      </c>
      <c r="F151" s="464" t="s">
        <v>1782</v>
      </c>
      <c r="G151" s="468">
        <v>1</v>
      </c>
      <c r="H151" s="468">
        <v>0</v>
      </c>
      <c r="I151" s="464"/>
      <c r="J151" s="464">
        <v>0</v>
      </c>
      <c r="K151" s="468">
        <v>2</v>
      </c>
      <c r="L151" s="468">
        <v>0</v>
      </c>
      <c r="M151" s="464"/>
      <c r="N151" s="464">
        <v>0</v>
      </c>
      <c r="O151" s="468"/>
      <c r="P151" s="468"/>
      <c r="Q151" s="491"/>
      <c r="R151" s="469"/>
    </row>
    <row r="152" spans="1:18" ht="14.4" customHeight="1" x14ac:dyDescent="0.3">
      <c r="A152" s="463"/>
      <c r="B152" s="464" t="s">
        <v>1617</v>
      </c>
      <c r="C152" s="464" t="s">
        <v>1610</v>
      </c>
      <c r="D152" s="464" t="s">
        <v>1691</v>
      </c>
      <c r="E152" s="464" t="s">
        <v>1732</v>
      </c>
      <c r="F152" s="464" t="s">
        <v>1733</v>
      </c>
      <c r="G152" s="468">
        <v>457</v>
      </c>
      <c r="H152" s="468">
        <v>139638.88</v>
      </c>
      <c r="I152" s="464">
        <v>1.0627907019224154</v>
      </c>
      <c r="J152" s="464">
        <v>305.55553610503284</v>
      </c>
      <c r="K152" s="468">
        <v>430</v>
      </c>
      <c r="L152" s="468">
        <v>131388.88</v>
      </c>
      <c r="M152" s="464">
        <v>1</v>
      </c>
      <c r="N152" s="464">
        <v>305.55553488372095</v>
      </c>
      <c r="O152" s="468">
        <v>403</v>
      </c>
      <c r="P152" s="468">
        <v>123138.89</v>
      </c>
      <c r="Q152" s="491">
        <v>0.93720937418752637</v>
      </c>
      <c r="R152" s="469">
        <v>305.55555831265508</v>
      </c>
    </row>
    <row r="153" spans="1:18" ht="14.4" customHeight="1" x14ac:dyDescent="0.3">
      <c r="A153" s="463"/>
      <c r="B153" s="464" t="s">
        <v>1617</v>
      </c>
      <c r="C153" s="464" t="s">
        <v>1610</v>
      </c>
      <c r="D153" s="464" t="s">
        <v>1691</v>
      </c>
      <c r="E153" s="464" t="s">
        <v>1734</v>
      </c>
      <c r="F153" s="464" t="s">
        <v>1736</v>
      </c>
      <c r="G153" s="468">
        <v>505</v>
      </c>
      <c r="H153" s="468">
        <v>16833.32</v>
      </c>
      <c r="I153" s="464">
        <v>1.2499987004953712</v>
      </c>
      <c r="J153" s="464">
        <v>33.33330693069307</v>
      </c>
      <c r="K153" s="468">
        <v>404</v>
      </c>
      <c r="L153" s="468">
        <v>13466.67</v>
      </c>
      <c r="M153" s="464">
        <v>1</v>
      </c>
      <c r="N153" s="464">
        <v>33.333341584158418</v>
      </c>
      <c r="O153" s="468">
        <v>333</v>
      </c>
      <c r="P153" s="468">
        <v>11100</v>
      </c>
      <c r="Q153" s="491">
        <v>0.82425722171850946</v>
      </c>
      <c r="R153" s="469">
        <v>33.333333333333336</v>
      </c>
    </row>
    <row r="154" spans="1:18" ht="14.4" customHeight="1" x14ac:dyDescent="0.3">
      <c r="A154" s="463"/>
      <c r="B154" s="464" t="s">
        <v>1617</v>
      </c>
      <c r="C154" s="464" t="s">
        <v>1610</v>
      </c>
      <c r="D154" s="464" t="s">
        <v>1691</v>
      </c>
      <c r="E154" s="464" t="s">
        <v>1737</v>
      </c>
      <c r="F154" s="464" t="s">
        <v>1738</v>
      </c>
      <c r="G154" s="468">
        <v>607</v>
      </c>
      <c r="H154" s="468">
        <v>276522.23</v>
      </c>
      <c r="I154" s="464">
        <v>1.1650671840019851</v>
      </c>
      <c r="J154" s="464">
        <v>455.55556836902798</v>
      </c>
      <c r="K154" s="468">
        <v>521</v>
      </c>
      <c r="L154" s="468">
        <v>237344.45</v>
      </c>
      <c r="M154" s="464">
        <v>1</v>
      </c>
      <c r="N154" s="464">
        <v>455.55556621880999</v>
      </c>
      <c r="O154" s="468">
        <v>505</v>
      </c>
      <c r="P154" s="468">
        <v>230055.56</v>
      </c>
      <c r="Q154" s="491">
        <v>0.96928982329268698</v>
      </c>
      <c r="R154" s="469">
        <v>455.55556435643564</v>
      </c>
    </row>
    <row r="155" spans="1:18" ht="14.4" customHeight="1" x14ac:dyDescent="0.3">
      <c r="A155" s="463"/>
      <c r="B155" s="464" t="s">
        <v>1617</v>
      </c>
      <c r="C155" s="464" t="s">
        <v>1610</v>
      </c>
      <c r="D155" s="464" t="s">
        <v>1691</v>
      </c>
      <c r="E155" s="464" t="s">
        <v>1783</v>
      </c>
      <c r="F155" s="464" t="s">
        <v>1784</v>
      </c>
      <c r="G155" s="468">
        <v>2</v>
      </c>
      <c r="H155" s="468">
        <v>0</v>
      </c>
      <c r="I155" s="464"/>
      <c r="J155" s="464">
        <v>0</v>
      </c>
      <c r="K155" s="468"/>
      <c r="L155" s="468"/>
      <c r="M155" s="464"/>
      <c r="N155" s="464"/>
      <c r="O155" s="468"/>
      <c r="P155" s="468"/>
      <c r="Q155" s="491"/>
      <c r="R155" s="469"/>
    </row>
    <row r="156" spans="1:18" ht="14.4" customHeight="1" x14ac:dyDescent="0.3">
      <c r="A156" s="463"/>
      <c r="B156" s="464" t="s">
        <v>1617</v>
      </c>
      <c r="C156" s="464" t="s">
        <v>1610</v>
      </c>
      <c r="D156" s="464" t="s">
        <v>1691</v>
      </c>
      <c r="E156" s="464" t="s">
        <v>1739</v>
      </c>
      <c r="F156" s="464" t="s">
        <v>1740</v>
      </c>
      <c r="G156" s="468">
        <v>455</v>
      </c>
      <c r="H156" s="468">
        <v>35388.89</v>
      </c>
      <c r="I156" s="464">
        <v>1.0411899300035983</v>
      </c>
      <c r="J156" s="464">
        <v>77.777780219780212</v>
      </c>
      <c r="K156" s="468">
        <v>437</v>
      </c>
      <c r="L156" s="468">
        <v>33988.89</v>
      </c>
      <c r="M156" s="464">
        <v>1</v>
      </c>
      <c r="N156" s="464">
        <v>77.777780320366134</v>
      </c>
      <c r="O156" s="468">
        <v>409</v>
      </c>
      <c r="P156" s="468">
        <v>31811.110000000004</v>
      </c>
      <c r="Q156" s="491">
        <v>0.93592671016911722</v>
      </c>
      <c r="R156" s="469">
        <v>77.7777750611247</v>
      </c>
    </row>
    <row r="157" spans="1:18" ht="14.4" customHeight="1" x14ac:dyDescent="0.3">
      <c r="A157" s="463"/>
      <c r="B157" s="464" t="s">
        <v>1617</v>
      </c>
      <c r="C157" s="464" t="s">
        <v>1610</v>
      </c>
      <c r="D157" s="464" t="s">
        <v>1691</v>
      </c>
      <c r="E157" s="464" t="s">
        <v>1741</v>
      </c>
      <c r="F157" s="464" t="s">
        <v>1742</v>
      </c>
      <c r="G157" s="468">
        <v>2</v>
      </c>
      <c r="H157" s="468">
        <v>540</v>
      </c>
      <c r="I157" s="464"/>
      <c r="J157" s="464">
        <v>270</v>
      </c>
      <c r="K157" s="468"/>
      <c r="L157" s="468"/>
      <c r="M157" s="464"/>
      <c r="N157" s="464"/>
      <c r="O157" s="468"/>
      <c r="P157" s="468"/>
      <c r="Q157" s="491"/>
      <c r="R157" s="469"/>
    </row>
    <row r="158" spans="1:18" ht="14.4" customHeight="1" x14ac:dyDescent="0.3">
      <c r="A158" s="463"/>
      <c r="B158" s="464" t="s">
        <v>1617</v>
      </c>
      <c r="C158" s="464" t="s">
        <v>1610</v>
      </c>
      <c r="D158" s="464" t="s">
        <v>1691</v>
      </c>
      <c r="E158" s="464" t="s">
        <v>1741</v>
      </c>
      <c r="F158" s="464" t="s">
        <v>1743</v>
      </c>
      <c r="G158" s="468">
        <v>9</v>
      </c>
      <c r="H158" s="468">
        <v>2430</v>
      </c>
      <c r="I158" s="464"/>
      <c r="J158" s="464">
        <v>270</v>
      </c>
      <c r="K158" s="468"/>
      <c r="L158" s="468"/>
      <c r="M158" s="464"/>
      <c r="N158" s="464"/>
      <c r="O158" s="468">
        <v>1</v>
      </c>
      <c r="P158" s="468">
        <v>270</v>
      </c>
      <c r="Q158" s="491"/>
      <c r="R158" s="469">
        <v>270</v>
      </c>
    </row>
    <row r="159" spans="1:18" ht="14.4" customHeight="1" x14ac:dyDescent="0.3">
      <c r="A159" s="463"/>
      <c r="B159" s="464" t="s">
        <v>1617</v>
      </c>
      <c r="C159" s="464" t="s">
        <v>1610</v>
      </c>
      <c r="D159" s="464" t="s">
        <v>1691</v>
      </c>
      <c r="E159" s="464" t="s">
        <v>1744</v>
      </c>
      <c r="F159" s="464" t="s">
        <v>1745</v>
      </c>
      <c r="G159" s="468">
        <v>791</v>
      </c>
      <c r="H159" s="468">
        <v>74705.570000000007</v>
      </c>
      <c r="I159" s="464">
        <v>1.2515824971782858</v>
      </c>
      <c r="J159" s="464">
        <v>94.444462705436166</v>
      </c>
      <c r="K159" s="468">
        <v>632</v>
      </c>
      <c r="L159" s="468">
        <v>59688.89</v>
      </c>
      <c r="M159" s="464">
        <v>1</v>
      </c>
      <c r="N159" s="464">
        <v>94.444446202531651</v>
      </c>
      <c r="O159" s="468">
        <v>910</v>
      </c>
      <c r="P159" s="468">
        <v>85944.44</v>
      </c>
      <c r="Q159" s="491">
        <v>1.4398733164580544</v>
      </c>
      <c r="R159" s="469">
        <v>94.444439560439562</v>
      </c>
    </row>
    <row r="160" spans="1:18" ht="14.4" customHeight="1" x14ac:dyDescent="0.3">
      <c r="A160" s="463"/>
      <c r="B160" s="464" t="s">
        <v>1617</v>
      </c>
      <c r="C160" s="464" t="s">
        <v>1610</v>
      </c>
      <c r="D160" s="464" t="s">
        <v>1691</v>
      </c>
      <c r="E160" s="464" t="s">
        <v>1746</v>
      </c>
      <c r="F160" s="464" t="s">
        <v>1747</v>
      </c>
      <c r="G160" s="468">
        <v>1</v>
      </c>
      <c r="H160" s="468">
        <v>43.33</v>
      </c>
      <c r="I160" s="464"/>
      <c r="J160" s="464">
        <v>43.33</v>
      </c>
      <c r="K160" s="468"/>
      <c r="L160" s="468"/>
      <c r="M160" s="464"/>
      <c r="N160" s="464"/>
      <c r="O160" s="468"/>
      <c r="P160" s="468"/>
      <c r="Q160" s="491"/>
      <c r="R160" s="469"/>
    </row>
    <row r="161" spans="1:18" ht="14.4" customHeight="1" x14ac:dyDescent="0.3">
      <c r="A161" s="463"/>
      <c r="B161" s="464" t="s">
        <v>1617</v>
      </c>
      <c r="C161" s="464" t="s">
        <v>1610</v>
      </c>
      <c r="D161" s="464" t="s">
        <v>1691</v>
      </c>
      <c r="E161" s="464" t="s">
        <v>1749</v>
      </c>
      <c r="F161" s="464" t="s">
        <v>1750</v>
      </c>
      <c r="G161" s="468">
        <v>1</v>
      </c>
      <c r="H161" s="468">
        <v>96.67</v>
      </c>
      <c r="I161" s="464"/>
      <c r="J161" s="464">
        <v>96.67</v>
      </c>
      <c r="K161" s="468"/>
      <c r="L161" s="468"/>
      <c r="M161" s="464"/>
      <c r="N161" s="464"/>
      <c r="O161" s="468">
        <v>4</v>
      </c>
      <c r="P161" s="468">
        <v>386.67</v>
      </c>
      <c r="Q161" s="491"/>
      <c r="R161" s="469">
        <v>96.667500000000004</v>
      </c>
    </row>
    <row r="162" spans="1:18" ht="14.4" customHeight="1" x14ac:dyDescent="0.3">
      <c r="A162" s="463"/>
      <c r="B162" s="464" t="s">
        <v>1617</v>
      </c>
      <c r="C162" s="464" t="s">
        <v>1610</v>
      </c>
      <c r="D162" s="464" t="s">
        <v>1691</v>
      </c>
      <c r="E162" s="464" t="s">
        <v>1752</v>
      </c>
      <c r="F162" s="464" t="s">
        <v>1753</v>
      </c>
      <c r="G162" s="468"/>
      <c r="H162" s="468"/>
      <c r="I162" s="464"/>
      <c r="J162" s="464"/>
      <c r="K162" s="468">
        <v>1</v>
      </c>
      <c r="L162" s="468">
        <v>201.11</v>
      </c>
      <c r="M162" s="464">
        <v>1</v>
      </c>
      <c r="N162" s="464">
        <v>201.11</v>
      </c>
      <c r="O162" s="468"/>
      <c r="P162" s="468"/>
      <c r="Q162" s="491"/>
      <c r="R162" s="469"/>
    </row>
    <row r="163" spans="1:18" ht="14.4" customHeight="1" x14ac:dyDescent="0.3">
      <c r="A163" s="463"/>
      <c r="B163" s="464" t="s">
        <v>1617</v>
      </c>
      <c r="C163" s="464" t="s">
        <v>1610</v>
      </c>
      <c r="D163" s="464" t="s">
        <v>1691</v>
      </c>
      <c r="E163" s="464" t="s">
        <v>1754</v>
      </c>
      <c r="F163" s="464" t="s">
        <v>1755</v>
      </c>
      <c r="G163" s="468">
        <v>1</v>
      </c>
      <c r="H163" s="468">
        <v>195.56</v>
      </c>
      <c r="I163" s="464">
        <v>1</v>
      </c>
      <c r="J163" s="464">
        <v>195.56</v>
      </c>
      <c r="K163" s="468">
        <v>1</v>
      </c>
      <c r="L163" s="468">
        <v>195.56</v>
      </c>
      <c r="M163" s="464">
        <v>1</v>
      </c>
      <c r="N163" s="464">
        <v>195.56</v>
      </c>
      <c r="O163" s="468"/>
      <c r="P163" s="468"/>
      <c r="Q163" s="491"/>
      <c r="R163" s="469"/>
    </row>
    <row r="164" spans="1:18" ht="14.4" customHeight="1" x14ac:dyDescent="0.3">
      <c r="A164" s="463"/>
      <c r="B164" s="464" t="s">
        <v>1617</v>
      </c>
      <c r="C164" s="464" t="s">
        <v>1610</v>
      </c>
      <c r="D164" s="464" t="s">
        <v>1691</v>
      </c>
      <c r="E164" s="464" t="s">
        <v>1754</v>
      </c>
      <c r="F164" s="464" t="s">
        <v>1756</v>
      </c>
      <c r="G164" s="468">
        <v>1</v>
      </c>
      <c r="H164" s="468">
        <v>195.56</v>
      </c>
      <c r="I164" s="464">
        <v>0.50001278412722761</v>
      </c>
      <c r="J164" s="464">
        <v>195.56</v>
      </c>
      <c r="K164" s="468">
        <v>2</v>
      </c>
      <c r="L164" s="468">
        <v>391.11</v>
      </c>
      <c r="M164" s="464">
        <v>1</v>
      </c>
      <c r="N164" s="464">
        <v>195.55500000000001</v>
      </c>
      <c r="O164" s="468">
        <v>2</v>
      </c>
      <c r="P164" s="468">
        <v>866.67</v>
      </c>
      <c r="Q164" s="491">
        <v>2.2159239088747409</v>
      </c>
      <c r="R164" s="469">
        <v>433.33499999999998</v>
      </c>
    </row>
    <row r="165" spans="1:18" ht="14.4" customHeight="1" x14ac:dyDescent="0.3">
      <c r="A165" s="463"/>
      <c r="B165" s="464" t="s">
        <v>1617</v>
      </c>
      <c r="C165" s="464" t="s">
        <v>1610</v>
      </c>
      <c r="D165" s="464" t="s">
        <v>1691</v>
      </c>
      <c r="E165" s="464" t="s">
        <v>1785</v>
      </c>
      <c r="F165" s="464" t="s">
        <v>1786</v>
      </c>
      <c r="G165" s="468"/>
      <c r="H165" s="468"/>
      <c r="I165" s="464"/>
      <c r="J165" s="464"/>
      <c r="K165" s="468">
        <v>2</v>
      </c>
      <c r="L165" s="468">
        <v>151.12</v>
      </c>
      <c r="M165" s="464">
        <v>1</v>
      </c>
      <c r="N165" s="464">
        <v>75.56</v>
      </c>
      <c r="O165" s="468">
        <v>9</v>
      </c>
      <c r="P165" s="468">
        <v>680.01</v>
      </c>
      <c r="Q165" s="491">
        <v>4.4998014822657488</v>
      </c>
      <c r="R165" s="469">
        <v>75.556666666666672</v>
      </c>
    </row>
    <row r="166" spans="1:18" ht="14.4" customHeight="1" x14ac:dyDescent="0.3">
      <c r="A166" s="463"/>
      <c r="B166" s="464" t="s">
        <v>1617</v>
      </c>
      <c r="C166" s="464" t="s">
        <v>1610</v>
      </c>
      <c r="D166" s="464" t="s">
        <v>1691</v>
      </c>
      <c r="E166" s="464" t="s">
        <v>1757</v>
      </c>
      <c r="F166" s="464" t="s">
        <v>1758</v>
      </c>
      <c r="G166" s="468">
        <v>9</v>
      </c>
      <c r="H166" s="468">
        <v>1050</v>
      </c>
      <c r="I166" s="464">
        <v>0.81817756790873808</v>
      </c>
      <c r="J166" s="464">
        <v>116.66666666666667</v>
      </c>
      <c r="K166" s="468">
        <v>11</v>
      </c>
      <c r="L166" s="468">
        <v>1283.3400000000001</v>
      </c>
      <c r="M166" s="464">
        <v>1</v>
      </c>
      <c r="N166" s="464">
        <v>116.66727272727275</v>
      </c>
      <c r="O166" s="468">
        <v>6</v>
      </c>
      <c r="P166" s="468">
        <v>700</v>
      </c>
      <c r="Q166" s="491">
        <v>0.54545171193915865</v>
      </c>
      <c r="R166" s="469">
        <v>116.66666666666667</v>
      </c>
    </row>
    <row r="167" spans="1:18" ht="14.4" customHeight="1" x14ac:dyDescent="0.3">
      <c r="A167" s="463"/>
      <c r="B167" s="464" t="s">
        <v>1617</v>
      </c>
      <c r="C167" s="464" t="s">
        <v>1610</v>
      </c>
      <c r="D167" s="464" t="s">
        <v>1691</v>
      </c>
      <c r="E167" s="464" t="s">
        <v>1757</v>
      </c>
      <c r="F167" s="464" t="s">
        <v>1759</v>
      </c>
      <c r="G167" s="468">
        <v>5</v>
      </c>
      <c r="H167" s="468">
        <v>583.33000000000004</v>
      </c>
      <c r="I167" s="464">
        <v>2.4999142881631955</v>
      </c>
      <c r="J167" s="464">
        <v>116.66600000000001</v>
      </c>
      <c r="K167" s="468">
        <v>2</v>
      </c>
      <c r="L167" s="468">
        <v>233.34</v>
      </c>
      <c r="M167" s="464">
        <v>1</v>
      </c>
      <c r="N167" s="464">
        <v>116.67</v>
      </c>
      <c r="O167" s="468">
        <v>1</v>
      </c>
      <c r="P167" s="468">
        <v>116.67</v>
      </c>
      <c r="Q167" s="491">
        <v>0.5</v>
      </c>
      <c r="R167" s="469">
        <v>116.67</v>
      </c>
    </row>
    <row r="168" spans="1:18" ht="14.4" customHeight="1" x14ac:dyDescent="0.3">
      <c r="A168" s="463"/>
      <c r="B168" s="464" t="s">
        <v>1617</v>
      </c>
      <c r="C168" s="464" t="s">
        <v>1610</v>
      </c>
      <c r="D168" s="464" t="s">
        <v>1691</v>
      </c>
      <c r="E168" s="464" t="s">
        <v>1760</v>
      </c>
      <c r="F168" s="464" t="s">
        <v>1761</v>
      </c>
      <c r="G168" s="468">
        <v>17</v>
      </c>
      <c r="H168" s="468">
        <v>831.11</v>
      </c>
      <c r="I168" s="464">
        <v>0.84999693182515501</v>
      </c>
      <c r="J168" s="464">
        <v>48.888823529411766</v>
      </c>
      <c r="K168" s="468">
        <v>20</v>
      </c>
      <c r="L168" s="468">
        <v>977.78</v>
      </c>
      <c r="M168" s="464">
        <v>1</v>
      </c>
      <c r="N168" s="464">
        <v>48.888999999999996</v>
      </c>
      <c r="O168" s="468">
        <v>25</v>
      </c>
      <c r="P168" s="468">
        <v>1222.23</v>
      </c>
      <c r="Q168" s="491">
        <v>1.2500051136247419</v>
      </c>
      <c r="R168" s="469">
        <v>48.889200000000002</v>
      </c>
    </row>
    <row r="169" spans="1:18" ht="14.4" customHeight="1" x14ac:dyDescent="0.3">
      <c r="A169" s="463"/>
      <c r="B169" s="464" t="s">
        <v>1617</v>
      </c>
      <c r="C169" s="464" t="s">
        <v>1610</v>
      </c>
      <c r="D169" s="464" t="s">
        <v>1691</v>
      </c>
      <c r="E169" s="464" t="s">
        <v>1762</v>
      </c>
      <c r="F169" s="464" t="s">
        <v>1763</v>
      </c>
      <c r="G169" s="468">
        <v>2</v>
      </c>
      <c r="H169" s="468">
        <v>688.89</v>
      </c>
      <c r="I169" s="464"/>
      <c r="J169" s="464">
        <v>344.44499999999999</v>
      </c>
      <c r="K169" s="468"/>
      <c r="L169" s="468"/>
      <c r="M169" s="464"/>
      <c r="N169" s="464"/>
      <c r="O169" s="468">
        <v>2</v>
      </c>
      <c r="P169" s="468">
        <v>688.89</v>
      </c>
      <c r="Q169" s="491"/>
      <c r="R169" s="469">
        <v>344.44499999999999</v>
      </c>
    </row>
    <row r="170" spans="1:18" ht="14.4" customHeight="1" x14ac:dyDescent="0.3">
      <c r="A170" s="463"/>
      <c r="B170" s="464" t="s">
        <v>1617</v>
      </c>
      <c r="C170" s="464" t="s">
        <v>1610</v>
      </c>
      <c r="D170" s="464" t="s">
        <v>1691</v>
      </c>
      <c r="E170" s="464" t="s">
        <v>1787</v>
      </c>
      <c r="F170" s="464" t="s">
        <v>1788</v>
      </c>
      <c r="G170" s="468"/>
      <c r="H170" s="468"/>
      <c r="I170" s="464"/>
      <c r="J170" s="464"/>
      <c r="K170" s="468"/>
      <c r="L170" s="468"/>
      <c r="M170" s="464"/>
      <c r="N170" s="464"/>
      <c r="O170" s="468">
        <v>7</v>
      </c>
      <c r="P170" s="468">
        <v>3266.67</v>
      </c>
      <c r="Q170" s="491"/>
      <c r="R170" s="469">
        <v>466.66714285714289</v>
      </c>
    </row>
    <row r="171" spans="1:18" ht="14.4" customHeight="1" x14ac:dyDescent="0.3">
      <c r="A171" s="463"/>
      <c r="B171" s="464" t="s">
        <v>1617</v>
      </c>
      <c r="C171" s="464" t="s">
        <v>1610</v>
      </c>
      <c r="D171" s="464" t="s">
        <v>1691</v>
      </c>
      <c r="E171" s="464" t="s">
        <v>1764</v>
      </c>
      <c r="F171" s="464" t="s">
        <v>1765</v>
      </c>
      <c r="G171" s="468">
        <v>12</v>
      </c>
      <c r="H171" s="468">
        <v>3506.66</v>
      </c>
      <c r="I171" s="464">
        <v>0.85714146038605654</v>
      </c>
      <c r="J171" s="464">
        <v>292.22166666666664</v>
      </c>
      <c r="K171" s="468">
        <v>14</v>
      </c>
      <c r="L171" s="468">
        <v>4091.11</v>
      </c>
      <c r="M171" s="464">
        <v>1</v>
      </c>
      <c r="N171" s="464">
        <v>292.22214285714284</v>
      </c>
      <c r="O171" s="468">
        <v>8</v>
      </c>
      <c r="P171" s="468">
        <v>2337.7800000000002</v>
      </c>
      <c r="Q171" s="491">
        <v>0.57142926980697173</v>
      </c>
      <c r="R171" s="469">
        <v>292.22250000000003</v>
      </c>
    </row>
    <row r="172" spans="1:18" ht="14.4" customHeight="1" x14ac:dyDescent="0.3">
      <c r="A172" s="463"/>
      <c r="B172" s="464" t="s">
        <v>1617</v>
      </c>
      <c r="C172" s="464" t="s">
        <v>1610</v>
      </c>
      <c r="D172" s="464" t="s">
        <v>1691</v>
      </c>
      <c r="E172" s="464" t="s">
        <v>1768</v>
      </c>
      <c r="F172" s="464" t="s">
        <v>1769</v>
      </c>
      <c r="G172" s="468"/>
      <c r="H172" s="468"/>
      <c r="I172" s="464"/>
      <c r="J172" s="464"/>
      <c r="K172" s="468"/>
      <c r="L172" s="468"/>
      <c r="M172" s="464"/>
      <c r="N172" s="464"/>
      <c r="O172" s="468">
        <v>1</v>
      </c>
      <c r="P172" s="468">
        <v>116.67</v>
      </c>
      <c r="Q172" s="491"/>
      <c r="R172" s="469">
        <v>116.67</v>
      </c>
    </row>
    <row r="173" spans="1:18" ht="14.4" customHeight="1" x14ac:dyDescent="0.3">
      <c r="A173" s="463"/>
      <c r="B173" s="464" t="s">
        <v>1617</v>
      </c>
      <c r="C173" s="464" t="s">
        <v>1610</v>
      </c>
      <c r="D173" s="464" t="s">
        <v>1691</v>
      </c>
      <c r="E173" s="464" t="s">
        <v>1770</v>
      </c>
      <c r="F173" s="464" t="s">
        <v>1789</v>
      </c>
      <c r="G173" s="468"/>
      <c r="H173" s="468"/>
      <c r="I173" s="464"/>
      <c r="J173" s="464"/>
      <c r="K173" s="468"/>
      <c r="L173" s="468"/>
      <c r="M173" s="464"/>
      <c r="N173" s="464"/>
      <c r="O173" s="468">
        <v>3</v>
      </c>
      <c r="P173" s="468">
        <v>1076.67</v>
      </c>
      <c r="Q173" s="491"/>
      <c r="R173" s="469">
        <v>358.89000000000004</v>
      </c>
    </row>
    <row r="174" spans="1:18" ht="14.4" customHeight="1" x14ac:dyDescent="0.3">
      <c r="A174" s="463"/>
      <c r="B174" s="464" t="s">
        <v>1617</v>
      </c>
      <c r="C174" s="464" t="s">
        <v>1610</v>
      </c>
      <c r="D174" s="464" t="s">
        <v>1691</v>
      </c>
      <c r="E174" s="464" t="s">
        <v>1770</v>
      </c>
      <c r="F174" s="464" t="s">
        <v>1771</v>
      </c>
      <c r="G174" s="468"/>
      <c r="H174" s="468"/>
      <c r="I174" s="464"/>
      <c r="J174" s="464"/>
      <c r="K174" s="468"/>
      <c r="L174" s="468"/>
      <c r="M174" s="464"/>
      <c r="N174" s="464"/>
      <c r="O174" s="468">
        <v>1</v>
      </c>
      <c r="P174" s="468">
        <v>358.89</v>
      </c>
      <c r="Q174" s="491"/>
      <c r="R174" s="469">
        <v>358.89</v>
      </c>
    </row>
    <row r="175" spans="1:18" ht="14.4" customHeight="1" x14ac:dyDescent="0.3">
      <c r="A175" s="463"/>
      <c r="B175" s="464" t="s">
        <v>1617</v>
      </c>
      <c r="C175" s="464" t="s">
        <v>1610</v>
      </c>
      <c r="D175" s="464" t="s">
        <v>1691</v>
      </c>
      <c r="E175" s="464" t="s">
        <v>1790</v>
      </c>
      <c r="F175" s="464" t="s">
        <v>1791</v>
      </c>
      <c r="G175" s="468"/>
      <c r="H175" s="468"/>
      <c r="I175" s="464"/>
      <c r="J175" s="464"/>
      <c r="K175" s="468"/>
      <c r="L175" s="468"/>
      <c r="M175" s="464"/>
      <c r="N175" s="464"/>
      <c r="O175" s="468">
        <v>5</v>
      </c>
      <c r="P175" s="468">
        <v>2750</v>
      </c>
      <c r="Q175" s="491"/>
      <c r="R175" s="469">
        <v>550</v>
      </c>
    </row>
    <row r="176" spans="1:18" ht="14.4" customHeight="1" x14ac:dyDescent="0.3">
      <c r="A176" s="463"/>
      <c r="B176" s="464" t="s">
        <v>1617</v>
      </c>
      <c r="C176" s="464" t="s">
        <v>1610</v>
      </c>
      <c r="D176" s="464" t="s">
        <v>1691</v>
      </c>
      <c r="E176" s="464" t="s">
        <v>1772</v>
      </c>
      <c r="F176" s="464" t="s">
        <v>1773</v>
      </c>
      <c r="G176" s="468"/>
      <c r="H176" s="468"/>
      <c r="I176" s="464"/>
      <c r="J176" s="464"/>
      <c r="K176" s="468"/>
      <c r="L176" s="468"/>
      <c r="M176" s="464"/>
      <c r="N176" s="464"/>
      <c r="O176" s="468">
        <v>2</v>
      </c>
      <c r="P176" s="468">
        <v>233.34</v>
      </c>
      <c r="Q176" s="491"/>
      <c r="R176" s="469">
        <v>116.67</v>
      </c>
    </row>
    <row r="177" spans="1:18" ht="14.4" customHeight="1" x14ac:dyDescent="0.3">
      <c r="A177" s="463"/>
      <c r="B177" s="464" t="s">
        <v>1617</v>
      </c>
      <c r="C177" s="464" t="s">
        <v>1610</v>
      </c>
      <c r="D177" s="464" t="s">
        <v>1691</v>
      </c>
      <c r="E177" s="464" t="s">
        <v>1772</v>
      </c>
      <c r="F177" s="464" t="s">
        <v>1792</v>
      </c>
      <c r="G177" s="468"/>
      <c r="H177" s="468"/>
      <c r="I177" s="464"/>
      <c r="J177" s="464"/>
      <c r="K177" s="468"/>
      <c r="L177" s="468"/>
      <c r="M177" s="464"/>
      <c r="N177" s="464"/>
      <c r="O177" s="468">
        <v>1</v>
      </c>
      <c r="P177" s="468">
        <v>116.67</v>
      </c>
      <c r="Q177" s="491"/>
      <c r="R177" s="469">
        <v>116.67</v>
      </c>
    </row>
    <row r="178" spans="1:18" ht="14.4" customHeight="1" x14ac:dyDescent="0.3">
      <c r="A178" s="463"/>
      <c r="B178" s="464" t="s">
        <v>1617</v>
      </c>
      <c r="C178" s="464" t="s">
        <v>1611</v>
      </c>
      <c r="D178" s="464" t="s">
        <v>1618</v>
      </c>
      <c r="E178" s="464" t="s">
        <v>1793</v>
      </c>
      <c r="F178" s="464"/>
      <c r="G178" s="468">
        <v>1</v>
      </c>
      <c r="H178" s="468">
        <v>1657</v>
      </c>
      <c r="I178" s="464">
        <v>1</v>
      </c>
      <c r="J178" s="464">
        <v>1657</v>
      </c>
      <c r="K178" s="468">
        <v>1</v>
      </c>
      <c r="L178" s="468">
        <v>1657</v>
      </c>
      <c r="M178" s="464">
        <v>1</v>
      </c>
      <c r="N178" s="464">
        <v>1657</v>
      </c>
      <c r="O178" s="468">
        <v>1</v>
      </c>
      <c r="P178" s="468">
        <v>1657</v>
      </c>
      <c r="Q178" s="491">
        <v>1</v>
      </c>
      <c r="R178" s="469">
        <v>1657</v>
      </c>
    </row>
    <row r="179" spans="1:18" ht="14.4" customHeight="1" x14ac:dyDescent="0.3">
      <c r="A179" s="463"/>
      <c r="B179" s="464" t="s">
        <v>1617</v>
      </c>
      <c r="C179" s="464" t="s">
        <v>1611</v>
      </c>
      <c r="D179" s="464" t="s">
        <v>1618</v>
      </c>
      <c r="E179" s="464" t="s">
        <v>1794</v>
      </c>
      <c r="F179" s="464"/>
      <c r="G179" s="468"/>
      <c r="H179" s="468"/>
      <c r="I179" s="464"/>
      <c r="J179" s="464"/>
      <c r="K179" s="468">
        <v>1</v>
      </c>
      <c r="L179" s="468">
        <v>1179</v>
      </c>
      <c r="M179" s="464">
        <v>1</v>
      </c>
      <c r="N179" s="464">
        <v>1179</v>
      </c>
      <c r="O179" s="468">
        <v>2</v>
      </c>
      <c r="P179" s="468">
        <v>2358</v>
      </c>
      <c r="Q179" s="491">
        <v>2</v>
      </c>
      <c r="R179" s="469">
        <v>1179</v>
      </c>
    </row>
    <row r="180" spans="1:18" ht="14.4" customHeight="1" x14ac:dyDescent="0.3">
      <c r="A180" s="463"/>
      <c r="B180" s="464" t="s">
        <v>1617</v>
      </c>
      <c r="C180" s="464" t="s">
        <v>1611</v>
      </c>
      <c r="D180" s="464" t="s">
        <v>1618</v>
      </c>
      <c r="E180" s="464" t="s">
        <v>1795</v>
      </c>
      <c r="F180" s="464"/>
      <c r="G180" s="468">
        <v>1</v>
      </c>
      <c r="H180" s="468">
        <v>1281</v>
      </c>
      <c r="I180" s="464">
        <v>1</v>
      </c>
      <c r="J180" s="464">
        <v>1281</v>
      </c>
      <c r="K180" s="468">
        <v>1</v>
      </c>
      <c r="L180" s="468">
        <v>1281</v>
      </c>
      <c r="M180" s="464">
        <v>1</v>
      </c>
      <c r="N180" s="464">
        <v>1281</v>
      </c>
      <c r="O180" s="468">
        <v>3</v>
      </c>
      <c r="P180" s="468">
        <v>3843</v>
      </c>
      <c r="Q180" s="491">
        <v>3</v>
      </c>
      <c r="R180" s="469">
        <v>1281</v>
      </c>
    </row>
    <row r="181" spans="1:18" ht="14.4" customHeight="1" x14ac:dyDescent="0.3">
      <c r="A181" s="463"/>
      <c r="B181" s="464" t="s">
        <v>1617</v>
      </c>
      <c r="C181" s="464" t="s">
        <v>1611</v>
      </c>
      <c r="D181" s="464" t="s">
        <v>1618</v>
      </c>
      <c r="E181" s="464" t="s">
        <v>1796</v>
      </c>
      <c r="F181" s="464"/>
      <c r="G181" s="468"/>
      <c r="H181" s="468"/>
      <c r="I181" s="464"/>
      <c r="J181" s="464"/>
      <c r="K181" s="468">
        <v>1</v>
      </c>
      <c r="L181" s="468">
        <v>1008</v>
      </c>
      <c r="M181" s="464">
        <v>1</v>
      </c>
      <c r="N181" s="464">
        <v>1008</v>
      </c>
      <c r="O181" s="468"/>
      <c r="P181" s="468"/>
      <c r="Q181" s="491"/>
      <c r="R181" s="469"/>
    </row>
    <row r="182" spans="1:18" ht="14.4" customHeight="1" x14ac:dyDescent="0.3">
      <c r="A182" s="463"/>
      <c r="B182" s="464" t="s">
        <v>1617</v>
      </c>
      <c r="C182" s="464" t="s">
        <v>1611</v>
      </c>
      <c r="D182" s="464" t="s">
        <v>1618</v>
      </c>
      <c r="E182" s="464" t="s">
        <v>1625</v>
      </c>
      <c r="F182" s="464"/>
      <c r="G182" s="468"/>
      <c r="H182" s="468"/>
      <c r="I182" s="464"/>
      <c r="J182" s="464"/>
      <c r="K182" s="468">
        <v>1</v>
      </c>
      <c r="L182" s="468">
        <v>219</v>
      </c>
      <c r="M182" s="464">
        <v>1</v>
      </c>
      <c r="N182" s="464">
        <v>219</v>
      </c>
      <c r="O182" s="468"/>
      <c r="P182" s="468"/>
      <c r="Q182" s="491"/>
      <c r="R182" s="469"/>
    </row>
    <row r="183" spans="1:18" ht="14.4" customHeight="1" x14ac:dyDescent="0.3">
      <c r="A183" s="463"/>
      <c r="B183" s="464" t="s">
        <v>1617</v>
      </c>
      <c r="C183" s="464" t="s">
        <v>1611</v>
      </c>
      <c r="D183" s="464" t="s">
        <v>1618</v>
      </c>
      <c r="E183" s="464" t="s">
        <v>1648</v>
      </c>
      <c r="F183" s="464"/>
      <c r="G183" s="468"/>
      <c r="H183" s="468"/>
      <c r="I183" s="464"/>
      <c r="J183" s="464"/>
      <c r="K183" s="468">
        <v>1</v>
      </c>
      <c r="L183" s="468">
        <v>2000</v>
      </c>
      <c r="M183" s="464">
        <v>1</v>
      </c>
      <c r="N183" s="464">
        <v>2000</v>
      </c>
      <c r="O183" s="468"/>
      <c r="P183" s="468"/>
      <c r="Q183" s="491"/>
      <c r="R183" s="469"/>
    </row>
    <row r="184" spans="1:18" ht="14.4" customHeight="1" x14ac:dyDescent="0.3">
      <c r="A184" s="463"/>
      <c r="B184" s="464" t="s">
        <v>1617</v>
      </c>
      <c r="C184" s="464" t="s">
        <v>1611</v>
      </c>
      <c r="D184" s="464" t="s">
        <v>1618</v>
      </c>
      <c r="E184" s="464" t="s">
        <v>1677</v>
      </c>
      <c r="F184" s="464"/>
      <c r="G184" s="468">
        <v>2</v>
      </c>
      <c r="H184" s="468">
        <v>1490</v>
      </c>
      <c r="I184" s="464"/>
      <c r="J184" s="464">
        <v>745</v>
      </c>
      <c r="K184" s="468"/>
      <c r="L184" s="468"/>
      <c r="M184" s="464"/>
      <c r="N184" s="464"/>
      <c r="O184" s="468"/>
      <c r="P184" s="468"/>
      <c r="Q184" s="491"/>
      <c r="R184" s="469"/>
    </row>
    <row r="185" spans="1:18" ht="14.4" customHeight="1" x14ac:dyDescent="0.3">
      <c r="A185" s="463"/>
      <c r="B185" s="464" t="s">
        <v>1617</v>
      </c>
      <c r="C185" s="464" t="s">
        <v>1611</v>
      </c>
      <c r="D185" s="464" t="s">
        <v>1618</v>
      </c>
      <c r="E185" s="464" t="s">
        <v>1797</v>
      </c>
      <c r="F185" s="464"/>
      <c r="G185" s="468"/>
      <c r="H185" s="468"/>
      <c r="I185" s="464"/>
      <c r="J185" s="464"/>
      <c r="K185" s="468"/>
      <c r="L185" s="468"/>
      <c r="M185" s="464"/>
      <c r="N185" s="464"/>
      <c r="O185" s="468">
        <v>1</v>
      </c>
      <c r="P185" s="468">
        <v>219</v>
      </c>
      <c r="Q185" s="491"/>
      <c r="R185" s="469">
        <v>219</v>
      </c>
    </row>
    <row r="186" spans="1:18" ht="14.4" customHeight="1" x14ac:dyDescent="0.3">
      <c r="A186" s="463"/>
      <c r="B186" s="464" t="s">
        <v>1617</v>
      </c>
      <c r="C186" s="464" t="s">
        <v>1611</v>
      </c>
      <c r="D186" s="464" t="s">
        <v>1618</v>
      </c>
      <c r="E186" s="464" t="s">
        <v>1798</v>
      </c>
      <c r="F186" s="464"/>
      <c r="G186" s="468"/>
      <c r="H186" s="468"/>
      <c r="I186" s="464"/>
      <c r="J186" s="464"/>
      <c r="K186" s="468">
        <v>1</v>
      </c>
      <c r="L186" s="468">
        <v>2931</v>
      </c>
      <c r="M186" s="464">
        <v>1</v>
      </c>
      <c r="N186" s="464">
        <v>2931</v>
      </c>
      <c r="O186" s="468"/>
      <c r="P186" s="468"/>
      <c r="Q186" s="491"/>
      <c r="R186" s="469"/>
    </row>
    <row r="187" spans="1:18" ht="14.4" customHeight="1" x14ac:dyDescent="0.3">
      <c r="A187" s="463"/>
      <c r="B187" s="464" t="s">
        <v>1617</v>
      </c>
      <c r="C187" s="464" t="s">
        <v>1611</v>
      </c>
      <c r="D187" s="464" t="s">
        <v>1691</v>
      </c>
      <c r="E187" s="464" t="s">
        <v>1692</v>
      </c>
      <c r="F187" s="464" t="s">
        <v>1693</v>
      </c>
      <c r="G187" s="468">
        <v>93</v>
      </c>
      <c r="H187" s="468">
        <v>44226.67</v>
      </c>
      <c r="I187" s="464">
        <v>1.4730223111571772</v>
      </c>
      <c r="J187" s="464">
        <v>475.55559139784947</v>
      </c>
      <c r="K187" s="468">
        <v>59</v>
      </c>
      <c r="L187" s="468">
        <v>30024.44</v>
      </c>
      <c r="M187" s="464">
        <v>1</v>
      </c>
      <c r="N187" s="464">
        <v>508.88881355932199</v>
      </c>
      <c r="O187" s="468">
        <v>34</v>
      </c>
      <c r="P187" s="468">
        <v>17302.23</v>
      </c>
      <c r="Q187" s="491">
        <v>0.57627153079291404</v>
      </c>
      <c r="R187" s="469">
        <v>508.88911764705881</v>
      </c>
    </row>
    <row r="188" spans="1:18" ht="14.4" customHeight="1" x14ac:dyDescent="0.3">
      <c r="A188" s="463"/>
      <c r="B188" s="464" t="s">
        <v>1617</v>
      </c>
      <c r="C188" s="464" t="s">
        <v>1611</v>
      </c>
      <c r="D188" s="464" t="s">
        <v>1691</v>
      </c>
      <c r="E188" s="464" t="s">
        <v>1694</v>
      </c>
      <c r="F188" s="464" t="s">
        <v>1695</v>
      </c>
      <c r="G188" s="468">
        <v>228</v>
      </c>
      <c r="H188" s="468">
        <v>103866.67000000001</v>
      </c>
      <c r="I188" s="464">
        <v>2.2579710869565219</v>
      </c>
      <c r="J188" s="464">
        <v>455.55557017543867</v>
      </c>
      <c r="K188" s="468">
        <v>92</v>
      </c>
      <c r="L188" s="468">
        <v>46000</v>
      </c>
      <c r="M188" s="464">
        <v>1</v>
      </c>
      <c r="N188" s="464">
        <v>500</v>
      </c>
      <c r="O188" s="468">
        <v>101</v>
      </c>
      <c r="P188" s="468">
        <v>50500</v>
      </c>
      <c r="Q188" s="491">
        <v>1.0978260869565217</v>
      </c>
      <c r="R188" s="469">
        <v>500</v>
      </c>
    </row>
    <row r="189" spans="1:18" ht="14.4" customHeight="1" x14ac:dyDescent="0.3">
      <c r="A189" s="463"/>
      <c r="B189" s="464" t="s">
        <v>1617</v>
      </c>
      <c r="C189" s="464" t="s">
        <v>1611</v>
      </c>
      <c r="D189" s="464" t="s">
        <v>1691</v>
      </c>
      <c r="E189" s="464" t="s">
        <v>1774</v>
      </c>
      <c r="F189" s="464" t="s">
        <v>1775</v>
      </c>
      <c r="G189" s="468">
        <v>749</v>
      </c>
      <c r="H189" s="468">
        <v>79061.11</v>
      </c>
      <c r="I189" s="464">
        <v>0.97908495356037151</v>
      </c>
      <c r="J189" s="464">
        <v>105.55555407209613</v>
      </c>
      <c r="K189" s="468">
        <v>765</v>
      </c>
      <c r="L189" s="468">
        <v>80750</v>
      </c>
      <c r="M189" s="464">
        <v>1</v>
      </c>
      <c r="N189" s="464">
        <v>105.55555555555556</v>
      </c>
      <c r="O189" s="468">
        <v>634</v>
      </c>
      <c r="P189" s="468">
        <v>66922.22</v>
      </c>
      <c r="Q189" s="491">
        <v>0.82875814241486068</v>
      </c>
      <c r="R189" s="469">
        <v>105.55555205047318</v>
      </c>
    </row>
    <row r="190" spans="1:18" ht="14.4" customHeight="1" x14ac:dyDescent="0.3">
      <c r="A190" s="463"/>
      <c r="B190" s="464" t="s">
        <v>1617</v>
      </c>
      <c r="C190" s="464" t="s">
        <v>1611</v>
      </c>
      <c r="D190" s="464" t="s">
        <v>1691</v>
      </c>
      <c r="E190" s="464" t="s">
        <v>1696</v>
      </c>
      <c r="F190" s="464" t="s">
        <v>1697</v>
      </c>
      <c r="G190" s="468">
        <v>342</v>
      </c>
      <c r="H190" s="468">
        <v>26600</v>
      </c>
      <c r="I190" s="464">
        <v>0.67588907999553816</v>
      </c>
      <c r="J190" s="464">
        <v>77.777777777777771</v>
      </c>
      <c r="K190" s="468">
        <v>506</v>
      </c>
      <c r="L190" s="468">
        <v>39355.57</v>
      </c>
      <c r="M190" s="464">
        <v>1</v>
      </c>
      <c r="N190" s="464">
        <v>77.777806324110671</v>
      </c>
      <c r="O190" s="468">
        <v>413</v>
      </c>
      <c r="P190" s="468">
        <v>32122.230000000003</v>
      </c>
      <c r="Q190" s="491">
        <v>0.81620543165808557</v>
      </c>
      <c r="R190" s="469">
        <v>77.777796610169503</v>
      </c>
    </row>
    <row r="191" spans="1:18" ht="14.4" customHeight="1" x14ac:dyDescent="0.3">
      <c r="A191" s="463"/>
      <c r="B191" s="464" t="s">
        <v>1617</v>
      </c>
      <c r="C191" s="464" t="s">
        <v>1611</v>
      </c>
      <c r="D191" s="464" t="s">
        <v>1691</v>
      </c>
      <c r="E191" s="464" t="s">
        <v>1696</v>
      </c>
      <c r="F191" s="464" t="s">
        <v>1799</v>
      </c>
      <c r="G191" s="468">
        <v>2</v>
      </c>
      <c r="H191" s="468">
        <v>155.56</v>
      </c>
      <c r="I191" s="464"/>
      <c r="J191" s="464">
        <v>77.78</v>
      </c>
      <c r="K191" s="468"/>
      <c r="L191" s="468"/>
      <c r="M191" s="464"/>
      <c r="N191" s="464"/>
      <c r="O191" s="468"/>
      <c r="P191" s="468"/>
      <c r="Q191" s="491"/>
      <c r="R191" s="469"/>
    </row>
    <row r="192" spans="1:18" ht="14.4" customHeight="1" x14ac:dyDescent="0.3">
      <c r="A192" s="463"/>
      <c r="B192" s="464" t="s">
        <v>1617</v>
      </c>
      <c r="C192" s="464" t="s">
        <v>1611</v>
      </c>
      <c r="D192" s="464" t="s">
        <v>1691</v>
      </c>
      <c r="E192" s="464" t="s">
        <v>1703</v>
      </c>
      <c r="F192" s="464" t="s">
        <v>1704</v>
      </c>
      <c r="G192" s="468">
        <v>358</v>
      </c>
      <c r="H192" s="468">
        <v>41766.660000000003</v>
      </c>
      <c r="I192" s="464">
        <v>0.94960182650976488</v>
      </c>
      <c r="J192" s="464">
        <v>116.66664804469275</v>
      </c>
      <c r="K192" s="468">
        <v>377</v>
      </c>
      <c r="L192" s="468">
        <v>43983.340000000004</v>
      </c>
      <c r="M192" s="464">
        <v>1</v>
      </c>
      <c r="N192" s="464">
        <v>116.66668435013264</v>
      </c>
      <c r="O192" s="468">
        <v>376</v>
      </c>
      <c r="P192" s="468">
        <v>43866.67</v>
      </c>
      <c r="Q192" s="491">
        <v>0.99734740472187866</v>
      </c>
      <c r="R192" s="469">
        <v>116.66667553191489</v>
      </c>
    </row>
    <row r="193" spans="1:18" ht="14.4" customHeight="1" x14ac:dyDescent="0.3">
      <c r="A193" s="463"/>
      <c r="B193" s="464" t="s">
        <v>1617</v>
      </c>
      <c r="C193" s="464" t="s">
        <v>1611</v>
      </c>
      <c r="D193" s="464" t="s">
        <v>1691</v>
      </c>
      <c r="E193" s="464" t="s">
        <v>1777</v>
      </c>
      <c r="F193" s="464" t="s">
        <v>1778</v>
      </c>
      <c r="G193" s="468">
        <v>76</v>
      </c>
      <c r="H193" s="468">
        <v>29555.56</v>
      </c>
      <c r="I193" s="464">
        <v>0.808510661579251</v>
      </c>
      <c r="J193" s="464">
        <v>388.88894736842104</v>
      </c>
      <c r="K193" s="468">
        <v>94</v>
      </c>
      <c r="L193" s="468">
        <v>36555.56</v>
      </c>
      <c r="M193" s="464">
        <v>1</v>
      </c>
      <c r="N193" s="464">
        <v>388.88893617021273</v>
      </c>
      <c r="O193" s="468">
        <v>43</v>
      </c>
      <c r="P193" s="468">
        <v>16722.22</v>
      </c>
      <c r="Q193" s="491">
        <v>0.45744669210374572</v>
      </c>
      <c r="R193" s="469">
        <v>388.88883720930238</v>
      </c>
    </row>
    <row r="194" spans="1:18" ht="14.4" customHeight="1" x14ac:dyDescent="0.3">
      <c r="A194" s="463"/>
      <c r="B194" s="464" t="s">
        <v>1617</v>
      </c>
      <c r="C194" s="464" t="s">
        <v>1611</v>
      </c>
      <c r="D194" s="464" t="s">
        <v>1691</v>
      </c>
      <c r="E194" s="464" t="s">
        <v>1706</v>
      </c>
      <c r="F194" s="464" t="s">
        <v>1707</v>
      </c>
      <c r="G194" s="468">
        <v>1160</v>
      </c>
      <c r="H194" s="468">
        <v>348000</v>
      </c>
      <c r="I194" s="464">
        <v>1.1946446961894954</v>
      </c>
      <c r="J194" s="464">
        <v>300</v>
      </c>
      <c r="K194" s="468">
        <v>971</v>
      </c>
      <c r="L194" s="468">
        <v>291300</v>
      </c>
      <c r="M194" s="464">
        <v>1</v>
      </c>
      <c r="N194" s="464">
        <v>300</v>
      </c>
      <c r="O194" s="468">
        <v>561</v>
      </c>
      <c r="P194" s="468">
        <v>168300</v>
      </c>
      <c r="Q194" s="491">
        <v>0.57775489186405771</v>
      </c>
      <c r="R194" s="469">
        <v>300</v>
      </c>
    </row>
    <row r="195" spans="1:18" ht="14.4" customHeight="1" x14ac:dyDescent="0.3">
      <c r="A195" s="463"/>
      <c r="B195" s="464" t="s">
        <v>1617</v>
      </c>
      <c r="C195" s="464" t="s">
        <v>1611</v>
      </c>
      <c r="D195" s="464" t="s">
        <v>1691</v>
      </c>
      <c r="E195" s="464" t="s">
        <v>1708</v>
      </c>
      <c r="F195" s="464" t="s">
        <v>1709</v>
      </c>
      <c r="G195" s="468">
        <v>28</v>
      </c>
      <c r="H195" s="468">
        <v>8244.4499999999989</v>
      </c>
      <c r="I195" s="464">
        <v>1.7500015919815071</v>
      </c>
      <c r="J195" s="464">
        <v>294.44464285714281</v>
      </c>
      <c r="K195" s="468">
        <v>16</v>
      </c>
      <c r="L195" s="468">
        <v>4711.1100000000006</v>
      </c>
      <c r="M195" s="464">
        <v>1</v>
      </c>
      <c r="N195" s="464">
        <v>294.44437500000004</v>
      </c>
      <c r="O195" s="468">
        <v>3</v>
      </c>
      <c r="P195" s="468">
        <v>883.31999999999994</v>
      </c>
      <c r="Q195" s="491">
        <v>0.18749721403236178</v>
      </c>
      <c r="R195" s="469">
        <v>294.44</v>
      </c>
    </row>
    <row r="196" spans="1:18" ht="14.4" customHeight="1" x14ac:dyDescent="0.3">
      <c r="A196" s="463"/>
      <c r="B196" s="464" t="s">
        <v>1617</v>
      </c>
      <c r="C196" s="464" t="s">
        <v>1611</v>
      </c>
      <c r="D196" s="464" t="s">
        <v>1691</v>
      </c>
      <c r="E196" s="464" t="s">
        <v>1712</v>
      </c>
      <c r="F196" s="464" t="s">
        <v>1800</v>
      </c>
      <c r="G196" s="468"/>
      <c r="H196" s="468"/>
      <c r="I196" s="464"/>
      <c r="J196" s="464"/>
      <c r="K196" s="468">
        <v>1</v>
      </c>
      <c r="L196" s="468">
        <v>93.33</v>
      </c>
      <c r="M196" s="464">
        <v>1</v>
      </c>
      <c r="N196" s="464">
        <v>93.33</v>
      </c>
      <c r="O196" s="468"/>
      <c r="P196" s="468"/>
      <c r="Q196" s="491"/>
      <c r="R196" s="469"/>
    </row>
    <row r="197" spans="1:18" ht="14.4" customHeight="1" x14ac:dyDescent="0.3">
      <c r="A197" s="463"/>
      <c r="B197" s="464" t="s">
        <v>1617</v>
      </c>
      <c r="C197" s="464" t="s">
        <v>1611</v>
      </c>
      <c r="D197" s="464" t="s">
        <v>1691</v>
      </c>
      <c r="E197" s="464" t="s">
        <v>1801</v>
      </c>
      <c r="F197" s="464" t="s">
        <v>1802</v>
      </c>
      <c r="G197" s="468"/>
      <c r="H197" s="468"/>
      <c r="I197" s="464"/>
      <c r="J197" s="464"/>
      <c r="K197" s="468"/>
      <c r="L197" s="468"/>
      <c r="M197" s="464"/>
      <c r="N197" s="464"/>
      <c r="O197" s="468">
        <v>1</v>
      </c>
      <c r="P197" s="468">
        <v>777.78</v>
      </c>
      <c r="Q197" s="491"/>
      <c r="R197" s="469">
        <v>777.78</v>
      </c>
    </row>
    <row r="198" spans="1:18" ht="14.4" customHeight="1" x14ac:dyDescent="0.3">
      <c r="A198" s="463"/>
      <c r="B198" s="464" t="s">
        <v>1617</v>
      </c>
      <c r="C198" s="464" t="s">
        <v>1611</v>
      </c>
      <c r="D198" s="464" t="s">
        <v>1691</v>
      </c>
      <c r="E198" s="464" t="s">
        <v>1714</v>
      </c>
      <c r="F198" s="464" t="s">
        <v>1715</v>
      </c>
      <c r="G198" s="468">
        <v>14</v>
      </c>
      <c r="H198" s="468">
        <v>466.67</v>
      </c>
      <c r="I198" s="464">
        <v>1.999957144081598</v>
      </c>
      <c r="J198" s="464">
        <v>33.333571428571432</v>
      </c>
      <c r="K198" s="468">
        <v>7</v>
      </c>
      <c r="L198" s="468">
        <v>233.33999999999997</v>
      </c>
      <c r="M198" s="464">
        <v>1</v>
      </c>
      <c r="N198" s="464">
        <v>33.334285714285713</v>
      </c>
      <c r="O198" s="468">
        <v>19</v>
      </c>
      <c r="P198" s="468">
        <v>633.32999999999993</v>
      </c>
      <c r="Q198" s="491">
        <v>2.714193880174852</v>
      </c>
      <c r="R198" s="469">
        <v>33.333157894736836</v>
      </c>
    </row>
    <row r="199" spans="1:18" ht="14.4" customHeight="1" x14ac:dyDescent="0.3">
      <c r="A199" s="463"/>
      <c r="B199" s="464" t="s">
        <v>1617</v>
      </c>
      <c r="C199" s="464" t="s">
        <v>1611</v>
      </c>
      <c r="D199" s="464" t="s">
        <v>1691</v>
      </c>
      <c r="E199" s="464" t="s">
        <v>1714</v>
      </c>
      <c r="F199" s="464" t="s">
        <v>1716</v>
      </c>
      <c r="G199" s="468">
        <v>3</v>
      </c>
      <c r="H199" s="468">
        <v>100</v>
      </c>
      <c r="I199" s="464">
        <v>0.5</v>
      </c>
      <c r="J199" s="464">
        <v>33.333333333333336</v>
      </c>
      <c r="K199" s="468">
        <v>6</v>
      </c>
      <c r="L199" s="468">
        <v>200</v>
      </c>
      <c r="M199" s="464">
        <v>1</v>
      </c>
      <c r="N199" s="464">
        <v>33.333333333333336</v>
      </c>
      <c r="O199" s="468"/>
      <c r="P199" s="468"/>
      <c r="Q199" s="491"/>
      <c r="R199" s="469"/>
    </row>
    <row r="200" spans="1:18" ht="14.4" customHeight="1" x14ac:dyDescent="0.3">
      <c r="A200" s="463"/>
      <c r="B200" s="464" t="s">
        <v>1617</v>
      </c>
      <c r="C200" s="464" t="s">
        <v>1611</v>
      </c>
      <c r="D200" s="464" t="s">
        <v>1691</v>
      </c>
      <c r="E200" s="464" t="s">
        <v>1717</v>
      </c>
      <c r="F200" s="464" t="s">
        <v>1695</v>
      </c>
      <c r="G200" s="468">
        <v>1087</v>
      </c>
      <c r="H200" s="468">
        <v>405813.33</v>
      </c>
      <c r="I200" s="464">
        <v>0.86420078119225263</v>
      </c>
      <c r="J200" s="464">
        <v>373.33333026678935</v>
      </c>
      <c r="K200" s="468">
        <v>1124</v>
      </c>
      <c r="L200" s="468">
        <v>469582.23</v>
      </c>
      <c r="M200" s="464">
        <v>1</v>
      </c>
      <c r="N200" s="464">
        <v>417.77778469750888</v>
      </c>
      <c r="O200" s="468">
        <v>1049</v>
      </c>
      <c r="P200" s="468">
        <v>438248.89</v>
      </c>
      <c r="Q200" s="491">
        <v>0.93327400826049156</v>
      </c>
      <c r="R200" s="469">
        <v>417.77777883698764</v>
      </c>
    </row>
    <row r="201" spans="1:18" ht="14.4" customHeight="1" x14ac:dyDescent="0.3">
      <c r="A201" s="463"/>
      <c r="B201" s="464" t="s">
        <v>1617</v>
      </c>
      <c r="C201" s="464" t="s">
        <v>1611</v>
      </c>
      <c r="D201" s="464" t="s">
        <v>1691</v>
      </c>
      <c r="E201" s="464" t="s">
        <v>1718</v>
      </c>
      <c r="F201" s="464" t="s">
        <v>1719</v>
      </c>
      <c r="G201" s="468">
        <v>79</v>
      </c>
      <c r="H201" s="468">
        <v>16677.780000000002</v>
      </c>
      <c r="I201" s="464">
        <v>1.0000000000000002</v>
      </c>
      <c r="J201" s="464">
        <v>211.11113924050636</v>
      </c>
      <c r="K201" s="468">
        <v>79</v>
      </c>
      <c r="L201" s="468">
        <v>16677.78</v>
      </c>
      <c r="M201" s="464">
        <v>1</v>
      </c>
      <c r="N201" s="464">
        <v>211.1111392405063</v>
      </c>
      <c r="O201" s="468">
        <v>109</v>
      </c>
      <c r="P201" s="468">
        <v>23011.100000000002</v>
      </c>
      <c r="Q201" s="491">
        <v>1.3797459853769509</v>
      </c>
      <c r="R201" s="469">
        <v>211.11100917431196</v>
      </c>
    </row>
    <row r="202" spans="1:18" ht="14.4" customHeight="1" x14ac:dyDescent="0.3">
      <c r="A202" s="463"/>
      <c r="B202" s="464" t="s">
        <v>1617</v>
      </c>
      <c r="C202" s="464" t="s">
        <v>1611</v>
      </c>
      <c r="D202" s="464" t="s">
        <v>1691</v>
      </c>
      <c r="E202" s="464" t="s">
        <v>1720</v>
      </c>
      <c r="F202" s="464" t="s">
        <v>1721</v>
      </c>
      <c r="G202" s="468">
        <v>28</v>
      </c>
      <c r="H202" s="468">
        <v>16333.33</v>
      </c>
      <c r="I202" s="464">
        <v>0.7567567191902268</v>
      </c>
      <c r="J202" s="464">
        <v>583.33321428571423</v>
      </c>
      <c r="K202" s="468">
        <v>37</v>
      </c>
      <c r="L202" s="468">
        <v>21583.33</v>
      </c>
      <c r="M202" s="464">
        <v>1</v>
      </c>
      <c r="N202" s="464">
        <v>583.33324324324326</v>
      </c>
      <c r="O202" s="468">
        <v>38</v>
      </c>
      <c r="P202" s="468">
        <v>22166.67</v>
      </c>
      <c r="Q202" s="491">
        <v>1.0270273400814423</v>
      </c>
      <c r="R202" s="469">
        <v>583.33342105263148</v>
      </c>
    </row>
    <row r="203" spans="1:18" ht="14.4" customHeight="1" x14ac:dyDescent="0.3">
      <c r="A203" s="463"/>
      <c r="B203" s="464" t="s">
        <v>1617</v>
      </c>
      <c r="C203" s="464" t="s">
        <v>1611</v>
      </c>
      <c r="D203" s="464" t="s">
        <v>1691</v>
      </c>
      <c r="E203" s="464" t="s">
        <v>1722</v>
      </c>
      <c r="F203" s="464" t="s">
        <v>1723</v>
      </c>
      <c r="G203" s="468">
        <v>34</v>
      </c>
      <c r="H203" s="468">
        <v>15866.66</v>
      </c>
      <c r="I203" s="464">
        <v>1.619045286688483</v>
      </c>
      <c r="J203" s="464">
        <v>466.66647058823531</v>
      </c>
      <c r="K203" s="468">
        <v>21</v>
      </c>
      <c r="L203" s="468">
        <v>9800.01</v>
      </c>
      <c r="M203" s="464">
        <v>1</v>
      </c>
      <c r="N203" s="464">
        <v>466.66714285714289</v>
      </c>
      <c r="O203" s="468">
        <v>32</v>
      </c>
      <c r="P203" s="468">
        <v>14933.34</v>
      </c>
      <c r="Q203" s="491">
        <v>1.5238086491748477</v>
      </c>
      <c r="R203" s="469">
        <v>466.666875</v>
      </c>
    </row>
    <row r="204" spans="1:18" ht="14.4" customHeight="1" x14ac:dyDescent="0.3">
      <c r="A204" s="463"/>
      <c r="B204" s="464" t="s">
        <v>1617</v>
      </c>
      <c r="C204" s="464" t="s">
        <v>1611</v>
      </c>
      <c r="D204" s="464" t="s">
        <v>1691</v>
      </c>
      <c r="E204" s="464" t="s">
        <v>1803</v>
      </c>
      <c r="F204" s="464" t="s">
        <v>1723</v>
      </c>
      <c r="G204" s="468">
        <v>5</v>
      </c>
      <c r="H204" s="468">
        <v>5000</v>
      </c>
      <c r="I204" s="464">
        <v>0.83333333333333337</v>
      </c>
      <c r="J204" s="464">
        <v>1000</v>
      </c>
      <c r="K204" s="468">
        <v>6</v>
      </c>
      <c r="L204" s="468">
        <v>6000</v>
      </c>
      <c r="M204" s="464">
        <v>1</v>
      </c>
      <c r="N204" s="464">
        <v>1000</v>
      </c>
      <c r="O204" s="468">
        <v>8</v>
      </c>
      <c r="P204" s="468">
        <v>8000</v>
      </c>
      <c r="Q204" s="491">
        <v>1.3333333333333333</v>
      </c>
      <c r="R204" s="469">
        <v>1000</v>
      </c>
    </row>
    <row r="205" spans="1:18" ht="14.4" customHeight="1" x14ac:dyDescent="0.3">
      <c r="A205" s="463"/>
      <c r="B205" s="464" t="s">
        <v>1617</v>
      </c>
      <c r="C205" s="464" t="s">
        <v>1611</v>
      </c>
      <c r="D205" s="464" t="s">
        <v>1691</v>
      </c>
      <c r="E205" s="464" t="s">
        <v>1724</v>
      </c>
      <c r="F205" s="464" t="s">
        <v>1725</v>
      </c>
      <c r="G205" s="468">
        <v>186</v>
      </c>
      <c r="H205" s="468">
        <v>9300</v>
      </c>
      <c r="I205" s="464">
        <v>0.84931506849315064</v>
      </c>
      <c r="J205" s="464">
        <v>50</v>
      </c>
      <c r="K205" s="468">
        <v>219</v>
      </c>
      <c r="L205" s="468">
        <v>10950</v>
      </c>
      <c r="M205" s="464">
        <v>1</v>
      </c>
      <c r="N205" s="464">
        <v>50</v>
      </c>
      <c r="O205" s="468">
        <v>253</v>
      </c>
      <c r="P205" s="468">
        <v>12650</v>
      </c>
      <c r="Q205" s="491">
        <v>1.1552511415525115</v>
      </c>
      <c r="R205" s="469">
        <v>50</v>
      </c>
    </row>
    <row r="206" spans="1:18" ht="14.4" customHeight="1" x14ac:dyDescent="0.3">
      <c r="A206" s="463"/>
      <c r="B206" s="464" t="s">
        <v>1617</v>
      </c>
      <c r="C206" s="464" t="s">
        <v>1611</v>
      </c>
      <c r="D206" s="464" t="s">
        <v>1691</v>
      </c>
      <c r="E206" s="464" t="s">
        <v>1730</v>
      </c>
      <c r="F206" s="464" t="s">
        <v>1731</v>
      </c>
      <c r="G206" s="468">
        <v>3</v>
      </c>
      <c r="H206" s="468">
        <v>0</v>
      </c>
      <c r="I206" s="464"/>
      <c r="J206" s="464">
        <v>0</v>
      </c>
      <c r="K206" s="468">
        <v>4</v>
      </c>
      <c r="L206" s="468">
        <v>0</v>
      </c>
      <c r="M206" s="464"/>
      <c r="N206" s="464">
        <v>0</v>
      </c>
      <c r="O206" s="468">
        <v>7</v>
      </c>
      <c r="P206" s="468">
        <v>0</v>
      </c>
      <c r="Q206" s="491"/>
      <c r="R206" s="469">
        <v>0</v>
      </c>
    </row>
    <row r="207" spans="1:18" ht="14.4" customHeight="1" x14ac:dyDescent="0.3">
      <c r="A207" s="463"/>
      <c r="B207" s="464" t="s">
        <v>1617</v>
      </c>
      <c r="C207" s="464" t="s">
        <v>1611</v>
      </c>
      <c r="D207" s="464" t="s">
        <v>1691</v>
      </c>
      <c r="E207" s="464" t="s">
        <v>1730</v>
      </c>
      <c r="F207" s="464" t="s">
        <v>1782</v>
      </c>
      <c r="G207" s="468"/>
      <c r="H207" s="468"/>
      <c r="I207" s="464"/>
      <c r="J207" s="464"/>
      <c r="K207" s="468"/>
      <c r="L207" s="468"/>
      <c r="M207" s="464"/>
      <c r="N207" s="464"/>
      <c r="O207" s="468">
        <v>1</v>
      </c>
      <c r="P207" s="468">
        <v>0</v>
      </c>
      <c r="Q207" s="491"/>
      <c r="R207" s="469">
        <v>0</v>
      </c>
    </row>
    <row r="208" spans="1:18" ht="14.4" customHeight="1" x14ac:dyDescent="0.3">
      <c r="A208" s="463"/>
      <c r="B208" s="464" t="s">
        <v>1617</v>
      </c>
      <c r="C208" s="464" t="s">
        <v>1611</v>
      </c>
      <c r="D208" s="464" t="s">
        <v>1691</v>
      </c>
      <c r="E208" s="464" t="s">
        <v>1732</v>
      </c>
      <c r="F208" s="464" t="s">
        <v>1733</v>
      </c>
      <c r="G208" s="468">
        <v>251</v>
      </c>
      <c r="H208" s="468">
        <v>76694.44</v>
      </c>
      <c r="I208" s="464">
        <v>0.49801584415584416</v>
      </c>
      <c r="J208" s="464">
        <v>305.55553784860558</v>
      </c>
      <c r="K208" s="468">
        <v>504</v>
      </c>
      <c r="L208" s="468">
        <v>154000</v>
      </c>
      <c r="M208" s="464">
        <v>1</v>
      </c>
      <c r="N208" s="464">
        <v>305.55555555555554</v>
      </c>
      <c r="O208" s="468">
        <v>342</v>
      </c>
      <c r="P208" s="468">
        <v>104500</v>
      </c>
      <c r="Q208" s="491">
        <v>0.6785714285714286</v>
      </c>
      <c r="R208" s="469">
        <v>305.55555555555554</v>
      </c>
    </row>
    <row r="209" spans="1:18" ht="14.4" customHeight="1" x14ac:dyDescent="0.3">
      <c r="A209" s="463"/>
      <c r="B209" s="464" t="s">
        <v>1617</v>
      </c>
      <c r="C209" s="464" t="s">
        <v>1611</v>
      </c>
      <c r="D209" s="464" t="s">
        <v>1691</v>
      </c>
      <c r="E209" s="464" t="s">
        <v>1734</v>
      </c>
      <c r="F209" s="464" t="s">
        <v>1735</v>
      </c>
      <c r="G209" s="468"/>
      <c r="H209" s="468"/>
      <c r="I209" s="464"/>
      <c r="J209" s="464"/>
      <c r="K209" s="468"/>
      <c r="L209" s="468"/>
      <c r="M209" s="464"/>
      <c r="N209" s="464"/>
      <c r="O209" s="468">
        <v>1</v>
      </c>
      <c r="P209" s="468">
        <v>33.33</v>
      </c>
      <c r="Q209" s="491"/>
      <c r="R209" s="469">
        <v>33.33</v>
      </c>
    </row>
    <row r="210" spans="1:18" ht="14.4" customHeight="1" x14ac:dyDescent="0.3">
      <c r="A210" s="463"/>
      <c r="B210" s="464" t="s">
        <v>1617</v>
      </c>
      <c r="C210" s="464" t="s">
        <v>1611</v>
      </c>
      <c r="D210" s="464" t="s">
        <v>1691</v>
      </c>
      <c r="E210" s="464" t="s">
        <v>1734</v>
      </c>
      <c r="F210" s="464" t="s">
        <v>1736</v>
      </c>
      <c r="G210" s="468">
        <v>134</v>
      </c>
      <c r="H210" s="468">
        <v>4466.66</v>
      </c>
      <c r="I210" s="464">
        <v>1.0983608169849459</v>
      </c>
      <c r="J210" s="464">
        <v>33.33328358208955</v>
      </c>
      <c r="K210" s="468">
        <v>122</v>
      </c>
      <c r="L210" s="468">
        <v>4066.66</v>
      </c>
      <c r="M210" s="464">
        <v>1</v>
      </c>
      <c r="N210" s="464">
        <v>33.333278688524587</v>
      </c>
      <c r="O210" s="468">
        <v>178</v>
      </c>
      <c r="P210" s="468">
        <v>5933.34</v>
      </c>
      <c r="Q210" s="491">
        <v>1.4590204246236471</v>
      </c>
      <c r="R210" s="469">
        <v>33.333370786516852</v>
      </c>
    </row>
    <row r="211" spans="1:18" ht="14.4" customHeight="1" x14ac:dyDescent="0.3">
      <c r="A211" s="463"/>
      <c r="B211" s="464" t="s">
        <v>1617</v>
      </c>
      <c r="C211" s="464" t="s">
        <v>1611</v>
      </c>
      <c r="D211" s="464" t="s">
        <v>1691</v>
      </c>
      <c r="E211" s="464" t="s">
        <v>1737</v>
      </c>
      <c r="F211" s="464" t="s">
        <v>1738</v>
      </c>
      <c r="G211" s="468">
        <v>1103</v>
      </c>
      <c r="H211" s="468">
        <v>502477.77999999997</v>
      </c>
      <c r="I211" s="464">
        <v>0.86306729646169678</v>
      </c>
      <c r="J211" s="464">
        <v>455.55555757026292</v>
      </c>
      <c r="K211" s="468">
        <v>1278</v>
      </c>
      <c r="L211" s="468">
        <v>582200.00000000012</v>
      </c>
      <c r="M211" s="464">
        <v>1</v>
      </c>
      <c r="N211" s="464">
        <v>455.55555555555566</v>
      </c>
      <c r="O211" s="468">
        <v>1242</v>
      </c>
      <c r="P211" s="468">
        <v>565800.01</v>
      </c>
      <c r="Q211" s="491">
        <v>0.97183100309172088</v>
      </c>
      <c r="R211" s="469">
        <v>455.55556360708533</v>
      </c>
    </row>
    <row r="212" spans="1:18" ht="14.4" customHeight="1" x14ac:dyDescent="0.3">
      <c r="A212" s="463"/>
      <c r="B212" s="464" t="s">
        <v>1617</v>
      </c>
      <c r="C212" s="464" t="s">
        <v>1611</v>
      </c>
      <c r="D212" s="464" t="s">
        <v>1691</v>
      </c>
      <c r="E212" s="464" t="s">
        <v>1737</v>
      </c>
      <c r="F212" s="464" t="s">
        <v>1804</v>
      </c>
      <c r="G212" s="468"/>
      <c r="H212" s="468"/>
      <c r="I212" s="464"/>
      <c r="J212" s="464"/>
      <c r="K212" s="468"/>
      <c r="L212" s="468"/>
      <c r="M212" s="464"/>
      <c r="N212" s="464"/>
      <c r="O212" s="468">
        <v>1</v>
      </c>
      <c r="P212" s="468">
        <v>455.56</v>
      </c>
      <c r="Q212" s="491"/>
      <c r="R212" s="469">
        <v>455.56</v>
      </c>
    </row>
    <row r="213" spans="1:18" ht="14.4" customHeight="1" x14ac:dyDescent="0.3">
      <c r="A213" s="463"/>
      <c r="B213" s="464" t="s">
        <v>1617</v>
      </c>
      <c r="C213" s="464" t="s">
        <v>1611</v>
      </c>
      <c r="D213" s="464" t="s">
        <v>1691</v>
      </c>
      <c r="E213" s="464" t="s">
        <v>1739</v>
      </c>
      <c r="F213" s="464" t="s">
        <v>1740</v>
      </c>
      <c r="G213" s="468">
        <v>356</v>
      </c>
      <c r="H213" s="468">
        <v>27688.879999999997</v>
      </c>
      <c r="I213" s="464">
        <v>0.55799357626482649</v>
      </c>
      <c r="J213" s="464">
        <v>77.777752808988751</v>
      </c>
      <c r="K213" s="468">
        <v>638</v>
      </c>
      <c r="L213" s="468">
        <v>49622.22</v>
      </c>
      <c r="M213" s="464">
        <v>1</v>
      </c>
      <c r="N213" s="464">
        <v>77.777774294670849</v>
      </c>
      <c r="O213" s="468">
        <v>498</v>
      </c>
      <c r="P213" s="468">
        <v>38733.340000000004</v>
      </c>
      <c r="Q213" s="491">
        <v>0.7805644326271578</v>
      </c>
      <c r="R213" s="469">
        <v>77.777791164658638</v>
      </c>
    </row>
    <row r="214" spans="1:18" ht="14.4" customHeight="1" x14ac:dyDescent="0.3">
      <c r="A214" s="463"/>
      <c r="B214" s="464" t="s">
        <v>1617</v>
      </c>
      <c r="C214" s="464" t="s">
        <v>1611</v>
      </c>
      <c r="D214" s="464" t="s">
        <v>1691</v>
      </c>
      <c r="E214" s="464" t="s">
        <v>1805</v>
      </c>
      <c r="F214" s="464" t="s">
        <v>1806</v>
      </c>
      <c r="G214" s="468">
        <v>37</v>
      </c>
      <c r="H214" s="468">
        <v>25900</v>
      </c>
      <c r="I214" s="464">
        <v>0.86046511627906974</v>
      </c>
      <c r="J214" s="464">
        <v>700</v>
      </c>
      <c r="K214" s="468">
        <v>43</v>
      </c>
      <c r="L214" s="468">
        <v>30100</v>
      </c>
      <c r="M214" s="464">
        <v>1</v>
      </c>
      <c r="N214" s="464">
        <v>700</v>
      </c>
      <c r="O214" s="468">
        <v>41</v>
      </c>
      <c r="P214" s="468">
        <v>28700</v>
      </c>
      <c r="Q214" s="491">
        <v>0.95348837209302328</v>
      </c>
      <c r="R214" s="469">
        <v>700</v>
      </c>
    </row>
    <row r="215" spans="1:18" ht="14.4" customHeight="1" x14ac:dyDescent="0.3">
      <c r="A215" s="463"/>
      <c r="B215" s="464" t="s">
        <v>1617</v>
      </c>
      <c r="C215" s="464" t="s">
        <v>1611</v>
      </c>
      <c r="D215" s="464" t="s">
        <v>1691</v>
      </c>
      <c r="E215" s="464" t="s">
        <v>1741</v>
      </c>
      <c r="F215" s="464" t="s">
        <v>1742</v>
      </c>
      <c r="G215" s="468">
        <v>1</v>
      </c>
      <c r="H215" s="468">
        <v>270</v>
      </c>
      <c r="I215" s="464"/>
      <c r="J215" s="464">
        <v>270</v>
      </c>
      <c r="K215" s="468"/>
      <c r="L215" s="468"/>
      <c r="M215" s="464"/>
      <c r="N215" s="464"/>
      <c r="O215" s="468"/>
      <c r="P215" s="468"/>
      <c r="Q215" s="491"/>
      <c r="R215" s="469"/>
    </row>
    <row r="216" spans="1:18" ht="14.4" customHeight="1" x14ac:dyDescent="0.3">
      <c r="A216" s="463"/>
      <c r="B216" s="464" t="s">
        <v>1617</v>
      </c>
      <c r="C216" s="464" t="s">
        <v>1611</v>
      </c>
      <c r="D216" s="464" t="s">
        <v>1691</v>
      </c>
      <c r="E216" s="464" t="s">
        <v>1741</v>
      </c>
      <c r="F216" s="464" t="s">
        <v>1743</v>
      </c>
      <c r="G216" s="468"/>
      <c r="H216" s="468"/>
      <c r="I216" s="464"/>
      <c r="J216" s="464"/>
      <c r="K216" s="468"/>
      <c r="L216" s="468"/>
      <c r="M216" s="464"/>
      <c r="N216" s="464"/>
      <c r="O216" s="468">
        <v>1</v>
      </c>
      <c r="P216" s="468">
        <v>270</v>
      </c>
      <c r="Q216" s="491"/>
      <c r="R216" s="469">
        <v>270</v>
      </c>
    </row>
    <row r="217" spans="1:18" ht="14.4" customHeight="1" x14ac:dyDescent="0.3">
      <c r="A217" s="463"/>
      <c r="B217" s="464" t="s">
        <v>1617</v>
      </c>
      <c r="C217" s="464" t="s">
        <v>1611</v>
      </c>
      <c r="D217" s="464" t="s">
        <v>1691</v>
      </c>
      <c r="E217" s="464" t="s">
        <v>1744</v>
      </c>
      <c r="F217" s="464" t="s">
        <v>1745</v>
      </c>
      <c r="G217" s="468">
        <v>689</v>
      </c>
      <c r="H217" s="468">
        <v>65072.229999999996</v>
      </c>
      <c r="I217" s="464">
        <v>0.80023235088205158</v>
      </c>
      <c r="J217" s="464">
        <v>94.444455732946295</v>
      </c>
      <c r="K217" s="468">
        <v>861</v>
      </c>
      <c r="L217" s="468">
        <v>81316.67</v>
      </c>
      <c r="M217" s="464">
        <v>1</v>
      </c>
      <c r="N217" s="464">
        <v>94.444448315911728</v>
      </c>
      <c r="O217" s="468">
        <v>735</v>
      </c>
      <c r="P217" s="468">
        <v>69416.680000000008</v>
      </c>
      <c r="Q217" s="491">
        <v>0.85365866556021053</v>
      </c>
      <c r="R217" s="469">
        <v>94.444462585034017</v>
      </c>
    </row>
    <row r="218" spans="1:18" ht="14.4" customHeight="1" x14ac:dyDescent="0.3">
      <c r="A218" s="463"/>
      <c r="B218" s="464" t="s">
        <v>1617</v>
      </c>
      <c r="C218" s="464" t="s">
        <v>1611</v>
      </c>
      <c r="D218" s="464" t="s">
        <v>1691</v>
      </c>
      <c r="E218" s="464" t="s">
        <v>1746</v>
      </c>
      <c r="F218" s="464" t="s">
        <v>1747</v>
      </c>
      <c r="G218" s="468">
        <v>1</v>
      </c>
      <c r="H218" s="468">
        <v>43.33</v>
      </c>
      <c r="I218" s="464"/>
      <c r="J218" s="464">
        <v>43.33</v>
      </c>
      <c r="K218" s="468"/>
      <c r="L218" s="468"/>
      <c r="M218" s="464"/>
      <c r="N218" s="464"/>
      <c r="O218" s="468"/>
      <c r="P218" s="468"/>
      <c r="Q218" s="491"/>
      <c r="R218" s="469"/>
    </row>
    <row r="219" spans="1:18" ht="14.4" customHeight="1" x14ac:dyDescent="0.3">
      <c r="A219" s="463"/>
      <c r="B219" s="464" t="s">
        <v>1617</v>
      </c>
      <c r="C219" s="464" t="s">
        <v>1611</v>
      </c>
      <c r="D219" s="464" t="s">
        <v>1691</v>
      </c>
      <c r="E219" s="464" t="s">
        <v>1749</v>
      </c>
      <c r="F219" s="464" t="s">
        <v>1750</v>
      </c>
      <c r="G219" s="468">
        <v>695</v>
      </c>
      <c r="H219" s="468">
        <v>67183.34</v>
      </c>
      <c r="I219" s="464">
        <v>0.96796676284379612</v>
      </c>
      <c r="J219" s="464">
        <v>96.666676258992794</v>
      </c>
      <c r="K219" s="468">
        <v>718</v>
      </c>
      <c r="L219" s="468">
        <v>69406.66</v>
      </c>
      <c r="M219" s="464">
        <v>1</v>
      </c>
      <c r="N219" s="464">
        <v>96.666657381615607</v>
      </c>
      <c r="O219" s="468">
        <v>587</v>
      </c>
      <c r="P219" s="468">
        <v>56743.32</v>
      </c>
      <c r="Q219" s="491">
        <v>0.81754863294098856</v>
      </c>
      <c r="R219" s="469">
        <v>96.666643952299836</v>
      </c>
    </row>
    <row r="220" spans="1:18" ht="14.4" customHeight="1" x14ac:dyDescent="0.3">
      <c r="A220" s="463"/>
      <c r="B220" s="464" t="s">
        <v>1617</v>
      </c>
      <c r="C220" s="464" t="s">
        <v>1611</v>
      </c>
      <c r="D220" s="464" t="s">
        <v>1691</v>
      </c>
      <c r="E220" s="464" t="s">
        <v>1754</v>
      </c>
      <c r="F220" s="464" t="s">
        <v>1756</v>
      </c>
      <c r="G220" s="468">
        <v>1045</v>
      </c>
      <c r="H220" s="468">
        <v>204355.56000000003</v>
      </c>
      <c r="I220" s="464">
        <v>1.3095238659758177</v>
      </c>
      <c r="J220" s="464">
        <v>195.55555980861246</v>
      </c>
      <c r="K220" s="468">
        <v>798</v>
      </c>
      <c r="L220" s="468">
        <v>156053.32999999999</v>
      </c>
      <c r="M220" s="464">
        <v>1</v>
      </c>
      <c r="N220" s="464">
        <v>195.5555513784461</v>
      </c>
      <c r="O220" s="468">
        <v>586</v>
      </c>
      <c r="P220" s="468">
        <v>253933.33</v>
      </c>
      <c r="Q220" s="491">
        <v>1.6272214761453665</v>
      </c>
      <c r="R220" s="469">
        <v>433.33332764505116</v>
      </c>
    </row>
    <row r="221" spans="1:18" ht="14.4" customHeight="1" x14ac:dyDescent="0.3">
      <c r="A221" s="463"/>
      <c r="B221" s="464" t="s">
        <v>1617</v>
      </c>
      <c r="C221" s="464" t="s">
        <v>1611</v>
      </c>
      <c r="D221" s="464" t="s">
        <v>1691</v>
      </c>
      <c r="E221" s="464" t="s">
        <v>1785</v>
      </c>
      <c r="F221" s="464" t="s">
        <v>1786</v>
      </c>
      <c r="G221" s="468">
        <v>1070</v>
      </c>
      <c r="H221" s="468">
        <v>80844.44</v>
      </c>
      <c r="I221" s="464">
        <v>0.95792290494902821</v>
      </c>
      <c r="J221" s="464">
        <v>75.555551401869167</v>
      </c>
      <c r="K221" s="468">
        <v>1117</v>
      </c>
      <c r="L221" s="468">
        <v>84395.56</v>
      </c>
      <c r="M221" s="464">
        <v>1</v>
      </c>
      <c r="N221" s="464">
        <v>75.555559534467321</v>
      </c>
      <c r="O221" s="468">
        <v>911</v>
      </c>
      <c r="P221" s="468">
        <v>68831.12</v>
      </c>
      <c r="Q221" s="491">
        <v>0.81557750194441503</v>
      </c>
      <c r="R221" s="469">
        <v>75.555565312843029</v>
      </c>
    </row>
    <row r="222" spans="1:18" ht="14.4" customHeight="1" x14ac:dyDescent="0.3">
      <c r="A222" s="463"/>
      <c r="B222" s="464" t="s">
        <v>1617</v>
      </c>
      <c r="C222" s="464" t="s">
        <v>1611</v>
      </c>
      <c r="D222" s="464" t="s">
        <v>1691</v>
      </c>
      <c r="E222" s="464" t="s">
        <v>1807</v>
      </c>
      <c r="F222" s="464" t="s">
        <v>1808</v>
      </c>
      <c r="G222" s="468">
        <v>59</v>
      </c>
      <c r="H222" s="468">
        <v>75716.66</v>
      </c>
      <c r="I222" s="464">
        <v>0.63440854629241727</v>
      </c>
      <c r="J222" s="464">
        <v>1283.3332203389832</v>
      </c>
      <c r="K222" s="468">
        <v>93</v>
      </c>
      <c r="L222" s="468">
        <v>119350</v>
      </c>
      <c r="M222" s="464">
        <v>1</v>
      </c>
      <c r="N222" s="464">
        <v>1283.3333333333333</v>
      </c>
      <c r="O222" s="468">
        <v>101</v>
      </c>
      <c r="P222" s="468">
        <v>129616.66</v>
      </c>
      <c r="Q222" s="491">
        <v>1.0860214495182237</v>
      </c>
      <c r="R222" s="469">
        <v>1283.3332673267328</v>
      </c>
    </row>
    <row r="223" spans="1:18" ht="14.4" customHeight="1" x14ac:dyDescent="0.3">
      <c r="A223" s="463"/>
      <c r="B223" s="464" t="s">
        <v>1617</v>
      </c>
      <c r="C223" s="464" t="s">
        <v>1611</v>
      </c>
      <c r="D223" s="464" t="s">
        <v>1691</v>
      </c>
      <c r="E223" s="464" t="s">
        <v>1809</v>
      </c>
      <c r="F223" s="464" t="s">
        <v>1810</v>
      </c>
      <c r="G223" s="468">
        <v>3</v>
      </c>
      <c r="H223" s="468">
        <v>1400.01</v>
      </c>
      <c r="I223" s="464">
        <v>1.0000071428571429</v>
      </c>
      <c r="J223" s="464">
        <v>466.67</v>
      </c>
      <c r="K223" s="468">
        <v>3</v>
      </c>
      <c r="L223" s="468">
        <v>1400</v>
      </c>
      <c r="M223" s="464">
        <v>1</v>
      </c>
      <c r="N223" s="464">
        <v>466.66666666666669</v>
      </c>
      <c r="O223" s="468">
        <v>5</v>
      </c>
      <c r="P223" s="468">
        <v>2333.33</v>
      </c>
      <c r="Q223" s="491">
        <v>1.6666642857142857</v>
      </c>
      <c r="R223" s="469">
        <v>466.666</v>
      </c>
    </row>
    <row r="224" spans="1:18" ht="14.4" customHeight="1" x14ac:dyDescent="0.3">
      <c r="A224" s="463"/>
      <c r="B224" s="464" t="s">
        <v>1617</v>
      </c>
      <c r="C224" s="464" t="s">
        <v>1611</v>
      </c>
      <c r="D224" s="464" t="s">
        <v>1691</v>
      </c>
      <c r="E224" s="464" t="s">
        <v>1757</v>
      </c>
      <c r="F224" s="464" t="s">
        <v>1758</v>
      </c>
      <c r="G224" s="468">
        <v>3</v>
      </c>
      <c r="H224" s="468">
        <v>350</v>
      </c>
      <c r="I224" s="464">
        <v>2.9999142881631955</v>
      </c>
      <c r="J224" s="464">
        <v>116.66666666666667</v>
      </c>
      <c r="K224" s="468">
        <v>1</v>
      </c>
      <c r="L224" s="468">
        <v>116.67</v>
      </c>
      <c r="M224" s="464">
        <v>1</v>
      </c>
      <c r="N224" s="464">
        <v>116.67</v>
      </c>
      <c r="O224" s="468">
        <v>2</v>
      </c>
      <c r="P224" s="468">
        <v>233.33</v>
      </c>
      <c r="Q224" s="491">
        <v>1.9999142881631955</v>
      </c>
      <c r="R224" s="469">
        <v>116.66500000000001</v>
      </c>
    </row>
    <row r="225" spans="1:18" ht="14.4" customHeight="1" x14ac:dyDescent="0.3">
      <c r="A225" s="463"/>
      <c r="B225" s="464" t="s">
        <v>1617</v>
      </c>
      <c r="C225" s="464" t="s">
        <v>1611</v>
      </c>
      <c r="D225" s="464" t="s">
        <v>1691</v>
      </c>
      <c r="E225" s="464" t="s">
        <v>1757</v>
      </c>
      <c r="F225" s="464" t="s">
        <v>1759</v>
      </c>
      <c r="G225" s="468">
        <v>1</v>
      </c>
      <c r="H225" s="468">
        <v>116.67</v>
      </c>
      <c r="I225" s="464">
        <v>1</v>
      </c>
      <c r="J225" s="464">
        <v>116.67</v>
      </c>
      <c r="K225" s="468">
        <v>1</v>
      </c>
      <c r="L225" s="468">
        <v>116.67</v>
      </c>
      <c r="M225" s="464">
        <v>1</v>
      </c>
      <c r="N225" s="464">
        <v>116.67</v>
      </c>
      <c r="O225" s="468"/>
      <c r="P225" s="468"/>
      <c r="Q225" s="491"/>
      <c r="R225" s="469"/>
    </row>
    <row r="226" spans="1:18" ht="14.4" customHeight="1" x14ac:dyDescent="0.3">
      <c r="A226" s="463"/>
      <c r="B226" s="464" t="s">
        <v>1617</v>
      </c>
      <c r="C226" s="464" t="s">
        <v>1611</v>
      </c>
      <c r="D226" s="464" t="s">
        <v>1691</v>
      </c>
      <c r="E226" s="464" t="s">
        <v>1811</v>
      </c>
      <c r="F226" s="464" t="s">
        <v>1812</v>
      </c>
      <c r="G226" s="468"/>
      <c r="H226" s="468"/>
      <c r="I226" s="464"/>
      <c r="J226" s="464"/>
      <c r="K226" s="468">
        <v>2</v>
      </c>
      <c r="L226" s="468">
        <v>933.34</v>
      </c>
      <c r="M226" s="464">
        <v>1</v>
      </c>
      <c r="N226" s="464">
        <v>466.67</v>
      </c>
      <c r="O226" s="468"/>
      <c r="P226" s="468"/>
      <c r="Q226" s="491"/>
      <c r="R226" s="469"/>
    </row>
    <row r="227" spans="1:18" ht="14.4" customHeight="1" x14ac:dyDescent="0.3">
      <c r="A227" s="463"/>
      <c r="B227" s="464" t="s">
        <v>1617</v>
      </c>
      <c r="C227" s="464" t="s">
        <v>1611</v>
      </c>
      <c r="D227" s="464" t="s">
        <v>1691</v>
      </c>
      <c r="E227" s="464" t="s">
        <v>1762</v>
      </c>
      <c r="F227" s="464" t="s">
        <v>1763</v>
      </c>
      <c r="G227" s="468">
        <v>2</v>
      </c>
      <c r="H227" s="468">
        <v>688.88</v>
      </c>
      <c r="I227" s="464">
        <v>0.4999927419471904</v>
      </c>
      <c r="J227" s="464">
        <v>344.44</v>
      </c>
      <c r="K227" s="468">
        <v>4</v>
      </c>
      <c r="L227" s="468">
        <v>1377.78</v>
      </c>
      <c r="M227" s="464">
        <v>1</v>
      </c>
      <c r="N227" s="464">
        <v>344.44499999999999</v>
      </c>
      <c r="O227" s="468">
        <v>3</v>
      </c>
      <c r="P227" s="468">
        <v>1033.32</v>
      </c>
      <c r="Q227" s="491">
        <v>0.74998911292078563</v>
      </c>
      <c r="R227" s="469">
        <v>344.44</v>
      </c>
    </row>
    <row r="228" spans="1:18" ht="14.4" customHeight="1" x14ac:dyDescent="0.3">
      <c r="A228" s="463"/>
      <c r="B228" s="464" t="s">
        <v>1617</v>
      </c>
      <c r="C228" s="464" t="s">
        <v>1611</v>
      </c>
      <c r="D228" s="464" t="s">
        <v>1691</v>
      </c>
      <c r="E228" s="464" t="s">
        <v>1787</v>
      </c>
      <c r="F228" s="464" t="s">
        <v>1788</v>
      </c>
      <c r="G228" s="468">
        <v>1</v>
      </c>
      <c r="H228" s="468">
        <v>466.67</v>
      </c>
      <c r="I228" s="464"/>
      <c r="J228" s="464">
        <v>466.67</v>
      </c>
      <c r="K228" s="468"/>
      <c r="L228" s="468"/>
      <c r="M228" s="464"/>
      <c r="N228" s="464"/>
      <c r="O228" s="468"/>
      <c r="P228" s="468"/>
      <c r="Q228" s="491"/>
      <c r="R228" s="469"/>
    </row>
    <row r="229" spans="1:18" ht="14.4" customHeight="1" x14ac:dyDescent="0.3">
      <c r="A229" s="463"/>
      <c r="B229" s="464" t="s">
        <v>1617</v>
      </c>
      <c r="C229" s="464" t="s">
        <v>1611</v>
      </c>
      <c r="D229" s="464" t="s">
        <v>1691</v>
      </c>
      <c r="E229" s="464" t="s">
        <v>1764</v>
      </c>
      <c r="F229" s="464" t="s">
        <v>1765</v>
      </c>
      <c r="G229" s="468">
        <v>1</v>
      </c>
      <c r="H229" s="468">
        <v>292.22000000000003</v>
      </c>
      <c r="I229" s="464">
        <v>0.2</v>
      </c>
      <c r="J229" s="464">
        <v>292.22000000000003</v>
      </c>
      <c r="K229" s="468">
        <v>5</v>
      </c>
      <c r="L229" s="468">
        <v>1461.1000000000001</v>
      </c>
      <c r="M229" s="464">
        <v>1</v>
      </c>
      <c r="N229" s="464">
        <v>292.22000000000003</v>
      </c>
      <c r="O229" s="468">
        <v>1</v>
      </c>
      <c r="P229" s="468">
        <v>292.22000000000003</v>
      </c>
      <c r="Q229" s="491">
        <v>0.2</v>
      </c>
      <c r="R229" s="469">
        <v>292.22000000000003</v>
      </c>
    </row>
    <row r="230" spans="1:18" ht="14.4" customHeight="1" x14ac:dyDescent="0.3">
      <c r="A230" s="463"/>
      <c r="B230" s="464" t="s">
        <v>1617</v>
      </c>
      <c r="C230" s="464" t="s">
        <v>1611</v>
      </c>
      <c r="D230" s="464" t="s">
        <v>1691</v>
      </c>
      <c r="E230" s="464" t="s">
        <v>1768</v>
      </c>
      <c r="F230" s="464" t="s">
        <v>1769</v>
      </c>
      <c r="G230" s="468">
        <v>11</v>
      </c>
      <c r="H230" s="468">
        <v>1283.3399999999999</v>
      </c>
      <c r="I230" s="464">
        <v>1.5714303206925686</v>
      </c>
      <c r="J230" s="464">
        <v>116.66727272727272</v>
      </c>
      <c r="K230" s="468">
        <v>7</v>
      </c>
      <c r="L230" s="468">
        <v>816.67</v>
      </c>
      <c r="M230" s="464">
        <v>1</v>
      </c>
      <c r="N230" s="464">
        <v>116.66714285714285</v>
      </c>
      <c r="O230" s="468">
        <v>458</v>
      </c>
      <c r="P230" s="468">
        <v>53433.33</v>
      </c>
      <c r="Q230" s="491">
        <v>65.428300292651869</v>
      </c>
      <c r="R230" s="469">
        <v>116.66665938864629</v>
      </c>
    </row>
    <row r="231" spans="1:18" ht="14.4" customHeight="1" x14ac:dyDescent="0.3">
      <c r="A231" s="463"/>
      <c r="B231" s="464" t="s">
        <v>1617</v>
      </c>
      <c r="C231" s="464" t="s">
        <v>1611</v>
      </c>
      <c r="D231" s="464" t="s">
        <v>1691</v>
      </c>
      <c r="E231" s="464" t="s">
        <v>1770</v>
      </c>
      <c r="F231" s="464" t="s">
        <v>1771</v>
      </c>
      <c r="G231" s="468">
        <v>1</v>
      </c>
      <c r="H231" s="468">
        <v>358.89</v>
      </c>
      <c r="I231" s="464">
        <v>1</v>
      </c>
      <c r="J231" s="464">
        <v>358.89</v>
      </c>
      <c r="K231" s="468">
        <v>1</v>
      </c>
      <c r="L231" s="468">
        <v>358.89</v>
      </c>
      <c r="M231" s="464">
        <v>1</v>
      </c>
      <c r="N231" s="464">
        <v>358.89</v>
      </c>
      <c r="O231" s="468"/>
      <c r="P231" s="468"/>
      <c r="Q231" s="491"/>
      <c r="R231" s="469"/>
    </row>
    <row r="232" spans="1:18" ht="14.4" customHeight="1" x14ac:dyDescent="0.3">
      <c r="A232" s="463"/>
      <c r="B232" s="464" t="s">
        <v>1617</v>
      </c>
      <c r="C232" s="464" t="s">
        <v>1611</v>
      </c>
      <c r="D232" s="464" t="s">
        <v>1691</v>
      </c>
      <c r="E232" s="464" t="s">
        <v>1790</v>
      </c>
      <c r="F232" s="464" t="s">
        <v>1791</v>
      </c>
      <c r="G232" s="468"/>
      <c r="H232" s="468"/>
      <c r="I232" s="464"/>
      <c r="J232" s="464"/>
      <c r="K232" s="468"/>
      <c r="L232" s="468"/>
      <c r="M232" s="464"/>
      <c r="N232" s="464"/>
      <c r="O232" s="468">
        <v>190</v>
      </c>
      <c r="P232" s="468">
        <v>104500</v>
      </c>
      <c r="Q232" s="491"/>
      <c r="R232" s="469">
        <v>550</v>
      </c>
    </row>
    <row r="233" spans="1:18" ht="14.4" customHeight="1" x14ac:dyDescent="0.3">
      <c r="A233" s="463"/>
      <c r="B233" s="464" t="s">
        <v>1617</v>
      </c>
      <c r="C233" s="464" t="s">
        <v>1611</v>
      </c>
      <c r="D233" s="464" t="s">
        <v>1691</v>
      </c>
      <c r="E233" s="464" t="s">
        <v>1772</v>
      </c>
      <c r="F233" s="464" t="s">
        <v>1792</v>
      </c>
      <c r="G233" s="468"/>
      <c r="H233" s="468"/>
      <c r="I233" s="464"/>
      <c r="J233" s="464"/>
      <c r="K233" s="468"/>
      <c r="L233" s="468"/>
      <c r="M233" s="464"/>
      <c r="N233" s="464"/>
      <c r="O233" s="468">
        <v>2</v>
      </c>
      <c r="P233" s="468">
        <v>233.33</v>
      </c>
      <c r="Q233" s="491"/>
      <c r="R233" s="469">
        <v>116.66500000000001</v>
      </c>
    </row>
    <row r="234" spans="1:18" ht="14.4" customHeight="1" x14ac:dyDescent="0.3">
      <c r="A234" s="463"/>
      <c r="B234" s="464" t="s">
        <v>1617</v>
      </c>
      <c r="C234" s="464" t="s">
        <v>1612</v>
      </c>
      <c r="D234" s="464" t="s">
        <v>1691</v>
      </c>
      <c r="E234" s="464" t="s">
        <v>1774</v>
      </c>
      <c r="F234" s="464" t="s">
        <v>1775</v>
      </c>
      <c r="G234" s="468"/>
      <c r="H234" s="468"/>
      <c r="I234" s="464"/>
      <c r="J234" s="464"/>
      <c r="K234" s="468"/>
      <c r="L234" s="468"/>
      <c r="M234" s="464"/>
      <c r="N234" s="464"/>
      <c r="O234" s="468">
        <v>2</v>
      </c>
      <c r="P234" s="468">
        <v>211.11</v>
      </c>
      <c r="Q234" s="491"/>
      <c r="R234" s="469">
        <v>105.55500000000001</v>
      </c>
    </row>
    <row r="235" spans="1:18" ht="14.4" customHeight="1" x14ac:dyDescent="0.3">
      <c r="A235" s="463"/>
      <c r="B235" s="464" t="s">
        <v>1617</v>
      </c>
      <c r="C235" s="464" t="s">
        <v>1612</v>
      </c>
      <c r="D235" s="464" t="s">
        <v>1691</v>
      </c>
      <c r="E235" s="464" t="s">
        <v>1696</v>
      </c>
      <c r="F235" s="464" t="s">
        <v>1697</v>
      </c>
      <c r="G235" s="468">
        <v>281</v>
      </c>
      <c r="H235" s="468">
        <v>21855.55</v>
      </c>
      <c r="I235" s="464">
        <v>0.49384890569632633</v>
      </c>
      <c r="J235" s="464">
        <v>77.777758007117441</v>
      </c>
      <c r="K235" s="468">
        <v>569</v>
      </c>
      <c r="L235" s="468">
        <v>44255.54</v>
      </c>
      <c r="M235" s="464">
        <v>1</v>
      </c>
      <c r="N235" s="464">
        <v>77.77775043936731</v>
      </c>
      <c r="O235" s="468">
        <v>550</v>
      </c>
      <c r="P235" s="468">
        <v>42777.78</v>
      </c>
      <c r="Q235" s="491">
        <v>0.96660847432886365</v>
      </c>
      <c r="R235" s="469">
        <v>77.777781818181822</v>
      </c>
    </row>
    <row r="236" spans="1:18" ht="14.4" customHeight="1" x14ac:dyDescent="0.3">
      <c r="A236" s="463"/>
      <c r="B236" s="464" t="s">
        <v>1617</v>
      </c>
      <c r="C236" s="464" t="s">
        <v>1612</v>
      </c>
      <c r="D236" s="464" t="s">
        <v>1691</v>
      </c>
      <c r="E236" s="464" t="s">
        <v>1698</v>
      </c>
      <c r="F236" s="464" t="s">
        <v>1699</v>
      </c>
      <c r="G236" s="468">
        <v>5</v>
      </c>
      <c r="H236" s="468">
        <v>1250</v>
      </c>
      <c r="I236" s="464">
        <v>0.35714285714285715</v>
      </c>
      <c r="J236" s="464">
        <v>250</v>
      </c>
      <c r="K236" s="468">
        <v>14</v>
      </c>
      <c r="L236" s="468">
        <v>3500</v>
      </c>
      <c r="M236" s="464">
        <v>1</v>
      </c>
      <c r="N236" s="464">
        <v>250</v>
      </c>
      <c r="O236" s="468">
        <v>14</v>
      </c>
      <c r="P236" s="468">
        <v>3500</v>
      </c>
      <c r="Q236" s="491">
        <v>1</v>
      </c>
      <c r="R236" s="469">
        <v>250</v>
      </c>
    </row>
    <row r="237" spans="1:18" ht="14.4" customHeight="1" x14ac:dyDescent="0.3">
      <c r="A237" s="463"/>
      <c r="B237" s="464" t="s">
        <v>1617</v>
      </c>
      <c r="C237" s="464" t="s">
        <v>1612</v>
      </c>
      <c r="D237" s="464" t="s">
        <v>1691</v>
      </c>
      <c r="E237" s="464" t="s">
        <v>1698</v>
      </c>
      <c r="F237" s="464" t="s">
        <v>1700</v>
      </c>
      <c r="G237" s="468">
        <v>1</v>
      </c>
      <c r="H237" s="468">
        <v>250</v>
      </c>
      <c r="I237" s="464">
        <v>1</v>
      </c>
      <c r="J237" s="464">
        <v>250</v>
      </c>
      <c r="K237" s="468">
        <v>1</v>
      </c>
      <c r="L237" s="468">
        <v>250</v>
      </c>
      <c r="M237" s="464">
        <v>1</v>
      </c>
      <c r="N237" s="464">
        <v>250</v>
      </c>
      <c r="O237" s="468"/>
      <c r="P237" s="468"/>
      <c r="Q237" s="491"/>
      <c r="R237" s="469"/>
    </row>
    <row r="238" spans="1:18" ht="14.4" customHeight="1" x14ac:dyDescent="0.3">
      <c r="A238" s="463"/>
      <c r="B238" s="464" t="s">
        <v>1617</v>
      </c>
      <c r="C238" s="464" t="s">
        <v>1612</v>
      </c>
      <c r="D238" s="464" t="s">
        <v>1691</v>
      </c>
      <c r="E238" s="464" t="s">
        <v>1701</v>
      </c>
      <c r="F238" s="464" t="s">
        <v>1702</v>
      </c>
      <c r="G238" s="468">
        <v>3</v>
      </c>
      <c r="H238" s="468">
        <v>900</v>
      </c>
      <c r="I238" s="464"/>
      <c r="J238" s="464">
        <v>300</v>
      </c>
      <c r="K238" s="468"/>
      <c r="L238" s="468"/>
      <c r="M238" s="464"/>
      <c r="N238" s="464"/>
      <c r="O238" s="468">
        <v>1</v>
      </c>
      <c r="P238" s="468">
        <v>300</v>
      </c>
      <c r="Q238" s="491"/>
      <c r="R238" s="469">
        <v>300</v>
      </c>
    </row>
    <row r="239" spans="1:18" ht="14.4" customHeight="1" x14ac:dyDescent="0.3">
      <c r="A239" s="463"/>
      <c r="B239" s="464" t="s">
        <v>1617</v>
      </c>
      <c r="C239" s="464" t="s">
        <v>1612</v>
      </c>
      <c r="D239" s="464" t="s">
        <v>1691</v>
      </c>
      <c r="E239" s="464" t="s">
        <v>1703</v>
      </c>
      <c r="F239" s="464" t="s">
        <v>1704</v>
      </c>
      <c r="G239" s="468">
        <v>257</v>
      </c>
      <c r="H239" s="468">
        <v>29983.33</v>
      </c>
      <c r="I239" s="464">
        <v>0.62227600292466301</v>
      </c>
      <c r="J239" s="464">
        <v>116.66665369649806</v>
      </c>
      <c r="K239" s="468">
        <v>413</v>
      </c>
      <c r="L239" s="468">
        <v>48183.33</v>
      </c>
      <c r="M239" s="464">
        <v>1</v>
      </c>
      <c r="N239" s="464">
        <v>116.66665859564165</v>
      </c>
      <c r="O239" s="468">
        <v>303</v>
      </c>
      <c r="P239" s="468">
        <v>35350</v>
      </c>
      <c r="Q239" s="491">
        <v>0.73365622508863537</v>
      </c>
      <c r="R239" s="469">
        <v>116.66666666666667</v>
      </c>
    </row>
    <row r="240" spans="1:18" ht="14.4" customHeight="1" x14ac:dyDescent="0.3">
      <c r="A240" s="463"/>
      <c r="B240" s="464" t="s">
        <v>1617</v>
      </c>
      <c r="C240" s="464" t="s">
        <v>1612</v>
      </c>
      <c r="D240" s="464" t="s">
        <v>1691</v>
      </c>
      <c r="E240" s="464" t="s">
        <v>1706</v>
      </c>
      <c r="F240" s="464" t="s">
        <v>1813</v>
      </c>
      <c r="G240" s="468">
        <v>1</v>
      </c>
      <c r="H240" s="468">
        <v>300</v>
      </c>
      <c r="I240" s="464">
        <v>1</v>
      </c>
      <c r="J240" s="464">
        <v>300</v>
      </c>
      <c r="K240" s="468">
        <v>1</v>
      </c>
      <c r="L240" s="468">
        <v>300</v>
      </c>
      <c r="M240" s="464">
        <v>1</v>
      </c>
      <c r="N240" s="464">
        <v>300</v>
      </c>
      <c r="O240" s="468"/>
      <c r="P240" s="468"/>
      <c r="Q240" s="491"/>
      <c r="R240" s="469"/>
    </row>
    <row r="241" spans="1:18" ht="14.4" customHeight="1" x14ac:dyDescent="0.3">
      <c r="A241" s="463"/>
      <c r="B241" s="464" t="s">
        <v>1617</v>
      </c>
      <c r="C241" s="464" t="s">
        <v>1612</v>
      </c>
      <c r="D241" s="464" t="s">
        <v>1691</v>
      </c>
      <c r="E241" s="464" t="s">
        <v>1706</v>
      </c>
      <c r="F241" s="464" t="s">
        <v>1707</v>
      </c>
      <c r="G241" s="468">
        <v>23</v>
      </c>
      <c r="H241" s="468">
        <v>6900</v>
      </c>
      <c r="I241" s="464">
        <v>0.47916666666666669</v>
      </c>
      <c r="J241" s="464">
        <v>300</v>
      </c>
      <c r="K241" s="468">
        <v>48</v>
      </c>
      <c r="L241" s="468">
        <v>14400</v>
      </c>
      <c r="M241" s="464">
        <v>1</v>
      </c>
      <c r="N241" s="464">
        <v>300</v>
      </c>
      <c r="O241" s="468">
        <v>15</v>
      </c>
      <c r="P241" s="468">
        <v>4500</v>
      </c>
      <c r="Q241" s="491">
        <v>0.3125</v>
      </c>
      <c r="R241" s="469">
        <v>300</v>
      </c>
    </row>
    <row r="242" spans="1:18" ht="14.4" customHeight="1" x14ac:dyDescent="0.3">
      <c r="A242" s="463"/>
      <c r="B242" s="464" t="s">
        <v>1617</v>
      </c>
      <c r="C242" s="464" t="s">
        <v>1612</v>
      </c>
      <c r="D242" s="464" t="s">
        <v>1691</v>
      </c>
      <c r="E242" s="464" t="s">
        <v>1708</v>
      </c>
      <c r="F242" s="464" t="s">
        <v>1709</v>
      </c>
      <c r="G242" s="468">
        <v>8</v>
      </c>
      <c r="H242" s="468">
        <v>2355.54</v>
      </c>
      <c r="I242" s="464">
        <v>2.6666591194683753</v>
      </c>
      <c r="J242" s="464">
        <v>294.4425</v>
      </c>
      <c r="K242" s="468">
        <v>3</v>
      </c>
      <c r="L242" s="468">
        <v>883.33</v>
      </c>
      <c r="M242" s="464">
        <v>1</v>
      </c>
      <c r="N242" s="464">
        <v>294.44333333333333</v>
      </c>
      <c r="O242" s="468"/>
      <c r="P242" s="468"/>
      <c r="Q242" s="491"/>
      <c r="R242" s="469"/>
    </row>
    <row r="243" spans="1:18" ht="14.4" customHeight="1" x14ac:dyDescent="0.3">
      <c r="A243" s="463"/>
      <c r="B243" s="464" t="s">
        <v>1617</v>
      </c>
      <c r="C243" s="464" t="s">
        <v>1612</v>
      </c>
      <c r="D243" s="464" t="s">
        <v>1691</v>
      </c>
      <c r="E243" s="464" t="s">
        <v>1710</v>
      </c>
      <c r="F243" s="464" t="s">
        <v>1711</v>
      </c>
      <c r="G243" s="468">
        <v>1611</v>
      </c>
      <c r="H243" s="468">
        <v>1253000</v>
      </c>
      <c r="I243" s="464">
        <v>1.339152114929989</v>
      </c>
      <c r="J243" s="464">
        <v>777.77777777777783</v>
      </c>
      <c r="K243" s="468">
        <v>1203</v>
      </c>
      <c r="L243" s="468">
        <v>935666.66999999993</v>
      </c>
      <c r="M243" s="464">
        <v>1</v>
      </c>
      <c r="N243" s="464">
        <v>777.77778054862836</v>
      </c>
      <c r="O243" s="468">
        <v>1133</v>
      </c>
      <c r="P243" s="468">
        <v>881222.20999999985</v>
      </c>
      <c r="Q243" s="491">
        <v>0.9418121199080437</v>
      </c>
      <c r="R243" s="469">
        <v>777.77776699029107</v>
      </c>
    </row>
    <row r="244" spans="1:18" ht="14.4" customHeight="1" x14ac:dyDescent="0.3">
      <c r="A244" s="463"/>
      <c r="B244" s="464" t="s">
        <v>1617</v>
      </c>
      <c r="C244" s="464" t="s">
        <v>1612</v>
      </c>
      <c r="D244" s="464" t="s">
        <v>1691</v>
      </c>
      <c r="E244" s="464" t="s">
        <v>1712</v>
      </c>
      <c r="F244" s="464" t="s">
        <v>1713</v>
      </c>
      <c r="G244" s="468">
        <v>3122</v>
      </c>
      <c r="H244" s="468">
        <v>291386.66000000003</v>
      </c>
      <c r="I244" s="464">
        <v>0.80463918647419697</v>
      </c>
      <c r="J244" s="464">
        <v>93.333331197950045</v>
      </c>
      <c r="K244" s="468">
        <v>3880</v>
      </c>
      <c r="L244" s="468">
        <v>362133.32</v>
      </c>
      <c r="M244" s="464">
        <v>1</v>
      </c>
      <c r="N244" s="464">
        <v>93.333329896907216</v>
      </c>
      <c r="O244" s="468">
        <v>2271</v>
      </c>
      <c r="P244" s="468">
        <v>211959.99999999997</v>
      </c>
      <c r="Q244" s="491">
        <v>0.58530929990093139</v>
      </c>
      <c r="R244" s="469">
        <v>93.333333333333314</v>
      </c>
    </row>
    <row r="245" spans="1:18" ht="14.4" customHeight="1" x14ac:dyDescent="0.3">
      <c r="A245" s="463"/>
      <c r="B245" s="464" t="s">
        <v>1617</v>
      </c>
      <c r="C245" s="464" t="s">
        <v>1612</v>
      </c>
      <c r="D245" s="464" t="s">
        <v>1691</v>
      </c>
      <c r="E245" s="464" t="s">
        <v>1814</v>
      </c>
      <c r="F245" s="464" t="s">
        <v>1815</v>
      </c>
      <c r="G245" s="468">
        <v>52</v>
      </c>
      <c r="H245" s="468">
        <v>34666.68</v>
      </c>
      <c r="I245" s="464">
        <v>0.69333359999999999</v>
      </c>
      <c r="J245" s="464">
        <v>666.66692307692313</v>
      </c>
      <c r="K245" s="468">
        <v>75</v>
      </c>
      <c r="L245" s="468">
        <v>50000</v>
      </c>
      <c r="M245" s="464">
        <v>1</v>
      </c>
      <c r="N245" s="464">
        <v>666.66666666666663</v>
      </c>
      <c r="O245" s="468">
        <v>53</v>
      </c>
      <c r="P245" s="468">
        <v>35333.33</v>
      </c>
      <c r="Q245" s="491">
        <v>0.70666660000000003</v>
      </c>
      <c r="R245" s="469">
        <v>666.66660377358494</v>
      </c>
    </row>
    <row r="246" spans="1:18" ht="14.4" customHeight="1" x14ac:dyDescent="0.3">
      <c r="A246" s="463"/>
      <c r="B246" s="464" t="s">
        <v>1617</v>
      </c>
      <c r="C246" s="464" t="s">
        <v>1612</v>
      </c>
      <c r="D246" s="464" t="s">
        <v>1691</v>
      </c>
      <c r="E246" s="464" t="s">
        <v>1814</v>
      </c>
      <c r="F246" s="464" t="s">
        <v>1816</v>
      </c>
      <c r="G246" s="468">
        <v>3</v>
      </c>
      <c r="H246" s="468">
        <v>2000</v>
      </c>
      <c r="I246" s="464"/>
      <c r="J246" s="464">
        <v>666.66666666666663</v>
      </c>
      <c r="K246" s="468"/>
      <c r="L246" s="468"/>
      <c r="M246" s="464"/>
      <c r="N246" s="464"/>
      <c r="O246" s="468"/>
      <c r="P246" s="468"/>
      <c r="Q246" s="491"/>
      <c r="R246" s="469"/>
    </row>
    <row r="247" spans="1:18" ht="14.4" customHeight="1" x14ac:dyDescent="0.3">
      <c r="A247" s="463"/>
      <c r="B247" s="464" t="s">
        <v>1617</v>
      </c>
      <c r="C247" s="464" t="s">
        <v>1612</v>
      </c>
      <c r="D247" s="464" t="s">
        <v>1691</v>
      </c>
      <c r="E247" s="464" t="s">
        <v>1801</v>
      </c>
      <c r="F247" s="464" t="s">
        <v>1802</v>
      </c>
      <c r="G247" s="468">
        <v>227</v>
      </c>
      <c r="H247" s="468">
        <v>176555.55999999997</v>
      </c>
      <c r="I247" s="464">
        <v>1.0707547367199814</v>
      </c>
      <c r="J247" s="464">
        <v>777.77779735682805</v>
      </c>
      <c r="K247" s="468">
        <v>212</v>
      </c>
      <c r="L247" s="468">
        <v>164888.88999999998</v>
      </c>
      <c r="M247" s="464">
        <v>1</v>
      </c>
      <c r="N247" s="464">
        <v>777.77778301886781</v>
      </c>
      <c r="O247" s="468">
        <v>190</v>
      </c>
      <c r="P247" s="468">
        <v>147777.78</v>
      </c>
      <c r="Q247" s="491">
        <v>0.896226422532167</v>
      </c>
      <c r="R247" s="469">
        <v>777.77778947368415</v>
      </c>
    </row>
    <row r="248" spans="1:18" ht="14.4" customHeight="1" x14ac:dyDescent="0.3">
      <c r="A248" s="463"/>
      <c r="B248" s="464" t="s">
        <v>1617</v>
      </c>
      <c r="C248" s="464" t="s">
        <v>1612</v>
      </c>
      <c r="D248" s="464" t="s">
        <v>1691</v>
      </c>
      <c r="E248" s="464" t="s">
        <v>1817</v>
      </c>
      <c r="F248" s="464" t="s">
        <v>1818</v>
      </c>
      <c r="G248" s="468">
        <v>118</v>
      </c>
      <c r="H248" s="468">
        <v>39333.320000000007</v>
      </c>
      <c r="I248" s="464">
        <v>0.92187439941425031</v>
      </c>
      <c r="J248" s="464">
        <v>333.3332203389831</v>
      </c>
      <c r="K248" s="468">
        <v>128</v>
      </c>
      <c r="L248" s="468">
        <v>42666.68</v>
      </c>
      <c r="M248" s="464">
        <v>1</v>
      </c>
      <c r="N248" s="464">
        <v>333.3334375</v>
      </c>
      <c r="O248" s="468">
        <v>319</v>
      </c>
      <c r="P248" s="468">
        <v>106333.34</v>
      </c>
      <c r="Q248" s="491">
        <v>2.4921868774416005</v>
      </c>
      <c r="R248" s="469">
        <v>333.33335423197491</v>
      </c>
    </row>
    <row r="249" spans="1:18" ht="14.4" customHeight="1" x14ac:dyDescent="0.3">
      <c r="A249" s="463"/>
      <c r="B249" s="464" t="s">
        <v>1617</v>
      </c>
      <c r="C249" s="464" t="s">
        <v>1612</v>
      </c>
      <c r="D249" s="464" t="s">
        <v>1691</v>
      </c>
      <c r="E249" s="464" t="s">
        <v>1717</v>
      </c>
      <c r="F249" s="464" t="s">
        <v>1695</v>
      </c>
      <c r="G249" s="468">
        <v>4</v>
      </c>
      <c r="H249" s="468">
        <v>1493.32</v>
      </c>
      <c r="I249" s="464">
        <v>0.297869878902845</v>
      </c>
      <c r="J249" s="464">
        <v>373.33</v>
      </c>
      <c r="K249" s="468">
        <v>12</v>
      </c>
      <c r="L249" s="468">
        <v>5013.33</v>
      </c>
      <c r="M249" s="464">
        <v>1</v>
      </c>
      <c r="N249" s="464">
        <v>417.77749999999997</v>
      </c>
      <c r="O249" s="468">
        <v>13</v>
      </c>
      <c r="P249" s="468">
        <v>5431.119999999999</v>
      </c>
      <c r="Q249" s="491">
        <v>1.0833358266860549</v>
      </c>
      <c r="R249" s="469">
        <v>417.77846153846144</v>
      </c>
    </row>
    <row r="250" spans="1:18" ht="14.4" customHeight="1" x14ac:dyDescent="0.3">
      <c r="A250" s="463"/>
      <c r="B250" s="464" t="s">
        <v>1617</v>
      </c>
      <c r="C250" s="464" t="s">
        <v>1612</v>
      </c>
      <c r="D250" s="464" t="s">
        <v>1691</v>
      </c>
      <c r="E250" s="464" t="s">
        <v>1718</v>
      </c>
      <c r="F250" s="464" t="s">
        <v>1819</v>
      </c>
      <c r="G250" s="468">
        <v>2</v>
      </c>
      <c r="H250" s="468">
        <v>422.22</v>
      </c>
      <c r="I250" s="464"/>
      <c r="J250" s="464">
        <v>211.11</v>
      </c>
      <c r="K250" s="468"/>
      <c r="L250" s="468"/>
      <c r="M250" s="464"/>
      <c r="N250" s="464"/>
      <c r="O250" s="468"/>
      <c r="P250" s="468"/>
      <c r="Q250" s="491"/>
      <c r="R250" s="469"/>
    </row>
    <row r="251" spans="1:18" ht="14.4" customHeight="1" x14ac:dyDescent="0.3">
      <c r="A251" s="463"/>
      <c r="B251" s="464" t="s">
        <v>1617</v>
      </c>
      <c r="C251" s="464" t="s">
        <v>1612</v>
      </c>
      <c r="D251" s="464" t="s">
        <v>1691</v>
      </c>
      <c r="E251" s="464" t="s">
        <v>1718</v>
      </c>
      <c r="F251" s="464" t="s">
        <v>1719</v>
      </c>
      <c r="G251" s="468">
        <v>116</v>
      </c>
      <c r="H251" s="468">
        <v>24488.890000000003</v>
      </c>
      <c r="I251" s="464">
        <v>1.2340422637059736</v>
      </c>
      <c r="J251" s="464">
        <v>211.11112068965519</v>
      </c>
      <c r="K251" s="468">
        <v>94</v>
      </c>
      <c r="L251" s="468">
        <v>19844.449999999997</v>
      </c>
      <c r="M251" s="464">
        <v>1</v>
      </c>
      <c r="N251" s="464">
        <v>211.11117021276593</v>
      </c>
      <c r="O251" s="468">
        <v>58</v>
      </c>
      <c r="P251" s="468">
        <v>12244.45</v>
      </c>
      <c r="Q251" s="491">
        <v>0.61702138381260263</v>
      </c>
      <c r="R251" s="469">
        <v>211.11120689655175</v>
      </c>
    </row>
    <row r="252" spans="1:18" ht="14.4" customHeight="1" x14ac:dyDescent="0.3">
      <c r="A252" s="463"/>
      <c r="B252" s="464" t="s">
        <v>1617</v>
      </c>
      <c r="C252" s="464" t="s">
        <v>1612</v>
      </c>
      <c r="D252" s="464" t="s">
        <v>1691</v>
      </c>
      <c r="E252" s="464" t="s">
        <v>1720</v>
      </c>
      <c r="F252" s="464" t="s">
        <v>1721</v>
      </c>
      <c r="G252" s="468">
        <v>65</v>
      </c>
      <c r="H252" s="468">
        <v>37916.67</v>
      </c>
      <c r="I252" s="464">
        <v>1.0317461224489795</v>
      </c>
      <c r="J252" s="464">
        <v>583.3333846153846</v>
      </c>
      <c r="K252" s="468">
        <v>63</v>
      </c>
      <c r="L252" s="468">
        <v>36750</v>
      </c>
      <c r="M252" s="464">
        <v>1</v>
      </c>
      <c r="N252" s="464">
        <v>583.33333333333337</v>
      </c>
      <c r="O252" s="468">
        <v>56</v>
      </c>
      <c r="P252" s="468">
        <v>32666.67</v>
      </c>
      <c r="Q252" s="491">
        <v>0.88888897959183666</v>
      </c>
      <c r="R252" s="469">
        <v>583.33339285714283</v>
      </c>
    </row>
    <row r="253" spans="1:18" ht="14.4" customHeight="1" x14ac:dyDescent="0.3">
      <c r="A253" s="463"/>
      <c r="B253" s="464" t="s">
        <v>1617</v>
      </c>
      <c r="C253" s="464" t="s">
        <v>1612</v>
      </c>
      <c r="D253" s="464" t="s">
        <v>1691</v>
      </c>
      <c r="E253" s="464" t="s">
        <v>1722</v>
      </c>
      <c r="F253" s="464" t="s">
        <v>1723</v>
      </c>
      <c r="G253" s="468">
        <v>67</v>
      </c>
      <c r="H253" s="468">
        <v>31266.65</v>
      </c>
      <c r="I253" s="464">
        <v>1.0806447097516947</v>
      </c>
      <c r="J253" s="464">
        <v>466.66641791044776</v>
      </c>
      <c r="K253" s="468">
        <v>62</v>
      </c>
      <c r="L253" s="468">
        <v>28933.33</v>
      </c>
      <c r="M253" s="464">
        <v>1</v>
      </c>
      <c r="N253" s="464">
        <v>466.66661290322583</v>
      </c>
      <c r="O253" s="468">
        <v>51</v>
      </c>
      <c r="P253" s="468">
        <v>23800</v>
      </c>
      <c r="Q253" s="491">
        <v>0.82258073992865666</v>
      </c>
      <c r="R253" s="469">
        <v>466.66666666666669</v>
      </c>
    </row>
    <row r="254" spans="1:18" ht="14.4" customHeight="1" x14ac:dyDescent="0.3">
      <c r="A254" s="463"/>
      <c r="B254" s="464" t="s">
        <v>1617</v>
      </c>
      <c r="C254" s="464" t="s">
        <v>1612</v>
      </c>
      <c r="D254" s="464" t="s">
        <v>1691</v>
      </c>
      <c r="E254" s="464" t="s">
        <v>1803</v>
      </c>
      <c r="F254" s="464" t="s">
        <v>1723</v>
      </c>
      <c r="G254" s="468">
        <v>51</v>
      </c>
      <c r="H254" s="468">
        <v>51000</v>
      </c>
      <c r="I254" s="464">
        <v>1.3421052631578947</v>
      </c>
      <c r="J254" s="464">
        <v>1000</v>
      </c>
      <c r="K254" s="468">
        <v>38</v>
      </c>
      <c r="L254" s="468">
        <v>38000</v>
      </c>
      <c r="M254" s="464">
        <v>1</v>
      </c>
      <c r="N254" s="464">
        <v>1000</v>
      </c>
      <c r="O254" s="468">
        <v>25</v>
      </c>
      <c r="P254" s="468">
        <v>25000</v>
      </c>
      <c r="Q254" s="491">
        <v>0.65789473684210531</v>
      </c>
      <c r="R254" s="469">
        <v>1000</v>
      </c>
    </row>
    <row r="255" spans="1:18" ht="14.4" customHeight="1" x14ac:dyDescent="0.3">
      <c r="A255" s="463"/>
      <c r="B255" s="464" t="s">
        <v>1617</v>
      </c>
      <c r="C255" s="464" t="s">
        <v>1612</v>
      </c>
      <c r="D255" s="464" t="s">
        <v>1691</v>
      </c>
      <c r="E255" s="464" t="s">
        <v>1724</v>
      </c>
      <c r="F255" s="464" t="s">
        <v>1725</v>
      </c>
      <c r="G255" s="468">
        <v>467</v>
      </c>
      <c r="H255" s="468">
        <v>23350</v>
      </c>
      <c r="I255" s="464">
        <v>1.0309050772626931</v>
      </c>
      <c r="J255" s="464">
        <v>50</v>
      </c>
      <c r="K255" s="468">
        <v>453</v>
      </c>
      <c r="L255" s="468">
        <v>22650</v>
      </c>
      <c r="M255" s="464">
        <v>1</v>
      </c>
      <c r="N255" s="464">
        <v>50</v>
      </c>
      <c r="O255" s="468">
        <v>329</v>
      </c>
      <c r="P255" s="468">
        <v>16450</v>
      </c>
      <c r="Q255" s="491">
        <v>0.72626931567328923</v>
      </c>
      <c r="R255" s="469">
        <v>50</v>
      </c>
    </row>
    <row r="256" spans="1:18" ht="14.4" customHeight="1" x14ac:dyDescent="0.3">
      <c r="A256" s="463"/>
      <c r="B256" s="464" t="s">
        <v>1617</v>
      </c>
      <c r="C256" s="464" t="s">
        <v>1612</v>
      </c>
      <c r="D256" s="464" t="s">
        <v>1691</v>
      </c>
      <c r="E256" s="464" t="s">
        <v>1726</v>
      </c>
      <c r="F256" s="464" t="s">
        <v>1727</v>
      </c>
      <c r="G256" s="468"/>
      <c r="H256" s="468"/>
      <c r="I256" s="464"/>
      <c r="J256" s="464"/>
      <c r="K256" s="468">
        <v>1</v>
      </c>
      <c r="L256" s="468">
        <v>101.11</v>
      </c>
      <c r="M256" s="464">
        <v>1</v>
      </c>
      <c r="N256" s="464">
        <v>101.11</v>
      </c>
      <c r="O256" s="468">
        <v>1</v>
      </c>
      <c r="P256" s="468">
        <v>101.11</v>
      </c>
      <c r="Q256" s="491">
        <v>1</v>
      </c>
      <c r="R256" s="469">
        <v>101.11</v>
      </c>
    </row>
    <row r="257" spans="1:18" ht="14.4" customHeight="1" x14ac:dyDescent="0.3">
      <c r="A257" s="463"/>
      <c r="B257" s="464" t="s">
        <v>1617</v>
      </c>
      <c r="C257" s="464" t="s">
        <v>1612</v>
      </c>
      <c r="D257" s="464" t="s">
        <v>1691</v>
      </c>
      <c r="E257" s="464" t="s">
        <v>1728</v>
      </c>
      <c r="F257" s="464" t="s">
        <v>1779</v>
      </c>
      <c r="G257" s="468"/>
      <c r="H257" s="468"/>
      <c r="I257" s="464"/>
      <c r="J257" s="464"/>
      <c r="K257" s="468">
        <v>1</v>
      </c>
      <c r="L257" s="468">
        <v>76.67</v>
      </c>
      <c r="M257" s="464">
        <v>1</v>
      </c>
      <c r="N257" s="464">
        <v>76.67</v>
      </c>
      <c r="O257" s="468"/>
      <c r="P257" s="468"/>
      <c r="Q257" s="491"/>
      <c r="R257" s="469"/>
    </row>
    <row r="258" spans="1:18" ht="14.4" customHeight="1" x14ac:dyDescent="0.3">
      <c r="A258" s="463"/>
      <c r="B258" s="464" t="s">
        <v>1617</v>
      </c>
      <c r="C258" s="464" t="s">
        <v>1612</v>
      </c>
      <c r="D258" s="464" t="s">
        <v>1691</v>
      </c>
      <c r="E258" s="464" t="s">
        <v>1780</v>
      </c>
      <c r="F258" s="464" t="s">
        <v>1781</v>
      </c>
      <c r="G258" s="468">
        <v>1</v>
      </c>
      <c r="H258" s="468">
        <v>0</v>
      </c>
      <c r="I258" s="464"/>
      <c r="J258" s="464">
        <v>0</v>
      </c>
      <c r="K258" s="468">
        <v>1</v>
      </c>
      <c r="L258" s="468">
        <v>0</v>
      </c>
      <c r="M258" s="464"/>
      <c r="N258" s="464">
        <v>0</v>
      </c>
      <c r="O258" s="468">
        <v>1</v>
      </c>
      <c r="P258" s="468">
        <v>0</v>
      </c>
      <c r="Q258" s="491"/>
      <c r="R258" s="469">
        <v>0</v>
      </c>
    </row>
    <row r="259" spans="1:18" ht="14.4" customHeight="1" x14ac:dyDescent="0.3">
      <c r="A259" s="463"/>
      <c r="B259" s="464" t="s">
        <v>1617</v>
      </c>
      <c r="C259" s="464" t="s">
        <v>1612</v>
      </c>
      <c r="D259" s="464" t="s">
        <v>1691</v>
      </c>
      <c r="E259" s="464" t="s">
        <v>1732</v>
      </c>
      <c r="F259" s="464" t="s">
        <v>1733</v>
      </c>
      <c r="G259" s="468">
        <v>479</v>
      </c>
      <c r="H259" s="468">
        <v>146361.10999999999</v>
      </c>
      <c r="I259" s="464">
        <v>0.75314466128893054</v>
      </c>
      <c r="J259" s="464">
        <v>305.55555323590812</v>
      </c>
      <c r="K259" s="468">
        <v>636</v>
      </c>
      <c r="L259" s="468">
        <v>194333.33000000002</v>
      </c>
      <c r="M259" s="464">
        <v>1</v>
      </c>
      <c r="N259" s="464">
        <v>305.55555031446545</v>
      </c>
      <c r="O259" s="468">
        <v>519</v>
      </c>
      <c r="P259" s="468">
        <v>158583.34</v>
      </c>
      <c r="Q259" s="491">
        <v>0.81603778415159145</v>
      </c>
      <c r="R259" s="469">
        <v>305.55556840077071</v>
      </c>
    </row>
    <row r="260" spans="1:18" ht="14.4" customHeight="1" x14ac:dyDescent="0.3">
      <c r="A260" s="463"/>
      <c r="B260" s="464" t="s">
        <v>1617</v>
      </c>
      <c r="C260" s="464" t="s">
        <v>1612</v>
      </c>
      <c r="D260" s="464" t="s">
        <v>1691</v>
      </c>
      <c r="E260" s="464" t="s">
        <v>1734</v>
      </c>
      <c r="F260" s="464" t="s">
        <v>1736</v>
      </c>
      <c r="G260" s="468">
        <v>3783</v>
      </c>
      <c r="H260" s="468">
        <v>126100</v>
      </c>
      <c r="I260" s="464">
        <v>1.0177562550443906</v>
      </c>
      <c r="J260" s="464">
        <v>33.333333333333336</v>
      </c>
      <c r="K260" s="468">
        <v>3717</v>
      </c>
      <c r="L260" s="468">
        <v>123900</v>
      </c>
      <c r="M260" s="464">
        <v>1</v>
      </c>
      <c r="N260" s="464">
        <v>33.333333333333336</v>
      </c>
      <c r="O260" s="468">
        <v>3428</v>
      </c>
      <c r="P260" s="468">
        <v>114266.67</v>
      </c>
      <c r="Q260" s="491">
        <v>0.92224915254237283</v>
      </c>
      <c r="R260" s="469">
        <v>33.333334305717621</v>
      </c>
    </row>
    <row r="261" spans="1:18" ht="14.4" customHeight="1" x14ac:dyDescent="0.3">
      <c r="A261" s="463"/>
      <c r="B261" s="464" t="s">
        <v>1617</v>
      </c>
      <c r="C261" s="464" t="s">
        <v>1612</v>
      </c>
      <c r="D261" s="464" t="s">
        <v>1691</v>
      </c>
      <c r="E261" s="464" t="s">
        <v>1737</v>
      </c>
      <c r="F261" s="464" t="s">
        <v>1738</v>
      </c>
      <c r="G261" s="468">
        <v>279</v>
      </c>
      <c r="H261" s="468">
        <v>127099.99</v>
      </c>
      <c r="I261" s="464">
        <v>0.83035705944344396</v>
      </c>
      <c r="J261" s="464">
        <v>455.55551971326167</v>
      </c>
      <c r="K261" s="468">
        <v>336</v>
      </c>
      <c r="L261" s="468">
        <v>153066.66999999998</v>
      </c>
      <c r="M261" s="464">
        <v>1</v>
      </c>
      <c r="N261" s="464">
        <v>455.55556547619045</v>
      </c>
      <c r="O261" s="468">
        <v>250</v>
      </c>
      <c r="P261" s="468">
        <v>113888.88</v>
      </c>
      <c r="Q261" s="491">
        <v>0.74404754477248392</v>
      </c>
      <c r="R261" s="469">
        <v>455.55552</v>
      </c>
    </row>
    <row r="262" spans="1:18" ht="14.4" customHeight="1" x14ac:dyDescent="0.3">
      <c r="A262" s="463"/>
      <c r="B262" s="464" t="s">
        <v>1617</v>
      </c>
      <c r="C262" s="464" t="s">
        <v>1612</v>
      </c>
      <c r="D262" s="464" t="s">
        <v>1691</v>
      </c>
      <c r="E262" s="464" t="s">
        <v>1820</v>
      </c>
      <c r="F262" s="464" t="s">
        <v>1821</v>
      </c>
      <c r="G262" s="468">
        <v>190</v>
      </c>
      <c r="H262" s="468">
        <v>11188.890000000001</v>
      </c>
      <c r="I262" s="464">
        <v>0.93596103205168979</v>
      </c>
      <c r="J262" s="464">
        <v>58.888894736842111</v>
      </c>
      <c r="K262" s="468">
        <v>203</v>
      </c>
      <c r="L262" s="468">
        <v>11954.439999999999</v>
      </c>
      <c r="M262" s="464">
        <v>1</v>
      </c>
      <c r="N262" s="464">
        <v>58.888866995073883</v>
      </c>
      <c r="O262" s="468">
        <v>190</v>
      </c>
      <c r="P262" s="468">
        <v>11188.89</v>
      </c>
      <c r="Q262" s="491">
        <v>0.93596103205168968</v>
      </c>
      <c r="R262" s="469">
        <v>58.888894736842104</v>
      </c>
    </row>
    <row r="263" spans="1:18" ht="14.4" customHeight="1" x14ac:dyDescent="0.3">
      <c r="A263" s="463"/>
      <c r="B263" s="464" t="s">
        <v>1617</v>
      </c>
      <c r="C263" s="464" t="s">
        <v>1612</v>
      </c>
      <c r="D263" s="464" t="s">
        <v>1691</v>
      </c>
      <c r="E263" s="464" t="s">
        <v>1739</v>
      </c>
      <c r="F263" s="464" t="s">
        <v>1740</v>
      </c>
      <c r="G263" s="468">
        <v>540</v>
      </c>
      <c r="H263" s="468">
        <v>42000</v>
      </c>
      <c r="I263" s="464">
        <v>0.8530804532050843</v>
      </c>
      <c r="J263" s="464">
        <v>77.777777777777771</v>
      </c>
      <c r="K263" s="468">
        <v>633</v>
      </c>
      <c r="L263" s="468">
        <v>49233.34</v>
      </c>
      <c r="M263" s="464">
        <v>1</v>
      </c>
      <c r="N263" s="464">
        <v>77.777788309636648</v>
      </c>
      <c r="O263" s="468">
        <v>486</v>
      </c>
      <c r="P263" s="468">
        <v>37800</v>
      </c>
      <c r="Q263" s="491">
        <v>0.76777240788457579</v>
      </c>
      <c r="R263" s="469">
        <v>77.777777777777771</v>
      </c>
    </row>
    <row r="264" spans="1:18" ht="14.4" customHeight="1" x14ac:dyDescent="0.3">
      <c r="A264" s="463"/>
      <c r="B264" s="464" t="s">
        <v>1617</v>
      </c>
      <c r="C264" s="464" t="s">
        <v>1612</v>
      </c>
      <c r="D264" s="464" t="s">
        <v>1691</v>
      </c>
      <c r="E264" s="464" t="s">
        <v>1805</v>
      </c>
      <c r="F264" s="464" t="s">
        <v>1806</v>
      </c>
      <c r="G264" s="468"/>
      <c r="H264" s="468"/>
      <c r="I264" s="464"/>
      <c r="J264" s="464"/>
      <c r="K264" s="468">
        <v>1</v>
      </c>
      <c r="L264" s="468">
        <v>700</v>
      </c>
      <c r="M264" s="464">
        <v>1</v>
      </c>
      <c r="N264" s="464">
        <v>700</v>
      </c>
      <c r="O264" s="468"/>
      <c r="P264" s="468"/>
      <c r="Q264" s="491"/>
      <c r="R264" s="469"/>
    </row>
    <row r="265" spans="1:18" ht="14.4" customHeight="1" x14ac:dyDescent="0.3">
      <c r="A265" s="463"/>
      <c r="B265" s="464" t="s">
        <v>1617</v>
      </c>
      <c r="C265" s="464" t="s">
        <v>1612</v>
      </c>
      <c r="D265" s="464" t="s">
        <v>1691</v>
      </c>
      <c r="E265" s="464" t="s">
        <v>1805</v>
      </c>
      <c r="F265" s="464" t="s">
        <v>1822</v>
      </c>
      <c r="G265" s="468">
        <v>0</v>
      </c>
      <c r="H265" s="468">
        <v>0</v>
      </c>
      <c r="I265" s="464"/>
      <c r="J265" s="464"/>
      <c r="K265" s="468"/>
      <c r="L265" s="468"/>
      <c r="M265" s="464"/>
      <c r="N265" s="464"/>
      <c r="O265" s="468"/>
      <c r="P265" s="468"/>
      <c r="Q265" s="491"/>
      <c r="R265" s="469"/>
    </row>
    <row r="266" spans="1:18" ht="14.4" customHeight="1" x14ac:dyDescent="0.3">
      <c r="A266" s="463"/>
      <c r="B266" s="464" t="s">
        <v>1617</v>
      </c>
      <c r="C266" s="464" t="s">
        <v>1612</v>
      </c>
      <c r="D266" s="464" t="s">
        <v>1691</v>
      </c>
      <c r="E266" s="464" t="s">
        <v>1823</v>
      </c>
      <c r="F266" s="464" t="s">
        <v>1824</v>
      </c>
      <c r="G266" s="468">
        <v>221</v>
      </c>
      <c r="H266" s="468">
        <v>245555.53999999998</v>
      </c>
      <c r="I266" s="464">
        <v>1.0676327826086955</v>
      </c>
      <c r="J266" s="464">
        <v>1111.1110407239819</v>
      </c>
      <c r="K266" s="468">
        <v>207</v>
      </c>
      <c r="L266" s="468">
        <v>230000</v>
      </c>
      <c r="M266" s="464">
        <v>1</v>
      </c>
      <c r="N266" s="464">
        <v>1111.1111111111111</v>
      </c>
      <c r="O266" s="468">
        <v>138</v>
      </c>
      <c r="P266" s="468">
        <v>153333.35</v>
      </c>
      <c r="Q266" s="491">
        <v>0.66666673913043484</v>
      </c>
      <c r="R266" s="469">
        <v>1111.111231884058</v>
      </c>
    </row>
    <row r="267" spans="1:18" ht="14.4" customHeight="1" x14ac:dyDescent="0.3">
      <c r="A267" s="463"/>
      <c r="B267" s="464" t="s">
        <v>1617</v>
      </c>
      <c r="C267" s="464" t="s">
        <v>1612</v>
      </c>
      <c r="D267" s="464" t="s">
        <v>1691</v>
      </c>
      <c r="E267" s="464" t="s">
        <v>1741</v>
      </c>
      <c r="F267" s="464" t="s">
        <v>1743</v>
      </c>
      <c r="G267" s="468">
        <v>1648</v>
      </c>
      <c r="H267" s="468">
        <v>444960</v>
      </c>
      <c r="I267" s="464">
        <v>0.8738069989395546</v>
      </c>
      <c r="J267" s="464">
        <v>270</v>
      </c>
      <c r="K267" s="468">
        <v>1886</v>
      </c>
      <c r="L267" s="468">
        <v>509220</v>
      </c>
      <c r="M267" s="464">
        <v>1</v>
      </c>
      <c r="N267" s="464">
        <v>270</v>
      </c>
      <c r="O267" s="468">
        <v>1879</v>
      </c>
      <c r="P267" s="468">
        <v>507330</v>
      </c>
      <c r="Q267" s="491">
        <v>0.99628844114528103</v>
      </c>
      <c r="R267" s="469">
        <v>270</v>
      </c>
    </row>
    <row r="268" spans="1:18" ht="14.4" customHeight="1" x14ac:dyDescent="0.3">
      <c r="A268" s="463"/>
      <c r="B268" s="464" t="s">
        <v>1617</v>
      </c>
      <c r="C268" s="464" t="s">
        <v>1612</v>
      </c>
      <c r="D268" s="464" t="s">
        <v>1691</v>
      </c>
      <c r="E268" s="464" t="s">
        <v>1744</v>
      </c>
      <c r="F268" s="464" t="s">
        <v>1745</v>
      </c>
      <c r="G268" s="468">
        <v>1130</v>
      </c>
      <c r="H268" s="468">
        <v>106722.23</v>
      </c>
      <c r="I268" s="464">
        <v>1.0700757640323688</v>
      </c>
      <c r="J268" s="464">
        <v>94.444451327433626</v>
      </c>
      <c r="K268" s="468">
        <v>1056</v>
      </c>
      <c r="L268" s="468">
        <v>99733.34</v>
      </c>
      <c r="M268" s="464">
        <v>1</v>
      </c>
      <c r="N268" s="464">
        <v>94.444450757575751</v>
      </c>
      <c r="O268" s="468">
        <v>691</v>
      </c>
      <c r="P268" s="468">
        <v>65261.11</v>
      </c>
      <c r="Q268" s="491">
        <v>0.65435600572486596</v>
      </c>
      <c r="R268" s="469">
        <v>94.44444283646888</v>
      </c>
    </row>
    <row r="269" spans="1:18" ht="14.4" customHeight="1" x14ac:dyDescent="0.3">
      <c r="A269" s="463"/>
      <c r="B269" s="464" t="s">
        <v>1617</v>
      </c>
      <c r="C269" s="464" t="s">
        <v>1612</v>
      </c>
      <c r="D269" s="464" t="s">
        <v>1691</v>
      </c>
      <c r="E269" s="464" t="s">
        <v>1749</v>
      </c>
      <c r="F269" s="464" t="s">
        <v>1750</v>
      </c>
      <c r="G269" s="468">
        <v>1</v>
      </c>
      <c r="H269" s="468">
        <v>96.67</v>
      </c>
      <c r="I269" s="464">
        <v>1</v>
      </c>
      <c r="J269" s="464">
        <v>96.67</v>
      </c>
      <c r="K269" s="468">
        <v>1</v>
      </c>
      <c r="L269" s="468">
        <v>96.67</v>
      </c>
      <c r="M269" s="464">
        <v>1</v>
      </c>
      <c r="N269" s="464">
        <v>96.67</v>
      </c>
      <c r="O269" s="468">
        <v>6</v>
      </c>
      <c r="P269" s="468">
        <v>580</v>
      </c>
      <c r="Q269" s="491">
        <v>5.9997931105823934</v>
      </c>
      <c r="R269" s="469">
        <v>96.666666666666671</v>
      </c>
    </row>
    <row r="270" spans="1:18" ht="14.4" customHeight="1" x14ac:dyDescent="0.3">
      <c r="A270" s="463"/>
      <c r="B270" s="464" t="s">
        <v>1617</v>
      </c>
      <c r="C270" s="464" t="s">
        <v>1612</v>
      </c>
      <c r="D270" s="464" t="s">
        <v>1691</v>
      </c>
      <c r="E270" s="464" t="s">
        <v>1749</v>
      </c>
      <c r="F270" s="464" t="s">
        <v>1751</v>
      </c>
      <c r="G270" s="468"/>
      <c r="H270" s="468"/>
      <c r="I270" s="464"/>
      <c r="J270" s="464"/>
      <c r="K270" s="468">
        <v>4</v>
      </c>
      <c r="L270" s="468">
        <v>386.67</v>
      </c>
      <c r="M270" s="464">
        <v>1</v>
      </c>
      <c r="N270" s="464">
        <v>96.667500000000004</v>
      </c>
      <c r="O270" s="468">
        <v>3</v>
      </c>
      <c r="P270" s="468">
        <v>290</v>
      </c>
      <c r="Q270" s="491">
        <v>0.74999353453849538</v>
      </c>
      <c r="R270" s="469">
        <v>96.666666666666671</v>
      </c>
    </row>
    <row r="271" spans="1:18" ht="14.4" customHeight="1" x14ac:dyDescent="0.3">
      <c r="A271" s="463"/>
      <c r="B271" s="464" t="s">
        <v>1617</v>
      </c>
      <c r="C271" s="464" t="s">
        <v>1612</v>
      </c>
      <c r="D271" s="464" t="s">
        <v>1691</v>
      </c>
      <c r="E271" s="464" t="s">
        <v>1785</v>
      </c>
      <c r="F271" s="464" t="s">
        <v>1786</v>
      </c>
      <c r="G271" s="468"/>
      <c r="H271" s="468"/>
      <c r="I271" s="464"/>
      <c r="J271" s="464"/>
      <c r="K271" s="468">
        <v>11</v>
      </c>
      <c r="L271" s="468">
        <v>831.11</v>
      </c>
      <c r="M271" s="464">
        <v>1</v>
      </c>
      <c r="N271" s="464">
        <v>75.555454545454552</v>
      </c>
      <c r="O271" s="468">
        <v>25</v>
      </c>
      <c r="P271" s="468">
        <v>1888.88</v>
      </c>
      <c r="Q271" s="491">
        <v>2.2727196159353156</v>
      </c>
      <c r="R271" s="469">
        <v>75.555199999999999</v>
      </c>
    </row>
    <row r="272" spans="1:18" ht="14.4" customHeight="1" x14ac:dyDescent="0.3">
      <c r="A272" s="463"/>
      <c r="B272" s="464" t="s">
        <v>1617</v>
      </c>
      <c r="C272" s="464" t="s">
        <v>1612</v>
      </c>
      <c r="D272" s="464" t="s">
        <v>1691</v>
      </c>
      <c r="E272" s="464" t="s">
        <v>1807</v>
      </c>
      <c r="F272" s="464" t="s">
        <v>1808</v>
      </c>
      <c r="G272" s="468">
        <v>32</v>
      </c>
      <c r="H272" s="468">
        <v>41066.660000000003</v>
      </c>
      <c r="I272" s="464">
        <v>1.0666664935064936</v>
      </c>
      <c r="J272" s="464">
        <v>1283.3331250000001</v>
      </c>
      <c r="K272" s="468">
        <v>30</v>
      </c>
      <c r="L272" s="468">
        <v>38500</v>
      </c>
      <c r="M272" s="464">
        <v>1</v>
      </c>
      <c r="N272" s="464">
        <v>1283.3333333333333</v>
      </c>
      <c r="O272" s="468">
        <v>36</v>
      </c>
      <c r="P272" s="468">
        <v>46200.009999999995</v>
      </c>
      <c r="Q272" s="491">
        <v>1.2000002597402597</v>
      </c>
      <c r="R272" s="469">
        <v>1283.3336111111109</v>
      </c>
    </row>
    <row r="273" spans="1:18" ht="14.4" customHeight="1" x14ac:dyDescent="0.3">
      <c r="A273" s="463"/>
      <c r="B273" s="464" t="s">
        <v>1617</v>
      </c>
      <c r="C273" s="464" t="s">
        <v>1612</v>
      </c>
      <c r="D273" s="464" t="s">
        <v>1691</v>
      </c>
      <c r="E273" s="464" t="s">
        <v>1757</v>
      </c>
      <c r="F273" s="464" t="s">
        <v>1758</v>
      </c>
      <c r="G273" s="468">
        <v>4</v>
      </c>
      <c r="H273" s="468">
        <v>466.67</v>
      </c>
      <c r="I273" s="464">
        <v>0.57143032069256861</v>
      </c>
      <c r="J273" s="464">
        <v>116.6675</v>
      </c>
      <c r="K273" s="468">
        <v>7</v>
      </c>
      <c r="L273" s="468">
        <v>816.67000000000007</v>
      </c>
      <c r="M273" s="464">
        <v>1</v>
      </c>
      <c r="N273" s="464">
        <v>116.66714285714286</v>
      </c>
      <c r="O273" s="468"/>
      <c r="P273" s="468"/>
      <c r="Q273" s="491"/>
      <c r="R273" s="469"/>
    </row>
    <row r="274" spans="1:18" ht="14.4" customHeight="1" x14ac:dyDescent="0.3">
      <c r="A274" s="463"/>
      <c r="B274" s="464" t="s">
        <v>1617</v>
      </c>
      <c r="C274" s="464" t="s">
        <v>1612</v>
      </c>
      <c r="D274" s="464" t="s">
        <v>1691</v>
      </c>
      <c r="E274" s="464" t="s">
        <v>1757</v>
      </c>
      <c r="F274" s="464" t="s">
        <v>1759</v>
      </c>
      <c r="G274" s="468">
        <v>1</v>
      </c>
      <c r="H274" s="468">
        <v>116.67</v>
      </c>
      <c r="I274" s="464">
        <v>0.5</v>
      </c>
      <c r="J274" s="464">
        <v>116.67</v>
      </c>
      <c r="K274" s="468">
        <v>2</v>
      </c>
      <c r="L274" s="468">
        <v>233.34</v>
      </c>
      <c r="M274" s="464">
        <v>1</v>
      </c>
      <c r="N274" s="464">
        <v>116.67</v>
      </c>
      <c r="O274" s="468"/>
      <c r="P274" s="468"/>
      <c r="Q274" s="491"/>
      <c r="R274" s="469"/>
    </row>
    <row r="275" spans="1:18" ht="14.4" customHeight="1" x14ac:dyDescent="0.3">
      <c r="A275" s="463"/>
      <c r="B275" s="464" t="s">
        <v>1617</v>
      </c>
      <c r="C275" s="464" t="s">
        <v>1612</v>
      </c>
      <c r="D275" s="464" t="s">
        <v>1691</v>
      </c>
      <c r="E275" s="464" t="s">
        <v>1760</v>
      </c>
      <c r="F275" s="464" t="s">
        <v>1761</v>
      </c>
      <c r="G275" s="468">
        <v>48</v>
      </c>
      <c r="H275" s="468">
        <v>2346.66</v>
      </c>
      <c r="I275" s="464">
        <v>1.0212682621127256</v>
      </c>
      <c r="J275" s="464">
        <v>48.888749999999995</v>
      </c>
      <c r="K275" s="468">
        <v>47</v>
      </c>
      <c r="L275" s="468">
        <v>2297.79</v>
      </c>
      <c r="M275" s="464">
        <v>1</v>
      </c>
      <c r="N275" s="464">
        <v>48.889148936170209</v>
      </c>
      <c r="O275" s="468">
        <v>13</v>
      </c>
      <c r="P275" s="468">
        <v>635.55999999999995</v>
      </c>
      <c r="Q275" s="491">
        <v>0.2765962076604041</v>
      </c>
      <c r="R275" s="469">
        <v>48.889230769230764</v>
      </c>
    </row>
    <row r="276" spans="1:18" ht="14.4" customHeight="1" x14ac:dyDescent="0.3">
      <c r="A276" s="463"/>
      <c r="B276" s="464" t="s">
        <v>1617</v>
      </c>
      <c r="C276" s="464" t="s">
        <v>1612</v>
      </c>
      <c r="D276" s="464" t="s">
        <v>1691</v>
      </c>
      <c r="E276" s="464" t="s">
        <v>1811</v>
      </c>
      <c r="F276" s="464" t="s">
        <v>1812</v>
      </c>
      <c r="G276" s="468">
        <v>10</v>
      </c>
      <c r="H276" s="468">
        <v>4666.67</v>
      </c>
      <c r="I276" s="464">
        <v>1.4285709912540905</v>
      </c>
      <c r="J276" s="464">
        <v>466.66700000000003</v>
      </c>
      <c r="K276" s="468">
        <v>7</v>
      </c>
      <c r="L276" s="468">
        <v>3266.67</v>
      </c>
      <c r="M276" s="464">
        <v>1</v>
      </c>
      <c r="N276" s="464">
        <v>466.66714285714289</v>
      </c>
      <c r="O276" s="468">
        <v>4</v>
      </c>
      <c r="P276" s="468">
        <v>1866.67</v>
      </c>
      <c r="Q276" s="491">
        <v>0.57142900874590941</v>
      </c>
      <c r="R276" s="469">
        <v>466.66750000000002</v>
      </c>
    </row>
    <row r="277" spans="1:18" ht="14.4" customHeight="1" x14ac:dyDescent="0.3">
      <c r="A277" s="463"/>
      <c r="B277" s="464" t="s">
        <v>1617</v>
      </c>
      <c r="C277" s="464" t="s">
        <v>1612</v>
      </c>
      <c r="D277" s="464" t="s">
        <v>1691</v>
      </c>
      <c r="E277" s="464" t="s">
        <v>1762</v>
      </c>
      <c r="F277" s="464" t="s">
        <v>1763</v>
      </c>
      <c r="G277" s="468">
        <v>1</v>
      </c>
      <c r="H277" s="468">
        <v>344.44</v>
      </c>
      <c r="I277" s="464">
        <v>1</v>
      </c>
      <c r="J277" s="464">
        <v>344.44</v>
      </c>
      <c r="K277" s="468">
        <v>1</v>
      </c>
      <c r="L277" s="468">
        <v>344.44</v>
      </c>
      <c r="M277" s="464">
        <v>1</v>
      </c>
      <c r="N277" s="464">
        <v>344.44</v>
      </c>
      <c r="O277" s="468">
        <v>4</v>
      </c>
      <c r="P277" s="468">
        <v>1377.77</v>
      </c>
      <c r="Q277" s="491">
        <v>4.0000290326326793</v>
      </c>
      <c r="R277" s="469">
        <v>344.4425</v>
      </c>
    </row>
    <row r="278" spans="1:18" ht="14.4" customHeight="1" x14ac:dyDescent="0.3">
      <c r="A278" s="463"/>
      <c r="B278" s="464" t="s">
        <v>1617</v>
      </c>
      <c r="C278" s="464" t="s">
        <v>1612</v>
      </c>
      <c r="D278" s="464" t="s">
        <v>1691</v>
      </c>
      <c r="E278" s="464" t="s">
        <v>1787</v>
      </c>
      <c r="F278" s="464" t="s">
        <v>1788</v>
      </c>
      <c r="G278" s="468">
        <v>149</v>
      </c>
      <c r="H278" s="468">
        <v>69533.33</v>
      </c>
      <c r="I278" s="464">
        <v>1.3545457414404523</v>
      </c>
      <c r="J278" s="464">
        <v>466.66664429530204</v>
      </c>
      <c r="K278" s="468">
        <v>110</v>
      </c>
      <c r="L278" s="468">
        <v>51333.320000000007</v>
      </c>
      <c r="M278" s="464">
        <v>1</v>
      </c>
      <c r="N278" s="464">
        <v>466.66654545454554</v>
      </c>
      <c r="O278" s="468">
        <v>97</v>
      </c>
      <c r="P278" s="468">
        <v>45266.67</v>
      </c>
      <c r="Q278" s="491">
        <v>0.88181847579700656</v>
      </c>
      <c r="R278" s="469">
        <v>466.66670103092781</v>
      </c>
    </row>
    <row r="279" spans="1:18" ht="14.4" customHeight="1" x14ac:dyDescent="0.3">
      <c r="A279" s="463"/>
      <c r="B279" s="464" t="s">
        <v>1617</v>
      </c>
      <c r="C279" s="464" t="s">
        <v>1612</v>
      </c>
      <c r="D279" s="464" t="s">
        <v>1691</v>
      </c>
      <c r="E279" s="464" t="s">
        <v>1825</v>
      </c>
      <c r="F279" s="464" t="s">
        <v>1826</v>
      </c>
      <c r="G279" s="468">
        <v>34</v>
      </c>
      <c r="H279" s="468">
        <v>3324.44</v>
      </c>
      <c r="I279" s="464">
        <v>1.3076865586512629</v>
      </c>
      <c r="J279" s="464">
        <v>97.777647058823533</v>
      </c>
      <c r="K279" s="468">
        <v>26</v>
      </c>
      <c r="L279" s="468">
        <v>2542.23</v>
      </c>
      <c r="M279" s="464">
        <v>1</v>
      </c>
      <c r="N279" s="464">
        <v>97.778076923076924</v>
      </c>
      <c r="O279" s="468">
        <v>27</v>
      </c>
      <c r="P279" s="468">
        <v>2640.01</v>
      </c>
      <c r="Q279" s="491">
        <v>1.0384622949143076</v>
      </c>
      <c r="R279" s="469">
        <v>97.778148148148162</v>
      </c>
    </row>
    <row r="280" spans="1:18" ht="14.4" customHeight="1" x14ac:dyDescent="0.3">
      <c r="A280" s="463"/>
      <c r="B280" s="464" t="s">
        <v>1617</v>
      </c>
      <c r="C280" s="464" t="s">
        <v>1612</v>
      </c>
      <c r="D280" s="464" t="s">
        <v>1691</v>
      </c>
      <c r="E280" s="464" t="s">
        <v>1825</v>
      </c>
      <c r="F280" s="464" t="s">
        <v>1827</v>
      </c>
      <c r="G280" s="468"/>
      <c r="H280" s="468"/>
      <c r="I280" s="464"/>
      <c r="J280" s="464"/>
      <c r="K280" s="468">
        <v>3</v>
      </c>
      <c r="L280" s="468">
        <v>293.34000000000003</v>
      </c>
      <c r="M280" s="464">
        <v>1</v>
      </c>
      <c r="N280" s="464">
        <v>97.780000000000015</v>
      </c>
      <c r="O280" s="468">
        <v>2</v>
      </c>
      <c r="P280" s="468">
        <v>195.56</v>
      </c>
      <c r="Q280" s="491">
        <v>0.66666666666666663</v>
      </c>
      <c r="R280" s="469">
        <v>97.78</v>
      </c>
    </row>
    <row r="281" spans="1:18" ht="14.4" customHeight="1" x14ac:dyDescent="0.3">
      <c r="A281" s="463"/>
      <c r="B281" s="464" t="s">
        <v>1617</v>
      </c>
      <c r="C281" s="464" t="s">
        <v>1612</v>
      </c>
      <c r="D281" s="464" t="s">
        <v>1691</v>
      </c>
      <c r="E281" s="464" t="s">
        <v>1828</v>
      </c>
      <c r="F281" s="464" t="s">
        <v>1829</v>
      </c>
      <c r="G281" s="468">
        <v>2</v>
      </c>
      <c r="H281" s="468">
        <v>962.22</v>
      </c>
      <c r="I281" s="464"/>
      <c r="J281" s="464">
        <v>481.11</v>
      </c>
      <c r="K281" s="468"/>
      <c r="L281" s="468"/>
      <c r="M281" s="464"/>
      <c r="N281" s="464"/>
      <c r="O281" s="468"/>
      <c r="P281" s="468"/>
      <c r="Q281" s="491"/>
      <c r="R281" s="469"/>
    </row>
    <row r="282" spans="1:18" ht="14.4" customHeight="1" x14ac:dyDescent="0.3">
      <c r="A282" s="463"/>
      <c r="B282" s="464" t="s">
        <v>1617</v>
      </c>
      <c r="C282" s="464" t="s">
        <v>1612</v>
      </c>
      <c r="D282" s="464" t="s">
        <v>1691</v>
      </c>
      <c r="E282" s="464" t="s">
        <v>1772</v>
      </c>
      <c r="F282" s="464" t="s">
        <v>1792</v>
      </c>
      <c r="G282" s="468"/>
      <c r="H282" s="468"/>
      <c r="I282" s="464"/>
      <c r="J282" s="464"/>
      <c r="K282" s="468"/>
      <c r="L282" s="468"/>
      <c r="M282" s="464"/>
      <c r="N282" s="464"/>
      <c r="O282" s="468">
        <v>1</v>
      </c>
      <c r="P282" s="468">
        <v>116.67</v>
      </c>
      <c r="Q282" s="491"/>
      <c r="R282" s="469">
        <v>116.67</v>
      </c>
    </row>
    <row r="283" spans="1:18" ht="14.4" customHeight="1" x14ac:dyDescent="0.3">
      <c r="A283" s="463"/>
      <c r="B283" s="464" t="s">
        <v>1830</v>
      </c>
      <c r="C283" s="464" t="s">
        <v>1609</v>
      </c>
      <c r="D283" s="464" t="s">
        <v>1618</v>
      </c>
      <c r="E283" s="464" t="s">
        <v>1620</v>
      </c>
      <c r="F283" s="464"/>
      <c r="G283" s="468">
        <v>5</v>
      </c>
      <c r="H283" s="468">
        <v>565</v>
      </c>
      <c r="I283" s="464">
        <v>0.33333333333333331</v>
      </c>
      <c r="J283" s="464">
        <v>113</v>
      </c>
      <c r="K283" s="468">
        <v>15</v>
      </c>
      <c r="L283" s="468">
        <v>1695</v>
      </c>
      <c r="M283" s="464">
        <v>1</v>
      </c>
      <c r="N283" s="464">
        <v>113</v>
      </c>
      <c r="O283" s="468">
        <v>15</v>
      </c>
      <c r="P283" s="468">
        <v>1695</v>
      </c>
      <c r="Q283" s="491">
        <v>1</v>
      </c>
      <c r="R283" s="469">
        <v>113</v>
      </c>
    </row>
    <row r="284" spans="1:18" ht="14.4" customHeight="1" x14ac:dyDescent="0.3">
      <c r="A284" s="463"/>
      <c r="B284" s="464" t="s">
        <v>1830</v>
      </c>
      <c r="C284" s="464" t="s">
        <v>1609</v>
      </c>
      <c r="D284" s="464" t="s">
        <v>1618</v>
      </c>
      <c r="E284" s="464" t="s">
        <v>1793</v>
      </c>
      <c r="F284" s="464"/>
      <c r="G284" s="468">
        <v>1</v>
      </c>
      <c r="H284" s="468">
        <v>1657</v>
      </c>
      <c r="I284" s="464"/>
      <c r="J284" s="464">
        <v>1657</v>
      </c>
      <c r="K284" s="468"/>
      <c r="L284" s="468"/>
      <c r="M284" s="464"/>
      <c r="N284" s="464"/>
      <c r="O284" s="468"/>
      <c r="P284" s="468"/>
      <c r="Q284" s="491"/>
      <c r="R284" s="469"/>
    </row>
    <row r="285" spans="1:18" ht="14.4" customHeight="1" x14ac:dyDescent="0.3">
      <c r="A285" s="463"/>
      <c r="B285" s="464" t="s">
        <v>1830</v>
      </c>
      <c r="C285" s="464" t="s">
        <v>1609</v>
      </c>
      <c r="D285" s="464" t="s">
        <v>1618</v>
      </c>
      <c r="E285" s="464" t="s">
        <v>1796</v>
      </c>
      <c r="F285" s="464"/>
      <c r="G285" s="468">
        <v>2</v>
      </c>
      <c r="H285" s="468">
        <v>2016</v>
      </c>
      <c r="I285" s="464">
        <v>0.25</v>
      </c>
      <c r="J285" s="464">
        <v>1008</v>
      </c>
      <c r="K285" s="468">
        <v>8</v>
      </c>
      <c r="L285" s="468">
        <v>8064</v>
      </c>
      <c r="M285" s="464">
        <v>1</v>
      </c>
      <c r="N285" s="464">
        <v>1008</v>
      </c>
      <c r="O285" s="468">
        <v>4</v>
      </c>
      <c r="P285" s="468">
        <v>4032</v>
      </c>
      <c r="Q285" s="491">
        <v>0.5</v>
      </c>
      <c r="R285" s="469">
        <v>1008</v>
      </c>
    </row>
    <row r="286" spans="1:18" ht="14.4" customHeight="1" x14ac:dyDescent="0.3">
      <c r="A286" s="463"/>
      <c r="B286" s="464" t="s">
        <v>1830</v>
      </c>
      <c r="C286" s="464" t="s">
        <v>1609</v>
      </c>
      <c r="D286" s="464" t="s">
        <v>1618</v>
      </c>
      <c r="E286" s="464" t="s">
        <v>1831</v>
      </c>
      <c r="F286" s="464"/>
      <c r="G286" s="468">
        <v>358</v>
      </c>
      <c r="H286" s="468">
        <v>77686</v>
      </c>
      <c r="I286" s="464">
        <v>0.89500000000000002</v>
      </c>
      <c r="J286" s="464">
        <v>217</v>
      </c>
      <c r="K286" s="468">
        <v>400</v>
      </c>
      <c r="L286" s="468">
        <v>86800</v>
      </c>
      <c r="M286" s="464">
        <v>1</v>
      </c>
      <c r="N286" s="464">
        <v>217</v>
      </c>
      <c r="O286" s="468">
        <v>355</v>
      </c>
      <c r="P286" s="468">
        <v>77035</v>
      </c>
      <c r="Q286" s="491">
        <v>0.88749999999999996</v>
      </c>
      <c r="R286" s="469">
        <v>217</v>
      </c>
    </row>
    <row r="287" spans="1:18" ht="14.4" customHeight="1" x14ac:dyDescent="0.3">
      <c r="A287" s="463"/>
      <c r="B287" s="464" t="s">
        <v>1830</v>
      </c>
      <c r="C287" s="464" t="s">
        <v>1609</v>
      </c>
      <c r="D287" s="464" t="s">
        <v>1618</v>
      </c>
      <c r="E287" s="464" t="s">
        <v>1832</v>
      </c>
      <c r="F287" s="464"/>
      <c r="G287" s="468">
        <v>2</v>
      </c>
      <c r="H287" s="468">
        <v>2578</v>
      </c>
      <c r="I287" s="464">
        <v>2</v>
      </c>
      <c r="J287" s="464">
        <v>1289</v>
      </c>
      <c r="K287" s="468">
        <v>1</v>
      </c>
      <c r="L287" s="468">
        <v>1289</v>
      </c>
      <c r="M287" s="464">
        <v>1</v>
      </c>
      <c r="N287" s="464">
        <v>1289</v>
      </c>
      <c r="O287" s="468"/>
      <c r="P287" s="468"/>
      <c r="Q287" s="491"/>
      <c r="R287" s="469"/>
    </row>
    <row r="288" spans="1:18" ht="14.4" customHeight="1" x14ac:dyDescent="0.3">
      <c r="A288" s="463"/>
      <c r="B288" s="464" t="s">
        <v>1830</v>
      </c>
      <c r="C288" s="464" t="s">
        <v>1609</v>
      </c>
      <c r="D288" s="464" t="s">
        <v>1618</v>
      </c>
      <c r="E288" s="464" t="s">
        <v>1833</v>
      </c>
      <c r="F288" s="464"/>
      <c r="G288" s="468">
        <v>3</v>
      </c>
      <c r="H288" s="468">
        <v>5310</v>
      </c>
      <c r="I288" s="464">
        <v>1.5</v>
      </c>
      <c r="J288" s="464">
        <v>1770</v>
      </c>
      <c r="K288" s="468">
        <v>2</v>
      </c>
      <c r="L288" s="468">
        <v>3540</v>
      </c>
      <c r="M288" s="464">
        <v>1</v>
      </c>
      <c r="N288" s="464">
        <v>1770</v>
      </c>
      <c r="O288" s="468">
        <v>2</v>
      </c>
      <c r="P288" s="468">
        <v>3540</v>
      </c>
      <c r="Q288" s="491">
        <v>1</v>
      </c>
      <c r="R288" s="469">
        <v>1770</v>
      </c>
    </row>
    <row r="289" spans="1:18" ht="14.4" customHeight="1" x14ac:dyDescent="0.3">
      <c r="A289" s="463"/>
      <c r="B289" s="464" t="s">
        <v>1830</v>
      </c>
      <c r="C289" s="464" t="s">
        <v>1609</v>
      </c>
      <c r="D289" s="464" t="s">
        <v>1618</v>
      </c>
      <c r="E289" s="464" t="s">
        <v>1834</v>
      </c>
      <c r="F289" s="464"/>
      <c r="G289" s="468">
        <v>3</v>
      </c>
      <c r="H289" s="468">
        <v>7350</v>
      </c>
      <c r="I289" s="464">
        <v>0.75</v>
      </c>
      <c r="J289" s="464">
        <v>2450</v>
      </c>
      <c r="K289" s="468">
        <v>4</v>
      </c>
      <c r="L289" s="468">
        <v>9800</v>
      </c>
      <c r="M289" s="464">
        <v>1</v>
      </c>
      <c r="N289" s="464">
        <v>2450</v>
      </c>
      <c r="O289" s="468">
        <v>5</v>
      </c>
      <c r="P289" s="468">
        <v>12250</v>
      </c>
      <c r="Q289" s="491">
        <v>1.25</v>
      </c>
      <c r="R289" s="469">
        <v>2450</v>
      </c>
    </row>
    <row r="290" spans="1:18" ht="14.4" customHeight="1" x14ac:dyDescent="0.3">
      <c r="A290" s="463"/>
      <c r="B290" s="464" t="s">
        <v>1830</v>
      </c>
      <c r="C290" s="464" t="s">
        <v>1609</v>
      </c>
      <c r="D290" s="464" t="s">
        <v>1618</v>
      </c>
      <c r="E290" s="464" t="s">
        <v>1835</v>
      </c>
      <c r="F290" s="464"/>
      <c r="G290" s="468">
        <v>2</v>
      </c>
      <c r="H290" s="468">
        <v>2606</v>
      </c>
      <c r="I290" s="464"/>
      <c r="J290" s="464">
        <v>1303</v>
      </c>
      <c r="K290" s="468"/>
      <c r="L290" s="468"/>
      <c r="M290" s="464"/>
      <c r="N290" s="464"/>
      <c r="O290" s="468">
        <v>2</v>
      </c>
      <c r="P290" s="468">
        <v>2606</v>
      </c>
      <c r="Q290" s="491"/>
      <c r="R290" s="469">
        <v>1303</v>
      </c>
    </row>
    <row r="291" spans="1:18" ht="14.4" customHeight="1" x14ac:dyDescent="0.3">
      <c r="A291" s="463"/>
      <c r="B291" s="464" t="s">
        <v>1830</v>
      </c>
      <c r="C291" s="464" t="s">
        <v>1609</v>
      </c>
      <c r="D291" s="464" t="s">
        <v>1618</v>
      </c>
      <c r="E291" s="464" t="s">
        <v>1836</v>
      </c>
      <c r="F291" s="464"/>
      <c r="G291" s="468">
        <v>184</v>
      </c>
      <c r="H291" s="468">
        <v>191912</v>
      </c>
      <c r="I291" s="464">
        <v>0.92929292929292928</v>
      </c>
      <c r="J291" s="464">
        <v>1043</v>
      </c>
      <c r="K291" s="468">
        <v>198</v>
      </c>
      <c r="L291" s="468">
        <v>206514</v>
      </c>
      <c r="M291" s="464">
        <v>1</v>
      </c>
      <c r="N291" s="464">
        <v>1043</v>
      </c>
      <c r="O291" s="468">
        <v>180</v>
      </c>
      <c r="P291" s="468">
        <v>187740</v>
      </c>
      <c r="Q291" s="491">
        <v>0.90909090909090906</v>
      </c>
      <c r="R291" s="469">
        <v>1043</v>
      </c>
    </row>
    <row r="292" spans="1:18" ht="14.4" customHeight="1" x14ac:dyDescent="0.3">
      <c r="A292" s="463"/>
      <c r="B292" s="464" t="s">
        <v>1830</v>
      </c>
      <c r="C292" s="464" t="s">
        <v>1609</v>
      </c>
      <c r="D292" s="464" t="s">
        <v>1618</v>
      </c>
      <c r="E292" s="464" t="s">
        <v>1837</v>
      </c>
      <c r="F292" s="464"/>
      <c r="G292" s="468">
        <v>1</v>
      </c>
      <c r="H292" s="468">
        <v>1654</v>
      </c>
      <c r="I292" s="464">
        <v>0.5</v>
      </c>
      <c r="J292" s="464">
        <v>1654</v>
      </c>
      <c r="K292" s="468">
        <v>2</v>
      </c>
      <c r="L292" s="468">
        <v>3308</v>
      </c>
      <c r="M292" s="464">
        <v>1</v>
      </c>
      <c r="N292" s="464">
        <v>1654</v>
      </c>
      <c r="O292" s="468">
        <v>2</v>
      </c>
      <c r="P292" s="468">
        <v>3308</v>
      </c>
      <c r="Q292" s="491">
        <v>1</v>
      </c>
      <c r="R292" s="469">
        <v>1654</v>
      </c>
    </row>
    <row r="293" spans="1:18" ht="14.4" customHeight="1" x14ac:dyDescent="0.3">
      <c r="A293" s="463"/>
      <c r="B293" s="464" t="s">
        <v>1830</v>
      </c>
      <c r="C293" s="464" t="s">
        <v>1609</v>
      </c>
      <c r="D293" s="464" t="s">
        <v>1618</v>
      </c>
      <c r="E293" s="464" t="s">
        <v>1838</v>
      </c>
      <c r="F293" s="464"/>
      <c r="G293" s="468">
        <v>31</v>
      </c>
      <c r="H293" s="468">
        <v>41013</v>
      </c>
      <c r="I293" s="464">
        <v>0.93939393939393945</v>
      </c>
      <c r="J293" s="464">
        <v>1323</v>
      </c>
      <c r="K293" s="468">
        <v>33</v>
      </c>
      <c r="L293" s="468">
        <v>43659</v>
      </c>
      <c r="M293" s="464">
        <v>1</v>
      </c>
      <c r="N293" s="464">
        <v>1323</v>
      </c>
      <c r="O293" s="468">
        <v>20</v>
      </c>
      <c r="P293" s="468">
        <v>26460</v>
      </c>
      <c r="Q293" s="491">
        <v>0.60606060606060608</v>
      </c>
      <c r="R293" s="469">
        <v>1323</v>
      </c>
    </row>
    <row r="294" spans="1:18" ht="14.4" customHeight="1" x14ac:dyDescent="0.3">
      <c r="A294" s="463"/>
      <c r="B294" s="464" t="s">
        <v>1830</v>
      </c>
      <c r="C294" s="464" t="s">
        <v>1609</v>
      </c>
      <c r="D294" s="464" t="s">
        <v>1618</v>
      </c>
      <c r="E294" s="464" t="s">
        <v>1839</v>
      </c>
      <c r="F294" s="464"/>
      <c r="G294" s="468">
        <v>1</v>
      </c>
      <c r="H294" s="468">
        <v>2416</v>
      </c>
      <c r="I294" s="464"/>
      <c r="J294" s="464">
        <v>2416</v>
      </c>
      <c r="K294" s="468"/>
      <c r="L294" s="468"/>
      <c r="M294" s="464"/>
      <c r="N294" s="464"/>
      <c r="O294" s="468"/>
      <c r="P294" s="468"/>
      <c r="Q294" s="491"/>
      <c r="R294" s="469"/>
    </row>
    <row r="295" spans="1:18" ht="14.4" customHeight="1" x14ac:dyDescent="0.3">
      <c r="A295" s="463"/>
      <c r="B295" s="464" t="s">
        <v>1830</v>
      </c>
      <c r="C295" s="464" t="s">
        <v>1609</v>
      </c>
      <c r="D295" s="464" t="s">
        <v>1618</v>
      </c>
      <c r="E295" s="464" t="s">
        <v>1840</v>
      </c>
      <c r="F295" s="464"/>
      <c r="G295" s="468">
        <v>2</v>
      </c>
      <c r="H295" s="468">
        <v>3866</v>
      </c>
      <c r="I295" s="464">
        <v>0.66666666666666663</v>
      </c>
      <c r="J295" s="464">
        <v>1933</v>
      </c>
      <c r="K295" s="468">
        <v>3</v>
      </c>
      <c r="L295" s="468">
        <v>5799</v>
      </c>
      <c r="M295" s="464">
        <v>1</v>
      </c>
      <c r="N295" s="464">
        <v>1933</v>
      </c>
      <c r="O295" s="468">
        <v>2</v>
      </c>
      <c r="P295" s="468">
        <v>3866</v>
      </c>
      <c r="Q295" s="491">
        <v>0.66666666666666663</v>
      </c>
      <c r="R295" s="469">
        <v>1933</v>
      </c>
    </row>
    <row r="296" spans="1:18" ht="14.4" customHeight="1" x14ac:dyDescent="0.3">
      <c r="A296" s="463"/>
      <c r="B296" s="464" t="s">
        <v>1830</v>
      </c>
      <c r="C296" s="464" t="s">
        <v>1609</v>
      </c>
      <c r="D296" s="464" t="s">
        <v>1618</v>
      </c>
      <c r="E296" s="464" t="s">
        <v>1841</v>
      </c>
      <c r="F296" s="464"/>
      <c r="G296" s="468"/>
      <c r="H296" s="468"/>
      <c r="I296" s="464"/>
      <c r="J296" s="464"/>
      <c r="K296" s="468">
        <v>1</v>
      </c>
      <c r="L296" s="468">
        <v>678</v>
      </c>
      <c r="M296" s="464">
        <v>1</v>
      </c>
      <c r="N296" s="464">
        <v>678</v>
      </c>
      <c r="O296" s="468">
        <v>3</v>
      </c>
      <c r="P296" s="468">
        <v>2034</v>
      </c>
      <c r="Q296" s="491">
        <v>3</v>
      </c>
      <c r="R296" s="469">
        <v>678</v>
      </c>
    </row>
    <row r="297" spans="1:18" ht="14.4" customHeight="1" x14ac:dyDescent="0.3">
      <c r="A297" s="463"/>
      <c r="B297" s="464" t="s">
        <v>1830</v>
      </c>
      <c r="C297" s="464" t="s">
        <v>1609</v>
      </c>
      <c r="D297" s="464" t="s">
        <v>1618</v>
      </c>
      <c r="E297" s="464" t="s">
        <v>1842</v>
      </c>
      <c r="F297" s="464"/>
      <c r="G297" s="468">
        <v>65</v>
      </c>
      <c r="H297" s="468">
        <v>35230</v>
      </c>
      <c r="I297" s="464">
        <v>0.91549295774647887</v>
      </c>
      <c r="J297" s="464">
        <v>542</v>
      </c>
      <c r="K297" s="468">
        <v>71</v>
      </c>
      <c r="L297" s="468">
        <v>38482</v>
      </c>
      <c r="M297" s="464">
        <v>1</v>
      </c>
      <c r="N297" s="464">
        <v>542</v>
      </c>
      <c r="O297" s="468">
        <v>62</v>
      </c>
      <c r="P297" s="468">
        <v>33604</v>
      </c>
      <c r="Q297" s="491">
        <v>0.87323943661971826</v>
      </c>
      <c r="R297" s="469">
        <v>542</v>
      </c>
    </row>
    <row r="298" spans="1:18" ht="14.4" customHeight="1" x14ac:dyDescent="0.3">
      <c r="A298" s="463"/>
      <c r="B298" s="464" t="s">
        <v>1830</v>
      </c>
      <c r="C298" s="464" t="s">
        <v>1609</v>
      </c>
      <c r="D298" s="464" t="s">
        <v>1618</v>
      </c>
      <c r="E298" s="464" t="s">
        <v>1843</v>
      </c>
      <c r="F298" s="464"/>
      <c r="G298" s="468">
        <v>2</v>
      </c>
      <c r="H298" s="468">
        <v>596</v>
      </c>
      <c r="I298" s="464"/>
      <c r="J298" s="464">
        <v>298</v>
      </c>
      <c r="K298" s="468"/>
      <c r="L298" s="468"/>
      <c r="M298" s="464"/>
      <c r="N298" s="464"/>
      <c r="O298" s="468">
        <v>2</v>
      </c>
      <c r="P298" s="468">
        <v>596</v>
      </c>
      <c r="Q298" s="491"/>
      <c r="R298" s="469">
        <v>298</v>
      </c>
    </row>
    <row r="299" spans="1:18" ht="14.4" customHeight="1" x14ac:dyDescent="0.3">
      <c r="A299" s="463"/>
      <c r="B299" s="464" t="s">
        <v>1830</v>
      </c>
      <c r="C299" s="464" t="s">
        <v>1609</v>
      </c>
      <c r="D299" s="464" t="s">
        <v>1618</v>
      </c>
      <c r="E299" s="464" t="s">
        <v>1844</v>
      </c>
      <c r="F299" s="464"/>
      <c r="G299" s="468">
        <v>52</v>
      </c>
      <c r="H299" s="468">
        <v>30108</v>
      </c>
      <c r="I299" s="464">
        <v>0.94545454545454544</v>
      </c>
      <c r="J299" s="464">
        <v>579</v>
      </c>
      <c r="K299" s="468">
        <v>55</v>
      </c>
      <c r="L299" s="468">
        <v>31845</v>
      </c>
      <c r="M299" s="464">
        <v>1</v>
      </c>
      <c r="N299" s="464">
        <v>579</v>
      </c>
      <c r="O299" s="468">
        <v>64</v>
      </c>
      <c r="P299" s="468">
        <v>37056</v>
      </c>
      <c r="Q299" s="491">
        <v>1.1636363636363636</v>
      </c>
      <c r="R299" s="469">
        <v>579</v>
      </c>
    </row>
    <row r="300" spans="1:18" ht="14.4" customHeight="1" x14ac:dyDescent="0.3">
      <c r="A300" s="463"/>
      <c r="B300" s="464" t="s">
        <v>1830</v>
      </c>
      <c r="C300" s="464" t="s">
        <v>1609</v>
      </c>
      <c r="D300" s="464" t="s">
        <v>1618</v>
      </c>
      <c r="E300" s="464" t="s">
        <v>1622</v>
      </c>
      <c r="F300" s="464"/>
      <c r="G300" s="468">
        <v>13</v>
      </c>
      <c r="H300" s="468">
        <v>1469</v>
      </c>
      <c r="I300" s="464">
        <v>0.61904761904761907</v>
      </c>
      <c r="J300" s="464">
        <v>113</v>
      </c>
      <c r="K300" s="468">
        <v>21</v>
      </c>
      <c r="L300" s="468">
        <v>2373</v>
      </c>
      <c r="M300" s="464">
        <v>1</v>
      </c>
      <c r="N300" s="464">
        <v>113</v>
      </c>
      <c r="O300" s="468">
        <v>47</v>
      </c>
      <c r="P300" s="468">
        <v>5311</v>
      </c>
      <c r="Q300" s="491">
        <v>2.2380952380952381</v>
      </c>
      <c r="R300" s="469">
        <v>113</v>
      </c>
    </row>
    <row r="301" spans="1:18" ht="14.4" customHeight="1" x14ac:dyDescent="0.3">
      <c r="A301" s="463"/>
      <c r="B301" s="464" t="s">
        <v>1830</v>
      </c>
      <c r="C301" s="464" t="s">
        <v>1609</v>
      </c>
      <c r="D301" s="464" t="s">
        <v>1618</v>
      </c>
      <c r="E301" s="464" t="s">
        <v>1623</v>
      </c>
      <c r="F301" s="464"/>
      <c r="G301" s="468">
        <v>3</v>
      </c>
      <c r="H301" s="468">
        <v>396</v>
      </c>
      <c r="I301" s="464">
        <v>0.75</v>
      </c>
      <c r="J301" s="464">
        <v>132</v>
      </c>
      <c r="K301" s="468">
        <v>4</v>
      </c>
      <c r="L301" s="468">
        <v>528</v>
      </c>
      <c r="M301" s="464">
        <v>1</v>
      </c>
      <c r="N301" s="464">
        <v>132</v>
      </c>
      <c r="O301" s="468">
        <v>5</v>
      </c>
      <c r="P301" s="468">
        <v>660</v>
      </c>
      <c r="Q301" s="491">
        <v>1.25</v>
      </c>
      <c r="R301" s="469">
        <v>132</v>
      </c>
    </row>
    <row r="302" spans="1:18" ht="14.4" customHeight="1" x14ac:dyDescent="0.3">
      <c r="A302" s="463"/>
      <c r="B302" s="464" t="s">
        <v>1830</v>
      </c>
      <c r="C302" s="464" t="s">
        <v>1609</v>
      </c>
      <c r="D302" s="464" t="s">
        <v>1618</v>
      </c>
      <c r="E302" s="464" t="s">
        <v>1624</v>
      </c>
      <c r="F302" s="464"/>
      <c r="G302" s="468">
        <v>3</v>
      </c>
      <c r="H302" s="468">
        <v>468</v>
      </c>
      <c r="I302" s="464">
        <v>0.75</v>
      </c>
      <c r="J302" s="464">
        <v>156</v>
      </c>
      <c r="K302" s="468">
        <v>4</v>
      </c>
      <c r="L302" s="468">
        <v>624</v>
      </c>
      <c r="M302" s="464">
        <v>1</v>
      </c>
      <c r="N302" s="464">
        <v>156</v>
      </c>
      <c r="O302" s="468">
        <v>4</v>
      </c>
      <c r="P302" s="468">
        <v>624</v>
      </c>
      <c r="Q302" s="491">
        <v>1</v>
      </c>
      <c r="R302" s="469">
        <v>156</v>
      </c>
    </row>
    <row r="303" spans="1:18" ht="14.4" customHeight="1" x14ac:dyDescent="0.3">
      <c r="A303" s="463"/>
      <c r="B303" s="464" t="s">
        <v>1830</v>
      </c>
      <c r="C303" s="464" t="s">
        <v>1609</v>
      </c>
      <c r="D303" s="464" t="s">
        <v>1618</v>
      </c>
      <c r="E303" s="464" t="s">
        <v>1648</v>
      </c>
      <c r="F303" s="464"/>
      <c r="G303" s="468"/>
      <c r="H303" s="468"/>
      <c r="I303" s="464"/>
      <c r="J303" s="464"/>
      <c r="K303" s="468">
        <v>3</v>
      </c>
      <c r="L303" s="468">
        <v>6000</v>
      </c>
      <c r="M303" s="464">
        <v>1</v>
      </c>
      <c r="N303" s="464">
        <v>2000</v>
      </c>
      <c r="O303" s="468">
        <v>1</v>
      </c>
      <c r="P303" s="468">
        <v>2000</v>
      </c>
      <c r="Q303" s="491">
        <v>0.33333333333333331</v>
      </c>
      <c r="R303" s="469">
        <v>2000</v>
      </c>
    </row>
    <row r="304" spans="1:18" ht="14.4" customHeight="1" x14ac:dyDescent="0.3">
      <c r="A304" s="463"/>
      <c r="B304" s="464" t="s">
        <v>1830</v>
      </c>
      <c r="C304" s="464" t="s">
        <v>1609</v>
      </c>
      <c r="D304" s="464" t="s">
        <v>1618</v>
      </c>
      <c r="E304" s="464" t="s">
        <v>1664</v>
      </c>
      <c r="F304" s="464"/>
      <c r="G304" s="468">
        <v>4</v>
      </c>
      <c r="H304" s="468">
        <v>4032</v>
      </c>
      <c r="I304" s="464">
        <v>0.5</v>
      </c>
      <c r="J304" s="464">
        <v>1008</v>
      </c>
      <c r="K304" s="468">
        <v>8</v>
      </c>
      <c r="L304" s="468">
        <v>8064</v>
      </c>
      <c r="M304" s="464">
        <v>1</v>
      </c>
      <c r="N304" s="464">
        <v>1008</v>
      </c>
      <c r="O304" s="468">
        <v>4</v>
      </c>
      <c r="P304" s="468">
        <v>4032</v>
      </c>
      <c r="Q304" s="491">
        <v>0.5</v>
      </c>
      <c r="R304" s="469">
        <v>1008</v>
      </c>
    </row>
    <row r="305" spans="1:18" ht="14.4" customHeight="1" x14ac:dyDescent="0.3">
      <c r="A305" s="463"/>
      <c r="B305" s="464" t="s">
        <v>1830</v>
      </c>
      <c r="C305" s="464" t="s">
        <v>1609</v>
      </c>
      <c r="D305" s="464" t="s">
        <v>1618</v>
      </c>
      <c r="E305" s="464" t="s">
        <v>1845</v>
      </c>
      <c r="F305" s="464"/>
      <c r="G305" s="468">
        <v>184</v>
      </c>
      <c r="H305" s="468">
        <v>39928</v>
      </c>
      <c r="I305" s="464">
        <v>0.99459459459459465</v>
      </c>
      <c r="J305" s="464">
        <v>217</v>
      </c>
      <c r="K305" s="468">
        <v>185</v>
      </c>
      <c r="L305" s="468">
        <v>40145</v>
      </c>
      <c r="M305" s="464">
        <v>1</v>
      </c>
      <c r="N305" s="464">
        <v>217</v>
      </c>
      <c r="O305" s="468">
        <v>192</v>
      </c>
      <c r="P305" s="468">
        <v>41664</v>
      </c>
      <c r="Q305" s="491">
        <v>1.0378378378378379</v>
      </c>
      <c r="R305" s="469">
        <v>217</v>
      </c>
    </row>
    <row r="306" spans="1:18" ht="14.4" customHeight="1" x14ac:dyDescent="0.3">
      <c r="A306" s="463"/>
      <c r="B306" s="464" t="s">
        <v>1830</v>
      </c>
      <c r="C306" s="464" t="s">
        <v>1609</v>
      </c>
      <c r="D306" s="464" t="s">
        <v>1618</v>
      </c>
      <c r="E306" s="464" t="s">
        <v>1846</v>
      </c>
      <c r="F306" s="464"/>
      <c r="G306" s="468">
        <v>125</v>
      </c>
      <c r="H306" s="468">
        <v>130375</v>
      </c>
      <c r="I306" s="464">
        <v>1.0416666666666667</v>
      </c>
      <c r="J306" s="464">
        <v>1043</v>
      </c>
      <c r="K306" s="468">
        <v>120</v>
      </c>
      <c r="L306" s="468">
        <v>125160</v>
      </c>
      <c r="M306" s="464">
        <v>1</v>
      </c>
      <c r="N306" s="464">
        <v>1043</v>
      </c>
      <c r="O306" s="468">
        <v>140</v>
      </c>
      <c r="P306" s="468">
        <v>146020</v>
      </c>
      <c r="Q306" s="491">
        <v>1.1666666666666667</v>
      </c>
      <c r="R306" s="469">
        <v>1043</v>
      </c>
    </row>
    <row r="307" spans="1:18" ht="14.4" customHeight="1" x14ac:dyDescent="0.3">
      <c r="A307" s="463"/>
      <c r="B307" s="464" t="s">
        <v>1830</v>
      </c>
      <c r="C307" s="464" t="s">
        <v>1609</v>
      </c>
      <c r="D307" s="464" t="s">
        <v>1618</v>
      </c>
      <c r="E307" s="464" t="s">
        <v>1847</v>
      </c>
      <c r="F307" s="464"/>
      <c r="G307" s="468">
        <v>3</v>
      </c>
      <c r="H307" s="468">
        <v>3969</v>
      </c>
      <c r="I307" s="464">
        <v>1.5</v>
      </c>
      <c r="J307" s="464">
        <v>1323</v>
      </c>
      <c r="K307" s="468">
        <v>2</v>
      </c>
      <c r="L307" s="468">
        <v>2646</v>
      </c>
      <c r="M307" s="464">
        <v>1</v>
      </c>
      <c r="N307" s="464">
        <v>1323</v>
      </c>
      <c r="O307" s="468">
        <v>6</v>
      </c>
      <c r="P307" s="468">
        <v>7938</v>
      </c>
      <c r="Q307" s="491">
        <v>3</v>
      </c>
      <c r="R307" s="469">
        <v>1323</v>
      </c>
    </row>
    <row r="308" spans="1:18" ht="14.4" customHeight="1" x14ac:dyDescent="0.3">
      <c r="A308" s="463"/>
      <c r="B308" s="464" t="s">
        <v>1830</v>
      </c>
      <c r="C308" s="464" t="s">
        <v>1609</v>
      </c>
      <c r="D308" s="464" t="s">
        <v>1618</v>
      </c>
      <c r="E308" s="464" t="s">
        <v>1848</v>
      </c>
      <c r="F308" s="464"/>
      <c r="G308" s="468">
        <v>11</v>
      </c>
      <c r="H308" s="468">
        <v>5962</v>
      </c>
      <c r="I308" s="464">
        <v>0.45833333333333331</v>
      </c>
      <c r="J308" s="464">
        <v>542</v>
      </c>
      <c r="K308" s="468">
        <v>24</v>
      </c>
      <c r="L308" s="468">
        <v>13008</v>
      </c>
      <c r="M308" s="464">
        <v>1</v>
      </c>
      <c r="N308" s="464">
        <v>542</v>
      </c>
      <c r="O308" s="468">
        <v>10</v>
      </c>
      <c r="P308" s="468">
        <v>5420</v>
      </c>
      <c r="Q308" s="491">
        <v>0.41666666666666669</v>
      </c>
      <c r="R308" s="469">
        <v>542</v>
      </c>
    </row>
    <row r="309" spans="1:18" ht="14.4" customHeight="1" x14ac:dyDescent="0.3">
      <c r="A309" s="463"/>
      <c r="B309" s="464" t="s">
        <v>1830</v>
      </c>
      <c r="C309" s="464" t="s">
        <v>1609</v>
      </c>
      <c r="D309" s="464" t="s">
        <v>1618</v>
      </c>
      <c r="E309" s="464" t="s">
        <v>1849</v>
      </c>
      <c r="F309" s="464"/>
      <c r="G309" s="468">
        <v>5</v>
      </c>
      <c r="H309" s="468">
        <v>1490</v>
      </c>
      <c r="I309" s="464"/>
      <c r="J309" s="464">
        <v>298</v>
      </c>
      <c r="K309" s="468"/>
      <c r="L309" s="468"/>
      <c r="M309" s="464"/>
      <c r="N309" s="464"/>
      <c r="O309" s="468"/>
      <c r="P309" s="468"/>
      <c r="Q309" s="491"/>
      <c r="R309" s="469"/>
    </row>
    <row r="310" spans="1:18" ht="14.4" customHeight="1" x14ac:dyDescent="0.3">
      <c r="A310" s="463"/>
      <c r="B310" s="464" t="s">
        <v>1830</v>
      </c>
      <c r="C310" s="464" t="s">
        <v>1609</v>
      </c>
      <c r="D310" s="464" t="s">
        <v>1618</v>
      </c>
      <c r="E310" s="464" t="s">
        <v>1850</v>
      </c>
      <c r="F310" s="464"/>
      <c r="G310" s="468">
        <v>64</v>
      </c>
      <c r="H310" s="468">
        <v>37056</v>
      </c>
      <c r="I310" s="464">
        <v>0.83116883116883122</v>
      </c>
      <c r="J310" s="464">
        <v>579</v>
      </c>
      <c r="K310" s="468">
        <v>77</v>
      </c>
      <c r="L310" s="468">
        <v>44583</v>
      </c>
      <c r="M310" s="464">
        <v>1</v>
      </c>
      <c r="N310" s="464">
        <v>579</v>
      </c>
      <c r="O310" s="468">
        <v>69</v>
      </c>
      <c r="P310" s="468">
        <v>39951</v>
      </c>
      <c r="Q310" s="491">
        <v>0.89610389610389607</v>
      </c>
      <c r="R310" s="469">
        <v>579</v>
      </c>
    </row>
    <row r="311" spans="1:18" ht="14.4" customHeight="1" x14ac:dyDescent="0.3">
      <c r="A311" s="463"/>
      <c r="B311" s="464" t="s">
        <v>1830</v>
      </c>
      <c r="C311" s="464" t="s">
        <v>1609</v>
      </c>
      <c r="D311" s="464" t="s">
        <v>1618</v>
      </c>
      <c r="E311" s="464" t="s">
        <v>1851</v>
      </c>
      <c r="F311" s="464"/>
      <c r="G311" s="468">
        <v>3</v>
      </c>
      <c r="H311" s="468">
        <v>30213</v>
      </c>
      <c r="I311" s="464"/>
      <c r="J311" s="464">
        <v>10071</v>
      </c>
      <c r="K311" s="468"/>
      <c r="L311" s="468"/>
      <c r="M311" s="464"/>
      <c r="N311" s="464"/>
      <c r="O311" s="468"/>
      <c r="P311" s="468"/>
      <c r="Q311" s="491"/>
      <c r="R311" s="469"/>
    </row>
    <row r="312" spans="1:18" ht="14.4" customHeight="1" x14ac:dyDescent="0.3">
      <c r="A312" s="463"/>
      <c r="B312" s="464" t="s">
        <v>1830</v>
      </c>
      <c r="C312" s="464" t="s">
        <v>1609</v>
      </c>
      <c r="D312" s="464" t="s">
        <v>1618</v>
      </c>
      <c r="E312" s="464" t="s">
        <v>1852</v>
      </c>
      <c r="F312" s="464"/>
      <c r="G312" s="468"/>
      <c r="H312" s="468"/>
      <c r="I312" s="464"/>
      <c r="J312" s="464"/>
      <c r="K312" s="468"/>
      <c r="L312" s="468"/>
      <c r="M312" s="464"/>
      <c r="N312" s="464"/>
      <c r="O312" s="468">
        <v>1</v>
      </c>
      <c r="P312" s="468">
        <v>678</v>
      </c>
      <c r="Q312" s="491"/>
      <c r="R312" s="469">
        <v>678</v>
      </c>
    </row>
    <row r="313" spans="1:18" ht="14.4" customHeight="1" x14ac:dyDescent="0.3">
      <c r="A313" s="463"/>
      <c r="B313" s="464" t="s">
        <v>1830</v>
      </c>
      <c r="C313" s="464" t="s">
        <v>1609</v>
      </c>
      <c r="D313" s="464" t="s">
        <v>1618</v>
      </c>
      <c r="E313" s="464" t="s">
        <v>1853</v>
      </c>
      <c r="F313" s="464"/>
      <c r="G313" s="468">
        <v>1</v>
      </c>
      <c r="H313" s="468">
        <v>1303</v>
      </c>
      <c r="I313" s="464"/>
      <c r="J313" s="464">
        <v>1303</v>
      </c>
      <c r="K313" s="468"/>
      <c r="L313" s="468"/>
      <c r="M313" s="464"/>
      <c r="N313" s="464"/>
      <c r="O313" s="468">
        <v>2</v>
      </c>
      <c r="P313" s="468">
        <v>2606</v>
      </c>
      <c r="Q313" s="491"/>
      <c r="R313" s="469">
        <v>1303</v>
      </c>
    </row>
    <row r="314" spans="1:18" ht="14.4" customHeight="1" x14ac:dyDescent="0.3">
      <c r="A314" s="463"/>
      <c r="B314" s="464" t="s">
        <v>1830</v>
      </c>
      <c r="C314" s="464" t="s">
        <v>1609</v>
      </c>
      <c r="D314" s="464" t="s">
        <v>1618</v>
      </c>
      <c r="E314" s="464" t="s">
        <v>1854</v>
      </c>
      <c r="F314" s="464"/>
      <c r="G314" s="468">
        <v>1</v>
      </c>
      <c r="H314" s="468">
        <v>2416</v>
      </c>
      <c r="I314" s="464"/>
      <c r="J314" s="464">
        <v>2416</v>
      </c>
      <c r="K314" s="468"/>
      <c r="L314" s="468"/>
      <c r="M314" s="464"/>
      <c r="N314" s="464"/>
      <c r="O314" s="468"/>
      <c r="P314" s="468"/>
      <c r="Q314" s="491"/>
      <c r="R314" s="469"/>
    </row>
    <row r="315" spans="1:18" ht="14.4" customHeight="1" x14ac:dyDescent="0.3">
      <c r="A315" s="463"/>
      <c r="B315" s="464" t="s">
        <v>1830</v>
      </c>
      <c r="C315" s="464" t="s">
        <v>1609</v>
      </c>
      <c r="D315" s="464" t="s">
        <v>1618</v>
      </c>
      <c r="E315" s="464" t="s">
        <v>1855</v>
      </c>
      <c r="F315" s="464"/>
      <c r="G315" s="468"/>
      <c r="H315" s="468"/>
      <c r="I315" s="464"/>
      <c r="J315" s="464"/>
      <c r="K315" s="468">
        <v>1</v>
      </c>
      <c r="L315" s="468">
        <v>136</v>
      </c>
      <c r="M315" s="464">
        <v>1</v>
      </c>
      <c r="N315" s="464">
        <v>136</v>
      </c>
      <c r="O315" s="468"/>
      <c r="P315" s="468"/>
      <c r="Q315" s="491"/>
      <c r="R315" s="469"/>
    </row>
    <row r="316" spans="1:18" ht="14.4" customHeight="1" x14ac:dyDescent="0.3">
      <c r="A316" s="463"/>
      <c r="B316" s="464" t="s">
        <v>1830</v>
      </c>
      <c r="C316" s="464" t="s">
        <v>1609</v>
      </c>
      <c r="D316" s="464" t="s">
        <v>1618</v>
      </c>
      <c r="E316" s="464" t="s">
        <v>1856</v>
      </c>
      <c r="F316" s="464"/>
      <c r="G316" s="468"/>
      <c r="H316" s="468"/>
      <c r="I316" s="464"/>
      <c r="J316" s="464"/>
      <c r="K316" s="468">
        <v>1</v>
      </c>
      <c r="L316" s="468">
        <v>224</v>
      </c>
      <c r="M316" s="464">
        <v>1</v>
      </c>
      <c r="N316" s="464">
        <v>224</v>
      </c>
      <c r="O316" s="468"/>
      <c r="P316" s="468"/>
      <c r="Q316" s="491"/>
      <c r="R316" s="469"/>
    </row>
    <row r="317" spans="1:18" ht="14.4" customHeight="1" x14ac:dyDescent="0.3">
      <c r="A317" s="463"/>
      <c r="B317" s="464" t="s">
        <v>1830</v>
      </c>
      <c r="C317" s="464" t="s">
        <v>1609</v>
      </c>
      <c r="D317" s="464" t="s">
        <v>1618</v>
      </c>
      <c r="E317" s="464" t="s">
        <v>1857</v>
      </c>
      <c r="F317" s="464"/>
      <c r="G317" s="468"/>
      <c r="H317" s="468"/>
      <c r="I317" s="464"/>
      <c r="J317" s="464"/>
      <c r="K317" s="468"/>
      <c r="L317" s="468"/>
      <c r="M317" s="464"/>
      <c r="N317" s="464"/>
      <c r="O317" s="468">
        <v>1</v>
      </c>
      <c r="P317" s="468">
        <v>1289</v>
      </c>
      <c r="Q317" s="491"/>
      <c r="R317" s="469">
        <v>1289</v>
      </c>
    </row>
    <row r="318" spans="1:18" ht="14.4" customHeight="1" x14ac:dyDescent="0.3">
      <c r="A318" s="463"/>
      <c r="B318" s="464" t="s">
        <v>1830</v>
      </c>
      <c r="C318" s="464" t="s">
        <v>1609</v>
      </c>
      <c r="D318" s="464" t="s">
        <v>1618</v>
      </c>
      <c r="E318" s="464" t="s">
        <v>1858</v>
      </c>
      <c r="F318" s="464"/>
      <c r="G318" s="468"/>
      <c r="H318" s="468"/>
      <c r="I318" s="464"/>
      <c r="J318" s="464"/>
      <c r="K318" s="468"/>
      <c r="L318" s="468"/>
      <c r="M318" s="464"/>
      <c r="N318" s="464"/>
      <c r="O318" s="468">
        <v>3</v>
      </c>
      <c r="P318" s="468">
        <v>3249</v>
      </c>
      <c r="Q318" s="491"/>
      <c r="R318" s="469">
        <v>1083</v>
      </c>
    </row>
    <row r="319" spans="1:18" ht="14.4" customHeight="1" x14ac:dyDescent="0.3">
      <c r="A319" s="463"/>
      <c r="B319" s="464" t="s">
        <v>1830</v>
      </c>
      <c r="C319" s="464" t="s">
        <v>1609</v>
      </c>
      <c r="D319" s="464" t="s">
        <v>1618</v>
      </c>
      <c r="E319" s="464" t="s">
        <v>1859</v>
      </c>
      <c r="F319" s="464"/>
      <c r="G319" s="468"/>
      <c r="H319" s="468"/>
      <c r="I319" s="464"/>
      <c r="J319" s="464"/>
      <c r="K319" s="468"/>
      <c r="L319" s="468"/>
      <c r="M319" s="464"/>
      <c r="N319" s="464"/>
      <c r="O319" s="468">
        <v>1</v>
      </c>
      <c r="P319" s="468">
        <v>2450</v>
      </c>
      <c r="Q319" s="491"/>
      <c r="R319" s="469">
        <v>2450</v>
      </c>
    </row>
    <row r="320" spans="1:18" ht="14.4" customHeight="1" x14ac:dyDescent="0.3">
      <c r="A320" s="463"/>
      <c r="B320" s="464" t="s">
        <v>1830</v>
      </c>
      <c r="C320" s="464" t="s">
        <v>1609</v>
      </c>
      <c r="D320" s="464" t="s">
        <v>1691</v>
      </c>
      <c r="E320" s="464" t="s">
        <v>1696</v>
      </c>
      <c r="F320" s="464" t="s">
        <v>1697</v>
      </c>
      <c r="G320" s="468">
        <v>9</v>
      </c>
      <c r="H320" s="468">
        <v>700</v>
      </c>
      <c r="I320" s="464">
        <v>0.64285648688113572</v>
      </c>
      <c r="J320" s="464">
        <v>77.777777777777771</v>
      </c>
      <c r="K320" s="468">
        <v>14</v>
      </c>
      <c r="L320" s="468">
        <v>1088.8900000000001</v>
      </c>
      <c r="M320" s="464">
        <v>1</v>
      </c>
      <c r="N320" s="464">
        <v>77.777857142857144</v>
      </c>
      <c r="O320" s="468">
        <v>26</v>
      </c>
      <c r="P320" s="468">
        <v>2022.23</v>
      </c>
      <c r="Q320" s="491">
        <v>1.8571481049509131</v>
      </c>
      <c r="R320" s="469">
        <v>77.778076923076924</v>
      </c>
    </row>
    <row r="321" spans="1:18" ht="14.4" customHeight="1" x14ac:dyDescent="0.3">
      <c r="A321" s="463"/>
      <c r="B321" s="464" t="s">
        <v>1830</v>
      </c>
      <c r="C321" s="464" t="s">
        <v>1609</v>
      </c>
      <c r="D321" s="464" t="s">
        <v>1691</v>
      </c>
      <c r="E321" s="464" t="s">
        <v>1696</v>
      </c>
      <c r="F321" s="464" t="s">
        <v>1799</v>
      </c>
      <c r="G321" s="468">
        <v>5</v>
      </c>
      <c r="H321" s="468">
        <v>388.89</v>
      </c>
      <c r="I321" s="464"/>
      <c r="J321" s="464">
        <v>77.777999999999992</v>
      </c>
      <c r="K321" s="468"/>
      <c r="L321" s="468"/>
      <c r="M321" s="464"/>
      <c r="N321" s="464"/>
      <c r="O321" s="468">
        <v>5</v>
      </c>
      <c r="P321" s="468">
        <v>388.89</v>
      </c>
      <c r="Q321" s="491"/>
      <c r="R321" s="469">
        <v>77.777999999999992</v>
      </c>
    </row>
    <row r="322" spans="1:18" ht="14.4" customHeight="1" x14ac:dyDescent="0.3">
      <c r="A322" s="463"/>
      <c r="B322" s="464" t="s">
        <v>1830</v>
      </c>
      <c r="C322" s="464" t="s">
        <v>1609</v>
      </c>
      <c r="D322" s="464" t="s">
        <v>1691</v>
      </c>
      <c r="E322" s="464" t="s">
        <v>1698</v>
      </c>
      <c r="F322" s="464" t="s">
        <v>1699</v>
      </c>
      <c r="G322" s="468">
        <v>47</v>
      </c>
      <c r="H322" s="468">
        <v>11750</v>
      </c>
      <c r="I322" s="464">
        <v>1.3055555555555556</v>
      </c>
      <c r="J322" s="464">
        <v>250</v>
      </c>
      <c r="K322" s="468">
        <v>36</v>
      </c>
      <c r="L322" s="468">
        <v>9000</v>
      </c>
      <c r="M322" s="464">
        <v>1</v>
      </c>
      <c r="N322" s="464">
        <v>250</v>
      </c>
      <c r="O322" s="468">
        <v>31</v>
      </c>
      <c r="P322" s="468">
        <v>7750</v>
      </c>
      <c r="Q322" s="491">
        <v>0.86111111111111116</v>
      </c>
      <c r="R322" s="469">
        <v>250</v>
      </c>
    </row>
    <row r="323" spans="1:18" ht="14.4" customHeight="1" x14ac:dyDescent="0.3">
      <c r="A323" s="463"/>
      <c r="B323" s="464" t="s">
        <v>1830</v>
      </c>
      <c r="C323" s="464" t="s">
        <v>1609</v>
      </c>
      <c r="D323" s="464" t="s">
        <v>1691</v>
      </c>
      <c r="E323" s="464" t="s">
        <v>1698</v>
      </c>
      <c r="F323" s="464" t="s">
        <v>1700</v>
      </c>
      <c r="G323" s="468"/>
      <c r="H323" s="468"/>
      <c r="I323" s="464"/>
      <c r="J323" s="464"/>
      <c r="K323" s="468">
        <v>1</v>
      </c>
      <c r="L323" s="468">
        <v>250</v>
      </c>
      <c r="M323" s="464">
        <v>1</v>
      </c>
      <c r="N323" s="464">
        <v>250</v>
      </c>
      <c r="O323" s="468"/>
      <c r="P323" s="468"/>
      <c r="Q323" s="491"/>
      <c r="R323" s="469"/>
    </row>
    <row r="324" spans="1:18" ht="14.4" customHeight="1" x14ac:dyDescent="0.3">
      <c r="A324" s="463"/>
      <c r="B324" s="464" t="s">
        <v>1830</v>
      </c>
      <c r="C324" s="464" t="s">
        <v>1609</v>
      </c>
      <c r="D324" s="464" t="s">
        <v>1691</v>
      </c>
      <c r="E324" s="464" t="s">
        <v>1701</v>
      </c>
      <c r="F324" s="464" t="s">
        <v>1702</v>
      </c>
      <c r="G324" s="468">
        <v>506</v>
      </c>
      <c r="H324" s="468">
        <v>151800</v>
      </c>
      <c r="I324" s="464">
        <v>0.937037037037037</v>
      </c>
      <c r="J324" s="464">
        <v>300</v>
      </c>
      <c r="K324" s="468">
        <v>540</v>
      </c>
      <c r="L324" s="468">
        <v>162000</v>
      </c>
      <c r="M324" s="464">
        <v>1</v>
      </c>
      <c r="N324" s="464">
        <v>300</v>
      </c>
      <c r="O324" s="468">
        <v>519</v>
      </c>
      <c r="P324" s="468">
        <v>155700</v>
      </c>
      <c r="Q324" s="491">
        <v>0.96111111111111114</v>
      </c>
      <c r="R324" s="469">
        <v>300</v>
      </c>
    </row>
    <row r="325" spans="1:18" ht="14.4" customHeight="1" x14ac:dyDescent="0.3">
      <c r="A325" s="463"/>
      <c r="B325" s="464" t="s">
        <v>1830</v>
      </c>
      <c r="C325" s="464" t="s">
        <v>1609</v>
      </c>
      <c r="D325" s="464" t="s">
        <v>1691</v>
      </c>
      <c r="E325" s="464" t="s">
        <v>1860</v>
      </c>
      <c r="F325" s="464" t="s">
        <v>1861</v>
      </c>
      <c r="G325" s="468">
        <v>318</v>
      </c>
      <c r="H325" s="468">
        <v>212000</v>
      </c>
      <c r="I325" s="464">
        <v>1.0564784404145662</v>
      </c>
      <c r="J325" s="464">
        <v>666.66666666666663</v>
      </c>
      <c r="K325" s="468">
        <v>301</v>
      </c>
      <c r="L325" s="468">
        <v>200666.66</v>
      </c>
      <c r="M325" s="464">
        <v>1</v>
      </c>
      <c r="N325" s="464">
        <v>666.66664451827239</v>
      </c>
      <c r="O325" s="468">
        <v>304</v>
      </c>
      <c r="P325" s="468">
        <v>202666.67000000004</v>
      </c>
      <c r="Q325" s="491">
        <v>1.0099668275736489</v>
      </c>
      <c r="R325" s="469">
        <v>666.66667763157909</v>
      </c>
    </row>
    <row r="326" spans="1:18" ht="14.4" customHeight="1" x14ac:dyDescent="0.3">
      <c r="A326" s="463"/>
      <c r="B326" s="464" t="s">
        <v>1830</v>
      </c>
      <c r="C326" s="464" t="s">
        <v>1609</v>
      </c>
      <c r="D326" s="464" t="s">
        <v>1691</v>
      </c>
      <c r="E326" s="464" t="s">
        <v>1862</v>
      </c>
      <c r="F326" s="464" t="s">
        <v>1863</v>
      </c>
      <c r="G326" s="468">
        <v>535</v>
      </c>
      <c r="H326" s="468">
        <v>124833.33</v>
      </c>
      <c r="I326" s="464">
        <v>0.92720963470118178</v>
      </c>
      <c r="J326" s="464">
        <v>233.33332710280374</v>
      </c>
      <c r="K326" s="468">
        <v>577</v>
      </c>
      <c r="L326" s="468">
        <v>134633.34</v>
      </c>
      <c r="M326" s="464">
        <v>1</v>
      </c>
      <c r="N326" s="464">
        <v>233.33334488734835</v>
      </c>
      <c r="O326" s="468">
        <v>554</v>
      </c>
      <c r="P326" s="468">
        <v>129266.67</v>
      </c>
      <c r="Q326" s="491">
        <v>0.96013862539546302</v>
      </c>
      <c r="R326" s="469">
        <v>233.33333935018049</v>
      </c>
    </row>
    <row r="327" spans="1:18" ht="14.4" customHeight="1" x14ac:dyDescent="0.3">
      <c r="A327" s="463"/>
      <c r="B327" s="464" t="s">
        <v>1830</v>
      </c>
      <c r="C327" s="464" t="s">
        <v>1609</v>
      </c>
      <c r="D327" s="464" t="s">
        <v>1691</v>
      </c>
      <c r="E327" s="464" t="s">
        <v>1864</v>
      </c>
      <c r="F327" s="464" t="s">
        <v>1865</v>
      </c>
      <c r="G327" s="468">
        <v>305</v>
      </c>
      <c r="H327" s="468">
        <v>237222.23</v>
      </c>
      <c r="I327" s="464">
        <v>0.86402267723152293</v>
      </c>
      <c r="J327" s="464">
        <v>777.77780327868857</v>
      </c>
      <c r="K327" s="468">
        <v>353</v>
      </c>
      <c r="L327" s="468">
        <v>274555.56</v>
      </c>
      <c r="M327" s="464">
        <v>1</v>
      </c>
      <c r="N327" s="464">
        <v>777.77779036827189</v>
      </c>
      <c r="O327" s="468">
        <v>340</v>
      </c>
      <c r="P327" s="468">
        <v>264444.46000000002</v>
      </c>
      <c r="Q327" s="491">
        <v>0.9631728455981734</v>
      </c>
      <c r="R327" s="469">
        <v>777.77782352941188</v>
      </c>
    </row>
    <row r="328" spans="1:18" ht="14.4" customHeight="1" x14ac:dyDescent="0.3">
      <c r="A328" s="463"/>
      <c r="B328" s="464" t="s">
        <v>1830</v>
      </c>
      <c r="C328" s="464" t="s">
        <v>1609</v>
      </c>
      <c r="D328" s="464" t="s">
        <v>1691</v>
      </c>
      <c r="E328" s="464" t="s">
        <v>1866</v>
      </c>
      <c r="F328" s="464" t="s">
        <v>1867</v>
      </c>
      <c r="G328" s="468">
        <v>822</v>
      </c>
      <c r="H328" s="468">
        <v>200933.33000000002</v>
      </c>
      <c r="I328" s="464">
        <v>1.0236612474603122</v>
      </c>
      <c r="J328" s="464">
        <v>244.44444038929441</v>
      </c>
      <c r="K328" s="468">
        <v>803</v>
      </c>
      <c r="L328" s="468">
        <v>196288.89</v>
      </c>
      <c r="M328" s="464">
        <v>1</v>
      </c>
      <c r="N328" s="464">
        <v>244.44444582814447</v>
      </c>
      <c r="O328" s="468">
        <v>761</v>
      </c>
      <c r="P328" s="468">
        <v>186022.22999999998</v>
      </c>
      <c r="Q328" s="491">
        <v>0.94769617373657755</v>
      </c>
      <c r="R328" s="469">
        <v>244.44445466491456</v>
      </c>
    </row>
    <row r="329" spans="1:18" ht="14.4" customHeight="1" x14ac:dyDescent="0.3">
      <c r="A329" s="463"/>
      <c r="B329" s="464" t="s">
        <v>1830</v>
      </c>
      <c r="C329" s="464" t="s">
        <v>1609</v>
      </c>
      <c r="D329" s="464" t="s">
        <v>1691</v>
      </c>
      <c r="E329" s="464" t="s">
        <v>1868</v>
      </c>
      <c r="F329" s="464" t="s">
        <v>1869</v>
      </c>
      <c r="G329" s="468">
        <v>10</v>
      </c>
      <c r="H329" s="468">
        <v>5255.5499999999993</v>
      </c>
      <c r="I329" s="464">
        <v>0.52631499885835131</v>
      </c>
      <c r="J329" s="464">
        <v>525.55499999999995</v>
      </c>
      <c r="K329" s="468">
        <v>19</v>
      </c>
      <c r="L329" s="468">
        <v>9985.5600000000013</v>
      </c>
      <c r="M329" s="464">
        <v>1</v>
      </c>
      <c r="N329" s="464">
        <v>525.55578947368429</v>
      </c>
      <c r="O329" s="468">
        <v>12</v>
      </c>
      <c r="P329" s="468">
        <v>6306.66</v>
      </c>
      <c r="Q329" s="491">
        <v>0.63157799863002162</v>
      </c>
      <c r="R329" s="469">
        <v>525.55499999999995</v>
      </c>
    </row>
    <row r="330" spans="1:18" ht="14.4" customHeight="1" x14ac:dyDescent="0.3">
      <c r="A330" s="463"/>
      <c r="B330" s="464" t="s">
        <v>1830</v>
      </c>
      <c r="C330" s="464" t="s">
        <v>1609</v>
      </c>
      <c r="D330" s="464" t="s">
        <v>1691</v>
      </c>
      <c r="E330" s="464" t="s">
        <v>1868</v>
      </c>
      <c r="F330" s="464" t="s">
        <v>1870</v>
      </c>
      <c r="G330" s="468">
        <v>3</v>
      </c>
      <c r="H330" s="468">
        <v>1576.67</v>
      </c>
      <c r="I330" s="464"/>
      <c r="J330" s="464">
        <v>525.55666666666673</v>
      </c>
      <c r="K330" s="468"/>
      <c r="L330" s="468"/>
      <c r="M330" s="464"/>
      <c r="N330" s="464"/>
      <c r="O330" s="468"/>
      <c r="P330" s="468"/>
      <c r="Q330" s="491"/>
      <c r="R330" s="469"/>
    </row>
    <row r="331" spans="1:18" ht="14.4" customHeight="1" x14ac:dyDescent="0.3">
      <c r="A331" s="463"/>
      <c r="B331" s="464" t="s">
        <v>1830</v>
      </c>
      <c r="C331" s="464" t="s">
        <v>1609</v>
      </c>
      <c r="D331" s="464" t="s">
        <v>1691</v>
      </c>
      <c r="E331" s="464" t="s">
        <v>1871</v>
      </c>
      <c r="F331" s="464" t="s">
        <v>1872</v>
      </c>
      <c r="G331" s="468">
        <v>7</v>
      </c>
      <c r="H331" s="468">
        <v>7000</v>
      </c>
      <c r="I331" s="464">
        <v>1</v>
      </c>
      <c r="J331" s="464">
        <v>1000</v>
      </c>
      <c r="K331" s="468">
        <v>7</v>
      </c>
      <c r="L331" s="468">
        <v>7000</v>
      </c>
      <c r="M331" s="464">
        <v>1</v>
      </c>
      <c r="N331" s="464">
        <v>1000</v>
      </c>
      <c r="O331" s="468">
        <v>12</v>
      </c>
      <c r="P331" s="468">
        <v>12000</v>
      </c>
      <c r="Q331" s="491">
        <v>1.7142857142857142</v>
      </c>
      <c r="R331" s="469">
        <v>1000</v>
      </c>
    </row>
    <row r="332" spans="1:18" ht="14.4" customHeight="1" x14ac:dyDescent="0.3">
      <c r="A332" s="463"/>
      <c r="B332" s="464" t="s">
        <v>1830</v>
      </c>
      <c r="C332" s="464" t="s">
        <v>1609</v>
      </c>
      <c r="D332" s="464" t="s">
        <v>1691</v>
      </c>
      <c r="E332" s="464" t="s">
        <v>1780</v>
      </c>
      <c r="F332" s="464" t="s">
        <v>1781</v>
      </c>
      <c r="G332" s="468">
        <v>2</v>
      </c>
      <c r="H332" s="468">
        <v>0</v>
      </c>
      <c r="I332" s="464"/>
      <c r="J332" s="464">
        <v>0</v>
      </c>
      <c r="K332" s="468"/>
      <c r="L332" s="468"/>
      <c r="M332" s="464"/>
      <c r="N332" s="464"/>
      <c r="O332" s="468"/>
      <c r="P332" s="468"/>
      <c r="Q332" s="491"/>
      <c r="R332" s="469"/>
    </row>
    <row r="333" spans="1:18" ht="14.4" customHeight="1" x14ac:dyDescent="0.3">
      <c r="A333" s="463"/>
      <c r="B333" s="464" t="s">
        <v>1830</v>
      </c>
      <c r="C333" s="464" t="s">
        <v>1609</v>
      </c>
      <c r="D333" s="464" t="s">
        <v>1691</v>
      </c>
      <c r="E333" s="464" t="s">
        <v>1730</v>
      </c>
      <c r="F333" s="464" t="s">
        <v>1731</v>
      </c>
      <c r="G333" s="468">
        <v>834</v>
      </c>
      <c r="H333" s="468">
        <v>0</v>
      </c>
      <c r="I333" s="464"/>
      <c r="J333" s="464">
        <v>0</v>
      </c>
      <c r="K333" s="468">
        <v>919</v>
      </c>
      <c r="L333" s="468">
        <v>0</v>
      </c>
      <c r="M333" s="464"/>
      <c r="N333" s="464">
        <v>0</v>
      </c>
      <c r="O333" s="468">
        <v>887</v>
      </c>
      <c r="P333" s="468">
        <v>0</v>
      </c>
      <c r="Q333" s="491"/>
      <c r="R333" s="469">
        <v>0</v>
      </c>
    </row>
    <row r="334" spans="1:18" ht="14.4" customHeight="1" x14ac:dyDescent="0.3">
      <c r="A334" s="463"/>
      <c r="B334" s="464" t="s">
        <v>1830</v>
      </c>
      <c r="C334" s="464" t="s">
        <v>1609</v>
      </c>
      <c r="D334" s="464" t="s">
        <v>1691</v>
      </c>
      <c r="E334" s="464" t="s">
        <v>1732</v>
      </c>
      <c r="F334" s="464" t="s">
        <v>1733</v>
      </c>
      <c r="G334" s="468">
        <v>670</v>
      </c>
      <c r="H334" s="468">
        <v>204722.22</v>
      </c>
      <c r="I334" s="464">
        <v>1.0651828429584125</v>
      </c>
      <c r="J334" s="464">
        <v>305.55555223880594</v>
      </c>
      <c r="K334" s="468">
        <v>629</v>
      </c>
      <c r="L334" s="468">
        <v>192194.43999999997</v>
      </c>
      <c r="M334" s="464">
        <v>1</v>
      </c>
      <c r="N334" s="464">
        <v>305.55554848966608</v>
      </c>
      <c r="O334" s="468">
        <v>614</v>
      </c>
      <c r="P334" s="468">
        <v>187611.11</v>
      </c>
      <c r="Q334" s="491">
        <v>0.97615264000352986</v>
      </c>
      <c r="R334" s="469">
        <v>305.55555374592831</v>
      </c>
    </row>
    <row r="335" spans="1:18" ht="14.4" customHeight="1" x14ac:dyDescent="0.3">
      <c r="A335" s="463"/>
      <c r="B335" s="464" t="s">
        <v>1830</v>
      </c>
      <c r="C335" s="464" t="s">
        <v>1609</v>
      </c>
      <c r="D335" s="464" t="s">
        <v>1691</v>
      </c>
      <c r="E335" s="464" t="s">
        <v>1734</v>
      </c>
      <c r="F335" s="464" t="s">
        <v>1735</v>
      </c>
      <c r="G335" s="468">
        <v>1</v>
      </c>
      <c r="H335" s="468">
        <v>33.33</v>
      </c>
      <c r="I335" s="464"/>
      <c r="J335" s="464">
        <v>33.33</v>
      </c>
      <c r="K335" s="468"/>
      <c r="L335" s="468"/>
      <c r="M335" s="464"/>
      <c r="N335" s="464"/>
      <c r="O335" s="468"/>
      <c r="P335" s="468"/>
      <c r="Q335" s="491"/>
      <c r="R335" s="469"/>
    </row>
    <row r="336" spans="1:18" ht="14.4" customHeight="1" x14ac:dyDescent="0.3">
      <c r="A336" s="463"/>
      <c r="B336" s="464" t="s">
        <v>1830</v>
      </c>
      <c r="C336" s="464" t="s">
        <v>1609</v>
      </c>
      <c r="D336" s="464" t="s">
        <v>1691</v>
      </c>
      <c r="E336" s="464" t="s">
        <v>1734</v>
      </c>
      <c r="F336" s="464" t="s">
        <v>1736</v>
      </c>
      <c r="G336" s="468">
        <v>1505</v>
      </c>
      <c r="H336" s="468">
        <v>50166.67</v>
      </c>
      <c r="I336" s="464">
        <v>1.0141511474597233</v>
      </c>
      <c r="J336" s="464">
        <v>33.333335548172755</v>
      </c>
      <c r="K336" s="468">
        <v>1484</v>
      </c>
      <c r="L336" s="468">
        <v>49466.66</v>
      </c>
      <c r="M336" s="464">
        <v>1</v>
      </c>
      <c r="N336" s="464">
        <v>33.333328840970353</v>
      </c>
      <c r="O336" s="468">
        <v>1602</v>
      </c>
      <c r="P336" s="468">
        <v>53399.990000000005</v>
      </c>
      <c r="Q336" s="491">
        <v>1.079514768128675</v>
      </c>
      <c r="R336" s="469">
        <v>33.333327091136084</v>
      </c>
    </row>
    <row r="337" spans="1:18" ht="14.4" customHeight="1" x14ac:dyDescent="0.3">
      <c r="A337" s="463"/>
      <c r="B337" s="464" t="s">
        <v>1830</v>
      </c>
      <c r="C337" s="464" t="s">
        <v>1609</v>
      </c>
      <c r="D337" s="464" t="s">
        <v>1691</v>
      </c>
      <c r="E337" s="464" t="s">
        <v>1737</v>
      </c>
      <c r="F337" s="464" t="s">
        <v>1738</v>
      </c>
      <c r="G337" s="468">
        <v>661</v>
      </c>
      <c r="H337" s="468">
        <v>301122.22000000003</v>
      </c>
      <c r="I337" s="464">
        <v>1.1053511308530146</v>
      </c>
      <c r="J337" s="464">
        <v>455.55555219364607</v>
      </c>
      <c r="K337" s="468">
        <v>598</v>
      </c>
      <c r="L337" s="468">
        <v>272422.23</v>
      </c>
      <c r="M337" s="464">
        <v>1</v>
      </c>
      <c r="N337" s="464">
        <v>455.55556856187286</v>
      </c>
      <c r="O337" s="468">
        <v>704</v>
      </c>
      <c r="P337" s="468">
        <v>320711.12</v>
      </c>
      <c r="Q337" s="491">
        <v>1.1772575241014656</v>
      </c>
      <c r="R337" s="469">
        <v>455.55556818181816</v>
      </c>
    </row>
    <row r="338" spans="1:18" ht="14.4" customHeight="1" x14ac:dyDescent="0.3">
      <c r="A338" s="463"/>
      <c r="B338" s="464" t="s">
        <v>1830</v>
      </c>
      <c r="C338" s="464" t="s">
        <v>1609</v>
      </c>
      <c r="D338" s="464" t="s">
        <v>1691</v>
      </c>
      <c r="E338" s="464" t="s">
        <v>1737</v>
      </c>
      <c r="F338" s="464" t="s">
        <v>1804</v>
      </c>
      <c r="G338" s="468"/>
      <c r="H338" s="468"/>
      <c r="I338" s="464"/>
      <c r="J338" s="464"/>
      <c r="K338" s="468">
        <v>1</v>
      </c>
      <c r="L338" s="468">
        <v>455.56</v>
      </c>
      <c r="M338" s="464">
        <v>1</v>
      </c>
      <c r="N338" s="464">
        <v>455.56</v>
      </c>
      <c r="O338" s="468"/>
      <c r="P338" s="468"/>
      <c r="Q338" s="491"/>
      <c r="R338" s="469"/>
    </row>
    <row r="339" spans="1:18" ht="14.4" customHeight="1" x14ac:dyDescent="0.3">
      <c r="A339" s="463"/>
      <c r="B339" s="464" t="s">
        <v>1830</v>
      </c>
      <c r="C339" s="464" t="s">
        <v>1609</v>
      </c>
      <c r="D339" s="464" t="s">
        <v>1691</v>
      </c>
      <c r="E339" s="464" t="s">
        <v>1739</v>
      </c>
      <c r="F339" s="464" t="s">
        <v>1740</v>
      </c>
      <c r="G339" s="468">
        <v>714</v>
      </c>
      <c r="H339" s="468">
        <v>55533.33</v>
      </c>
      <c r="I339" s="464">
        <v>1.0258622600645959</v>
      </c>
      <c r="J339" s="464">
        <v>77.777773109243697</v>
      </c>
      <c r="K339" s="468">
        <v>696</v>
      </c>
      <c r="L339" s="468">
        <v>54133.320000000007</v>
      </c>
      <c r="M339" s="464">
        <v>1</v>
      </c>
      <c r="N339" s="464">
        <v>77.777758620689667</v>
      </c>
      <c r="O339" s="468">
        <v>668</v>
      </c>
      <c r="P339" s="468">
        <v>51955.55</v>
      </c>
      <c r="Q339" s="491">
        <v>0.95977024871188388</v>
      </c>
      <c r="R339" s="469">
        <v>77.777769461077852</v>
      </c>
    </row>
    <row r="340" spans="1:18" ht="14.4" customHeight="1" x14ac:dyDescent="0.3">
      <c r="A340" s="463"/>
      <c r="B340" s="464" t="s">
        <v>1830</v>
      </c>
      <c r="C340" s="464" t="s">
        <v>1609</v>
      </c>
      <c r="D340" s="464" t="s">
        <v>1691</v>
      </c>
      <c r="E340" s="464" t="s">
        <v>1873</v>
      </c>
      <c r="F340" s="464" t="s">
        <v>1874</v>
      </c>
      <c r="G340" s="468">
        <v>331</v>
      </c>
      <c r="H340" s="468">
        <v>478111.11000000004</v>
      </c>
      <c r="I340" s="464">
        <v>1.0376175474433686</v>
      </c>
      <c r="J340" s="464">
        <v>1444.4444410876133</v>
      </c>
      <c r="K340" s="468">
        <v>319</v>
      </c>
      <c r="L340" s="468">
        <v>460777.77999999997</v>
      </c>
      <c r="M340" s="464">
        <v>1</v>
      </c>
      <c r="N340" s="464">
        <v>1444.4444514106583</v>
      </c>
      <c r="O340" s="468">
        <v>385</v>
      </c>
      <c r="P340" s="468">
        <v>556111.11</v>
      </c>
      <c r="Q340" s="491">
        <v>1.2068965434921797</v>
      </c>
      <c r="R340" s="469">
        <v>1444.4444415584414</v>
      </c>
    </row>
    <row r="341" spans="1:18" ht="14.4" customHeight="1" x14ac:dyDescent="0.3">
      <c r="A341" s="463"/>
      <c r="B341" s="464" t="s">
        <v>1830</v>
      </c>
      <c r="C341" s="464" t="s">
        <v>1609</v>
      </c>
      <c r="D341" s="464" t="s">
        <v>1691</v>
      </c>
      <c r="E341" s="464" t="s">
        <v>1875</v>
      </c>
      <c r="F341" s="464" t="s">
        <v>1876</v>
      </c>
      <c r="G341" s="468">
        <v>0</v>
      </c>
      <c r="H341" s="468">
        <v>0</v>
      </c>
      <c r="I341" s="464"/>
      <c r="J341" s="464"/>
      <c r="K341" s="468"/>
      <c r="L341" s="468"/>
      <c r="M341" s="464"/>
      <c r="N341" s="464"/>
      <c r="O341" s="468"/>
      <c r="P341" s="468"/>
      <c r="Q341" s="491"/>
      <c r="R341" s="469"/>
    </row>
    <row r="342" spans="1:18" ht="14.4" customHeight="1" x14ac:dyDescent="0.3">
      <c r="A342" s="463"/>
      <c r="B342" s="464" t="s">
        <v>1830</v>
      </c>
      <c r="C342" s="464" t="s">
        <v>1609</v>
      </c>
      <c r="D342" s="464" t="s">
        <v>1691</v>
      </c>
      <c r="E342" s="464" t="s">
        <v>1744</v>
      </c>
      <c r="F342" s="464" t="s">
        <v>1877</v>
      </c>
      <c r="G342" s="468">
        <v>3</v>
      </c>
      <c r="H342" s="468">
        <v>283.33</v>
      </c>
      <c r="I342" s="464">
        <v>3.0001058873358746</v>
      </c>
      <c r="J342" s="464">
        <v>94.443333333333328</v>
      </c>
      <c r="K342" s="468">
        <v>1</v>
      </c>
      <c r="L342" s="468">
        <v>94.44</v>
      </c>
      <c r="M342" s="464">
        <v>1</v>
      </c>
      <c r="N342" s="464">
        <v>94.44</v>
      </c>
      <c r="O342" s="468">
        <v>1</v>
      </c>
      <c r="P342" s="468">
        <v>94.44</v>
      </c>
      <c r="Q342" s="491">
        <v>1</v>
      </c>
      <c r="R342" s="469">
        <v>94.44</v>
      </c>
    </row>
    <row r="343" spans="1:18" ht="14.4" customHeight="1" x14ac:dyDescent="0.3">
      <c r="A343" s="463"/>
      <c r="B343" s="464" t="s">
        <v>1830</v>
      </c>
      <c r="C343" s="464" t="s">
        <v>1609</v>
      </c>
      <c r="D343" s="464" t="s">
        <v>1691</v>
      </c>
      <c r="E343" s="464" t="s">
        <v>1744</v>
      </c>
      <c r="F343" s="464" t="s">
        <v>1745</v>
      </c>
      <c r="G343" s="468"/>
      <c r="H343" s="468"/>
      <c r="I343" s="464"/>
      <c r="J343" s="464"/>
      <c r="K343" s="468">
        <v>2</v>
      </c>
      <c r="L343" s="468">
        <v>188.89</v>
      </c>
      <c r="M343" s="464">
        <v>1</v>
      </c>
      <c r="N343" s="464">
        <v>94.444999999999993</v>
      </c>
      <c r="O343" s="468">
        <v>3</v>
      </c>
      <c r="P343" s="468">
        <v>283.33</v>
      </c>
      <c r="Q343" s="491">
        <v>1.4999735295674732</v>
      </c>
      <c r="R343" s="469">
        <v>94.443333333333328</v>
      </c>
    </row>
    <row r="344" spans="1:18" ht="14.4" customHeight="1" x14ac:dyDescent="0.3">
      <c r="A344" s="463"/>
      <c r="B344" s="464" t="s">
        <v>1830</v>
      </c>
      <c r="C344" s="464" t="s">
        <v>1609</v>
      </c>
      <c r="D344" s="464" t="s">
        <v>1691</v>
      </c>
      <c r="E344" s="464" t="s">
        <v>1749</v>
      </c>
      <c r="F344" s="464" t="s">
        <v>1750</v>
      </c>
      <c r="G344" s="468">
        <v>10</v>
      </c>
      <c r="H344" s="468">
        <v>966.67</v>
      </c>
      <c r="I344" s="464">
        <v>1.6666436785572663</v>
      </c>
      <c r="J344" s="464">
        <v>96.667000000000002</v>
      </c>
      <c r="K344" s="468">
        <v>6</v>
      </c>
      <c r="L344" s="468">
        <v>580.01</v>
      </c>
      <c r="M344" s="464">
        <v>1</v>
      </c>
      <c r="N344" s="464">
        <v>96.668333333333337</v>
      </c>
      <c r="O344" s="468">
        <v>18</v>
      </c>
      <c r="P344" s="468">
        <v>1740.0099999999998</v>
      </c>
      <c r="Q344" s="491">
        <v>2.999965517835899</v>
      </c>
      <c r="R344" s="469">
        <v>96.667222222222208</v>
      </c>
    </row>
    <row r="345" spans="1:18" ht="14.4" customHeight="1" x14ac:dyDescent="0.3">
      <c r="A345" s="463"/>
      <c r="B345" s="464" t="s">
        <v>1830</v>
      </c>
      <c r="C345" s="464" t="s">
        <v>1609</v>
      </c>
      <c r="D345" s="464" t="s">
        <v>1691</v>
      </c>
      <c r="E345" s="464" t="s">
        <v>1749</v>
      </c>
      <c r="F345" s="464" t="s">
        <v>1751</v>
      </c>
      <c r="G345" s="468">
        <v>1</v>
      </c>
      <c r="H345" s="468">
        <v>96.67</v>
      </c>
      <c r="I345" s="464"/>
      <c r="J345" s="464">
        <v>96.67</v>
      </c>
      <c r="K345" s="468"/>
      <c r="L345" s="468"/>
      <c r="M345" s="464"/>
      <c r="N345" s="464"/>
      <c r="O345" s="468"/>
      <c r="P345" s="468"/>
      <c r="Q345" s="491"/>
      <c r="R345" s="469"/>
    </row>
    <row r="346" spans="1:18" ht="14.4" customHeight="1" x14ac:dyDescent="0.3">
      <c r="A346" s="463"/>
      <c r="B346" s="464" t="s">
        <v>1830</v>
      </c>
      <c r="C346" s="464" t="s">
        <v>1609</v>
      </c>
      <c r="D346" s="464" t="s">
        <v>1691</v>
      </c>
      <c r="E346" s="464" t="s">
        <v>1878</v>
      </c>
      <c r="F346" s="464" t="s">
        <v>1879</v>
      </c>
      <c r="G346" s="468">
        <v>377</v>
      </c>
      <c r="H346" s="468">
        <v>131950</v>
      </c>
      <c r="I346" s="464">
        <v>0.95928753180661575</v>
      </c>
      <c r="J346" s="464">
        <v>350</v>
      </c>
      <c r="K346" s="468">
        <v>393</v>
      </c>
      <c r="L346" s="468">
        <v>137550</v>
      </c>
      <c r="M346" s="464">
        <v>1</v>
      </c>
      <c r="N346" s="464">
        <v>350</v>
      </c>
      <c r="O346" s="468">
        <v>357</v>
      </c>
      <c r="P346" s="468">
        <v>124950</v>
      </c>
      <c r="Q346" s="491">
        <v>0.90839694656488545</v>
      </c>
      <c r="R346" s="469">
        <v>350</v>
      </c>
    </row>
    <row r="347" spans="1:18" ht="14.4" customHeight="1" x14ac:dyDescent="0.3">
      <c r="A347" s="463"/>
      <c r="B347" s="464" t="s">
        <v>1830</v>
      </c>
      <c r="C347" s="464" t="s">
        <v>1609</v>
      </c>
      <c r="D347" s="464" t="s">
        <v>1691</v>
      </c>
      <c r="E347" s="464" t="s">
        <v>1880</v>
      </c>
      <c r="F347" s="464" t="s">
        <v>1881</v>
      </c>
      <c r="G347" s="468"/>
      <c r="H347" s="468"/>
      <c r="I347" s="464"/>
      <c r="J347" s="464"/>
      <c r="K347" s="468">
        <v>1</v>
      </c>
      <c r="L347" s="468">
        <v>58.89</v>
      </c>
      <c r="M347" s="464">
        <v>1</v>
      </c>
      <c r="N347" s="464">
        <v>58.89</v>
      </c>
      <c r="O347" s="468"/>
      <c r="P347" s="468"/>
      <c r="Q347" s="491"/>
      <c r="R347" s="469"/>
    </row>
    <row r="348" spans="1:18" ht="14.4" customHeight="1" x14ac:dyDescent="0.3">
      <c r="A348" s="463"/>
      <c r="B348" s="464" t="s">
        <v>1830</v>
      </c>
      <c r="C348" s="464" t="s">
        <v>1609</v>
      </c>
      <c r="D348" s="464" t="s">
        <v>1691</v>
      </c>
      <c r="E348" s="464" t="s">
        <v>1880</v>
      </c>
      <c r="F348" s="464" t="s">
        <v>1882</v>
      </c>
      <c r="G348" s="468">
        <v>48</v>
      </c>
      <c r="H348" s="468">
        <v>2826.6600000000003</v>
      </c>
      <c r="I348" s="464">
        <v>1.4117629431331222</v>
      </c>
      <c r="J348" s="464">
        <v>58.888750000000009</v>
      </c>
      <c r="K348" s="468">
        <v>34</v>
      </c>
      <c r="L348" s="468">
        <v>2002.2200000000003</v>
      </c>
      <c r="M348" s="464">
        <v>1</v>
      </c>
      <c r="N348" s="464">
        <v>58.888823529411773</v>
      </c>
      <c r="O348" s="468">
        <v>29</v>
      </c>
      <c r="P348" s="468">
        <v>1707.79</v>
      </c>
      <c r="Q348" s="491">
        <v>0.85294822746751098</v>
      </c>
      <c r="R348" s="469">
        <v>58.889310344827585</v>
      </c>
    </row>
    <row r="349" spans="1:18" ht="14.4" customHeight="1" x14ac:dyDescent="0.3">
      <c r="A349" s="463"/>
      <c r="B349" s="464" t="s">
        <v>1830</v>
      </c>
      <c r="C349" s="464" t="s">
        <v>1609</v>
      </c>
      <c r="D349" s="464" t="s">
        <v>1691</v>
      </c>
      <c r="E349" s="464" t="s">
        <v>1883</v>
      </c>
      <c r="F349" s="464" t="s">
        <v>1884</v>
      </c>
      <c r="G349" s="468">
        <v>511</v>
      </c>
      <c r="H349" s="468">
        <v>65862.22</v>
      </c>
      <c r="I349" s="464">
        <v>0.92405067375839256</v>
      </c>
      <c r="J349" s="464">
        <v>128.88888454011743</v>
      </c>
      <c r="K349" s="468">
        <v>553</v>
      </c>
      <c r="L349" s="468">
        <v>71275.55</v>
      </c>
      <c r="M349" s="464">
        <v>1</v>
      </c>
      <c r="N349" s="464">
        <v>128.88887884267632</v>
      </c>
      <c r="O349" s="468">
        <v>519</v>
      </c>
      <c r="P349" s="468">
        <v>66893.34</v>
      </c>
      <c r="Q349" s="491">
        <v>0.93851734570971379</v>
      </c>
      <c r="R349" s="469">
        <v>128.88890173410405</v>
      </c>
    </row>
    <row r="350" spans="1:18" ht="14.4" customHeight="1" x14ac:dyDescent="0.3">
      <c r="A350" s="463"/>
      <c r="B350" s="464" t="s">
        <v>1830</v>
      </c>
      <c r="C350" s="464" t="s">
        <v>1609</v>
      </c>
      <c r="D350" s="464" t="s">
        <v>1691</v>
      </c>
      <c r="E350" s="464" t="s">
        <v>1760</v>
      </c>
      <c r="F350" s="464" t="s">
        <v>1761</v>
      </c>
      <c r="G350" s="468">
        <v>1354</v>
      </c>
      <c r="H350" s="468">
        <v>66195.56</v>
      </c>
      <c r="I350" s="464">
        <v>0.87637550204657988</v>
      </c>
      <c r="J350" s="464">
        <v>48.88889217134416</v>
      </c>
      <c r="K350" s="468">
        <v>1545</v>
      </c>
      <c r="L350" s="468">
        <v>75533.33</v>
      </c>
      <c r="M350" s="464">
        <v>1</v>
      </c>
      <c r="N350" s="464">
        <v>48.888886731391587</v>
      </c>
      <c r="O350" s="468">
        <v>1653</v>
      </c>
      <c r="P350" s="468">
        <v>80813.320000000007</v>
      </c>
      <c r="Q350" s="491">
        <v>1.0699027833143329</v>
      </c>
      <c r="R350" s="469">
        <v>48.888880822746529</v>
      </c>
    </row>
    <row r="351" spans="1:18" ht="14.4" customHeight="1" x14ac:dyDescent="0.3">
      <c r="A351" s="463"/>
      <c r="B351" s="464" t="s">
        <v>1830</v>
      </c>
      <c r="C351" s="464" t="s">
        <v>1609</v>
      </c>
      <c r="D351" s="464" t="s">
        <v>1691</v>
      </c>
      <c r="E351" s="464" t="s">
        <v>1885</v>
      </c>
      <c r="F351" s="464" t="s">
        <v>1886</v>
      </c>
      <c r="G351" s="468">
        <v>1851</v>
      </c>
      <c r="H351" s="468">
        <v>1645333.3199999998</v>
      </c>
      <c r="I351" s="464">
        <v>1.0335008226538891</v>
      </c>
      <c r="J351" s="464">
        <v>888.88888168557526</v>
      </c>
      <c r="K351" s="468">
        <v>1791</v>
      </c>
      <c r="L351" s="468">
        <v>1592000.0100000002</v>
      </c>
      <c r="M351" s="464">
        <v>1</v>
      </c>
      <c r="N351" s="464">
        <v>888.88889447236193</v>
      </c>
      <c r="O351" s="468">
        <v>1962</v>
      </c>
      <c r="P351" s="468">
        <v>1743999.9999999998</v>
      </c>
      <c r="Q351" s="491">
        <v>1.0954773800535338</v>
      </c>
      <c r="R351" s="469">
        <v>888.8888888888888</v>
      </c>
    </row>
    <row r="352" spans="1:18" ht="14.4" customHeight="1" x14ac:dyDescent="0.3">
      <c r="A352" s="463"/>
      <c r="B352" s="464" t="s">
        <v>1830</v>
      </c>
      <c r="C352" s="464" t="s">
        <v>1609</v>
      </c>
      <c r="D352" s="464" t="s">
        <v>1691</v>
      </c>
      <c r="E352" s="464" t="s">
        <v>1887</v>
      </c>
      <c r="F352" s="464" t="s">
        <v>1888</v>
      </c>
      <c r="G352" s="468"/>
      <c r="H352" s="468"/>
      <c r="I352" s="464"/>
      <c r="J352" s="464"/>
      <c r="K352" s="468">
        <v>5</v>
      </c>
      <c r="L352" s="468">
        <v>1666.67</v>
      </c>
      <c r="M352" s="464">
        <v>1</v>
      </c>
      <c r="N352" s="464">
        <v>333.334</v>
      </c>
      <c r="O352" s="468"/>
      <c r="P352" s="468"/>
      <c r="Q352" s="491"/>
      <c r="R352" s="469"/>
    </row>
    <row r="353" spans="1:18" ht="14.4" customHeight="1" x14ac:dyDescent="0.3">
      <c r="A353" s="463"/>
      <c r="B353" s="464" t="s">
        <v>1830</v>
      </c>
      <c r="C353" s="464" t="s">
        <v>1609</v>
      </c>
      <c r="D353" s="464" t="s">
        <v>1691</v>
      </c>
      <c r="E353" s="464" t="s">
        <v>1887</v>
      </c>
      <c r="F353" s="464" t="s">
        <v>1889</v>
      </c>
      <c r="G353" s="468">
        <v>40</v>
      </c>
      <c r="H353" s="468">
        <v>13333.34</v>
      </c>
      <c r="I353" s="464">
        <v>1.1428573877550321</v>
      </c>
      <c r="J353" s="464">
        <v>333.33350000000002</v>
      </c>
      <c r="K353" s="468">
        <v>35</v>
      </c>
      <c r="L353" s="468">
        <v>11666.67</v>
      </c>
      <c r="M353" s="464">
        <v>1</v>
      </c>
      <c r="N353" s="464">
        <v>333.33342857142856</v>
      </c>
      <c r="O353" s="468">
        <v>26</v>
      </c>
      <c r="P353" s="468">
        <v>8666.65</v>
      </c>
      <c r="Q353" s="491">
        <v>0.74285550204128514</v>
      </c>
      <c r="R353" s="469">
        <v>333.3326923076923</v>
      </c>
    </row>
    <row r="354" spans="1:18" ht="14.4" customHeight="1" x14ac:dyDescent="0.3">
      <c r="A354" s="463"/>
      <c r="B354" s="464" t="s">
        <v>1830</v>
      </c>
      <c r="C354" s="464" t="s">
        <v>1609</v>
      </c>
      <c r="D354" s="464" t="s">
        <v>1691</v>
      </c>
      <c r="E354" s="464" t="s">
        <v>1890</v>
      </c>
      <c r="F354" s="464" t="s">
        <v>1891</v>
      </c>
      <c r="G354" s="468"/>
      <c r="H354" s="468"/>
      <c r="I354" s="464"/>
      <c r="J354" s="464"/>
      <c r="K354" s="468">
        <v>1</v>
      </c>
      <c r="L354" s="468">
        <v>645.55999999999995</v>
      </c>
      <c r="M354" s="464">
        <v>1</v>
      </c>
      <c r="N354" s="464">
        <v>645.55999999999995</v>
      </c>
      <c r="O354" s="468"/>
      <c r="P354" s="468"/>
      <c r="Q354" s="491"/>
      <c r="R354" s="469"/>
    </row>
    <row r="355" spans="1:18" ht="14.4" customHeight="1" x14ac:dyDescent="0.3">
      <c r="A355" s="463"/>
      <c r="B355" s="464" t="s">
        <v>1830</v>
      </c>
      <c r="C355" s="464" t="s">
        <v>1609</v>
      </c>
      <c r="D355" s="464" t="s">
        <v>1691</v>
      </c>
      <c r="E355" s="464" t="s">
        <v>1766</v>
      </c>
      <c r="F355" s="464" t="s">
        <v>1767</v>
      </c>
      <c r="G355" s="468"/>
      <c r="H355" s="468"/>
      <c r="I355" s="464"/>
      <c r="J355" s="464"/>
      <c r="K355" s="468">
        <v>1</v>
      </c>
      <c r="L355" s="468">
        <v>222.22</v>
      </c>
      <c r="M355" s="464">
        <v>1</v>
      </c>
      <c r="N355" s="464">
        <v>222.22</v>
      </c>
      <c r="O355" s="468"/>
      <c r="P355" s="468"/>
      <c r="Q355" s="491"/>
      <c r="R355" s="469"/>
    </row>
    <row r="356" spans="1:18" ht="14.4" customHeight="1" x14ac:dyDescent="0.3">
      <c r="A356" s="463"/>
      <c r="B356" s="464" t="s">
        <v>1830</v>
      </c>
      <c r="C356" s="464" t="s">
        <v>1609</v>
      </c>
      <c r="D356" s="464" t="s">
        <v>1691</v>
      </c>
      <c r="E356" s="464" t="s">
        <v>1892</v>
      </c>
      <c r="F356" s="464" t="s">
        <v>1893</v>
      </c>
      <c r="G356" s="468">
        <v>2</v>
      </c>
      <c r="H356" s="468">
        <v>466.66</v>
      </c>
      <c r="I356" s="464"/>
      <c r="J356" s="464">
        <v>233.33</v>
      </c>
      <c r="K356" s="468"/>
      <c r="L356" s="468"/>
      <c r="M356" s="464"/>
      <c r="N356" s="464"/>
      <c r="O356" s="468"/>
      <c r="P356" s="468"/>
      <c r="Q356" s="491"/>
      <c r="R356" s="469"/>
    </row>
    <row r="357" spans="1:18" ht="14.4" customHeight="1" thickBot="1" x14ac:dyDescent="0.35">
      <c r="A357" s="470"/>
      <c r="B357" s="471" t="s">
        <v>1830</v>
      </c>
      <c r="C357" s="471" t="s">
        <v>1609</v>
      </c>
      <c r="D357" s="471" t="s">
        <v>1691</v>
      </c>
      <c r="E357" s="471" t="s">
        <v>1892</v>
      </c>
      <c r="F357" s="471" t="s">
        <v>1894</v>
      </c>
      <c r="G357" s="475"/>
      <c r="H357" s="475"/>
      <c r="I357" s="471"/>
      <c r="J357" s="471"/>
      <c r="K357" s="475">
        <v>1</v>
      </c>
      <c r="L357" s="475">
        <v>233.33</v>
      </c>
      <c r="M357" s="471">
        <v>1</v>
      </c>
      <c r="N357" s="471">
        <v>233.33</v>
      </c>
      <c r="O357" s="475"/>
      <c r="P357" s="475"/>
      <c r="Q357" s="483"/>
      <c r="R357" s="476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5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04" t="s">
        <v>1896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107</v>
      </c>
      <c r="H3" s="88">
        <f t="shared" ref="H3:Q3" si="0">SUBTOTAL(9,H6:H1048576)</f>
        <v>53369</v>
      </c>
      <c r="I3" s="89">
        <f t="shared" si="0"/>
        <v>13791947.240000004</v>
      </c>
      <c r="J3" s="66"/>
      <c r="K3" s="66"/>
      <c r="L3" s="89">
        <f t="shared" si="0"/>
        <v>54849</v>
      </c>
      <c r="M3" s="89">
        <f t="shared" si="0"/>
        <v>13909791.060000002</v>
      </c>
      <c r="N3" s="66"/>
      <c r="O3" s="66"/>
      <c r="P3" s="89">
        <f t="shared" si="0"/>
        <v>50995</v>
      </c>
      <c r="Q3" s="89">
        <f t="shared" si="0"/>
        <v>13445769.419999998</v>
      </c>
      <c r="R3" s="67">
        <f>IF(M3=0,0,Q3/M3)</f>
        <v>0.96664064629019641</v>
      </c>
      <c r="S3" s="90">
        <f>IF(P3=0,0,Q3/P3)</f>
        <v>263.66838748896947</v>
      </c>
    </row>
    <row r="4" spans="1:19" ht="14.4" customHeight="1" x14ac:dyDescent="0.3">
      <c r="A4" s="406" t="s">
        <v>184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2017</v>
      </c>
      <c r="M4" s="411"/>
      <c r="N4" s="87"/>
      <c r="O4" s="87"/>
      <c r="P4" s="410">
        <v>2018</v>
      </c>
      <c r="Q4" s="411"/>
      <c r="R4" s="412" t="s">
        <v>2</v>
      </c>
      <c r="S4" s="407" t="s">
        <v>83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56"/>
      <c r="B6" s="457" t="s">
        <v>1617</v>
      </c>
      <c r="C6" s="457" t="s">
        <v>435</v>
      </c>
      <c r="D6" s="457" t="s">
        <v>1608</v>
      </c>
      <c r="E6" s="457" t="s">
        <v>1618</v>
      </c>
      <c r="F6" s="457" t="s">
        <v>1619</v>
      </c>
      <c r="G6" s="457"/>
      <c r="H6" s="461"/>
      <c r="I6" s="461"/>
      <c r="J6" s="457"/>
      <c r="K6" s="457"/>
      <c r="L6" s="461">
        <v>1</v>
      </c>
      <c r="M6" s="461">
        <v>277</v>
      </c>
      <c r="N6" s="457">
        <v>1</v>
      </c>
      <c r="O6" s="457">
        <v>277</v>
      </c>
      <c r="P6" s="461"/>
      <c r="Q6" s="461"/>
      <c r="R6" s="482"/>
      <c r="S6" s="462"/>
    </row>
    <row r="7" spans="1:19" ht="14.4" customHeight="1" x14ac:dyDescent="0.3">
      <c r="A7" s="463"/>
      <c r="B7" s="464" t="s">
        <v>1617</v>
      </c>
      <c r="C7" s="464" t="s">
        <v>435</v>
      </c>
      <c r="D7" s="464" t="s">
        <v>1608</v>
      </c>
      <c r="E7" s="464" t="s">
        <v>1618</v>
      </c>
      <c r="F7" s="464" t="s">
        <v>1620</v>
      </c>
      <c r="G7" s="464"/>
      <c r="H7" s="468"/>
      <c r="I7" s="468"/>
      <c r="J7" s="464"/>
      <c r="K7" s="464"/>
      <c r="L7" s="468"/>
      <c r="M7" s="468"/>
      <c r="N7" s="464"/>
      <c r="O7" s="464"/>
      <c r="P7" s="468">
        <v>2</v>
      </c>
      <c r="Q7" s="468">
        <v>226</v>
      </c>
      <c r="R7" s="491"/>
      <c r="S7" s="469">
        <v>113</v>
      </c>
    </row>
    <row r="8" spans="1:19" ht="14.4" customHeight="1" x14ac:dyDescent="0.3">
      <c r="A8" s="463"/>
      <c r="B8" s="464" t="s">
        <v>1617</v>
      </c>
      <c r="C8" s="464" t="s">
        <v>435</v>
      </c>
      <c r="D8" s="464" t="s">
        <v>1608</v>
      </c>
      <c r="E8" s="464" t="s">
        <v>1618</v>
      </c>
      <c r="F8" s="464" t="s">
        <v>1621</v>
      </c>
      <c r="G8" s="464"/>
      <c r="H8" s="468"/>
      <c r="I8" s="468"/>
      <c r="J8" s="464"/>
      <c r="K8" s="464"/>
      <c r="L8" s="468">
        <v>1</v>
      </c>
      <c r="M8" s="468">
        <v>333</v>
      </c>
      <c r="N8" s="464">
        <v>1</v>
      </c>
      <c r="O8" s="464">
        <v>333</v>
      </c>
      <c r="P8" s="468">
        <v>3</v>
      </c>
      <c r="Q8" s="468">
        <v>999</v>
      </c>
      <c r="R8" s="491">
        <v>3</v>
      </c>
      <c r="S8" s="469">
        <v>333</v>
      </c>
    </row>
    <row r="9" spans="1:19" ht="14.4" customHeight="1" x14ac:dyDescent="0.3">
      <c r="A9" s="463"/>
      <c r="B9" s="464" t="s">
        <v>1617</v>
      </c>
      <c r="C9" s="464" t="s">
        <v>435</v>
      </c>
      <c r="D9" s="464" t="s">
        <v>1608</v>
      </c>
      <c r="E9" s="464" t="s">
        <v>1618</v>
      </c>
      <c r="F9" s="464" t="s">
        <v>1622</v>
      </c>
      <c r="G9" s="464"/>
      <c r="H9" s="468">
        <v>92</v>
      </c>
      <c r="I9" s="468">
        <v>10396</v>
      </c>
      <c r="J9" s="464">
        <v>0.8288288288288288</v>
      </c>
      <c r="K9" s="464">
        <v>113</v>
      </c>
      <c r="L9" s="468">
        <v>111</v>
      </c>
      <c r="M9" s="468">
        <v>12543</v>
      </c>
      <c r="N9" s="464">
        <v>1</v>
      </c>
      <c r="O9" s="464">
        <v>113</v>
      </c>
      <c r="P9" s="468">
        <v>73</v>
      </c>
      <c r="Q9" s="468">
        <v>8249</v>
      </c>
      <c r="R9" s="491">
        <v>0.65765765765765771</v>
      </c>
      <c r="S9" s="469">
        <v>113</v>
      </c>
    </row>
    <row r="10" spans="1:19" ht="14.4" customHeight="1" x14ac:dyDescent="0.3">
      <c r="A10" s="463"/>
      <c r="B10" s="464" t="s">
        <v>1617</v>
      </c>
      <c r="C10" s="464" t="s">
        <v>435</v>
      </c>
      <c r="D10" s="464" t="s">
        <v>1608</v>
      </c>
      <c r="E10" s="464" t="s">
        <v>1618</v>
      </c>
      <c r="F10" s="464" t="s">
        <v>1623</v>
      </c>
      <c r="G10" s="464"/>
      <c r="H10" s="468">
        <v>1</v>
      </c>
      <c r="I10" s="468">
        <v>132</v>
      </c>
      <c r="J10" s="464">
        <v>1</v>
      </c>
      <c r="K10" s="464">
        <v>132</v>
      </c>
      <c r="L10" s="468">
        <v>1</v>
      </c>
      <c r="M10" s="468">
        <v>132</v>
      </c>
      <c r="N10" s="464">
        <v>1</v>
      </c>
      <c r="O10" s="464">
        <v>132</v>
      </c>
      <c r="P10" s="468">
        <v>1</v>
      </c>
      <c r="Q10" s="468">
        <v>132</v>
      </c>
      <c r="R10" s="491">
        <v>1</v>
      </c>
      <c r="S10" s="469">
        <v>132</v>
      </c>
    </row>
    <row r="11" spans="1:19" ht="14.4" customHeight="1" x14ac:dyDescent="0.3">
      <c r="A11" s="463"/>
      <c r="B11" s="464" t="s">
        <v>1617</v>
      </c>
      <c r="C11" s="464" t="s">
        <v>435</v>
      </c>
      <c r="D11" s="464" t="s">
        <v>1608</v>
      </c>
      <c r="E11" s="464" t="s">
        <v>1618</v>
      </c>
      <c r="F11" s="464" t="s">
        <v>1624</v>
      </c>
      <c r="G11" s="464"/>
      <c r="H11" s="468"/>
      <c r="I11" s="468"/>
      <c r="J11" s="464"/>
      <c r="K11" s="464"/>
      <c r="L11" s="468">
        <v>1</v>
      </c>
      <c r="M11" s="468">
        <v>156</v>
      </c>
      <c r="N11" s="464">
        <v>1</v>
      </c>
      <c r="O11" s="464">
        <v>156</v>
      </c>
      <c r="P11" s="468">
        <v>4</v>
      </c>
      <c r="Q11" s="468">
        <v>624</v>
      </c>
      <c r="R11" s="491">
        <v>4</v>
      </c>
      <c r="S11" s="469">
        <v>156</v>
      </c>
    </row>
    <row r="12" spans="1:19" ht="14.4" customHeight="1" x14ac:dyDescent="0.3">
      <c r="A12" s="463"/>
      <c r="B12" s="464" t="s">
        <v>1617</v>
      </c>
      <c r="C12" s="464" t="s">
        <v>435</v>
      </c>
      <c r="D12" s="464" t="s">
        <v>1608</v>
      </c>
      <c r="E12" s="464" t="s">
        <v>1618</v>
      </c>
      <c r="F12" s="464" t="s">
        <v>1625</v>
      </c>
      <c r="G12" s="464"/>
      <c r="H12" s="468">
        <v>9</v>
      </c>
      <c r="I12" s="468">
        <v>1971</v>
      </c>
      <c r="J12" s="464">
        <v>0.9</v>
      </c>
      <c r="K12" s="464">
        <v>219</v>
      </c>
      <c r="L12" s="468">
        <v>10</v>
      </c>
      <c r="M12" s="468">
        <v>2190</v>
      </c>
      <c r="N12" s="464">
        <v>1</v>
      </c>
      <c r="O12" s="464">
        <v>219</v>
      </c>
      <c r="P12" s="468">
        <v>2</v>
      </c>
      <c r="Q12" s="468">
        <v>438</v>
      </c>
      <c r="R12" s="491">
        <v>0.2</v>
      </c>
      <c r="S12" s="469">
        <v>219</v>
      </c>
    </row>
    <row r="13" spans="1:19" ht="14.4" customHeight="1" x14ac:dyDescent="0.3">
      <c r="A13" s="463"/>
      <c r="B13" s="464" t="s">
        <v>1617</v>
      </c>
      <c r="C13" s="464" t="s">
        <v>435</v>
      </c>
      <c r="D13" s="464" t="s">
        <v>1608</v>
      </c>
      <c r="E13" s="464" t="s">
        <v>1618</v>
      </c>
      <c r="F13" s="464" t="s">
        <v>1626</v>
      </c>
      <c r="G13" s="464"/>
      <c r="H13" s="468">
        <v>10</v>
      </c>
      <c r="I13" s="468">
        <v>2360</v>
      </c>
      <c r="J13" s="464">
        <v>1.25</v>
      </c>
      <c r="K13" s="464">
        <v>236</v>
      </c>
      <c r="L13" s="468">
        <v>8</v>
      </c>
      <c r="M13" s="468">
        <v>1888</v>
      </c>
      <c r="N13" s="464">
        <v>1</v>
      </c>
      <c r="O13" s="464">
        <v>236</v>
      </c>
      <c r="P13" s="468">
        <v>2</v>
      </c>
      <c r="Q13" s="468">
        <v>472</v>
      </c>
      <c r="R13" s="491">
        <v>0.25</v>
      </c>
      <c r="S13" s="469">
        <v>236</v>
      </c>
    </row>
    <row r="14" spans="1:19" ht="14.4" customHeight="1" x14ac:dyDescent="0.3">
      <c r="A14" s="463"/>
      <c r="B14" s="464" t="s">
        <v>1617</v>
      </c>
      <c r="C14" s="464" t="s">
        <v>435</v>
      </c>
      <c r="D14" s="464" t="s">
        <v>1608</v>
      </c>
      <c r="E14" s="464" t="s">
        <v>1618</v>
      </c>
      <c r="F14" s="464" t="s">
        <v>1627</v>
      </c>
      <c r="G14" s="464"/>
      <c r="H14" s="468">
        <v>32</v>
      </c>
      <c r="I14" s="468">
        <v>4992</v>
      </c>
      <c r="J14" s="464">
        <v>0.82051282051282048</v>
      </c>
      <c r="K14" s="464">
        <v>156</v>
      </c>
      <c r="L14" s="468">
        <v>39</v>
      </c>
      <c r="M14" s="468">
        <v>6084</v>
      </c>
      <c r="N14" s="464">
        <v>1</v>
      </c>
      <c r="O14" s="464">
        <v>156</v>
      </c>
      <c r="P14" s="468">
        <v>19</v>
      </c>
      <c r="Q14" s="468">
        <v>2964</v>
      </c>
      <c r="R14" s="491">
        <v>0.48717948717948717</v>
      </c>
      <c r="S14" s="469">
        <v>156</v>
      </c>
    </row>
    <row r="15" spans="1:19" ht="14.4" customHeight="1" x14ac:dyDescent="0.3">
      <c r="A15" s="463"/>
      <c r="B15" s="464" t="s">
        <v>1617</v>
      </c>
      <c r="C15" s="464" t="s">
        <v>435</v>
      </c>
      <c r="D15" s="464" t="s">
        <v>1608</v>
      </c>
      <c r="E15" s="464" t="s">
        <v>1618</v>
      </c>
      <c r="F15" s="464" t="s">
        <v>1628</v>
      </c>
      <c r="G15" s="464"/>
      <c r="H15" s="468">
        <v>10</v>
      </c>
      <c r="I15" s="468">
        <v>1900</v>
      </c>
      <c r="J15" s="464">
        <v>0.47619047619047616</v>
      </c>
      <c r="K15" s="464">
        <v>190</v>
      </c>
      <c r="L15" s="468">
        <v>21</v>
      </c>
      <c r="M15" s="468">
        <v>3990</v>
      </c>
      <c r="N15" s="464">
        <v>1</v>
      </c>
      <c r="O15" s="464">
        <v>190</v>
      </c>
      <c r="P15" s="468">
        <v>13</v>
      </c>
      <c r="Q15" s="468">
        <v>2470</v>
      </c>
      <c r="R15" s="491">
        <v>0.61904761904761907</v>
      </c>
      <c r="S15" s="469">
        <v>190</v>
      </c>
    </row>
    <row r="16" spans="1:19" ht="14.4" customHeight="1" x14ac:dyDescent="0.3">
      <c r="A16" s="463"/>
      <c r="B16" s="464" t="s">
        <v>1617</v>
      </c>
      <c r="C16" s="464" t="s">
        <v>435</v>
      </c>
      <c r="D16" s="464" t="s">
        <v>1608</v>
      </c>
      <c r="E16" s="464" t="s">
        <v>1618</v>
      </c>
      <c r="F16" s="464" t="s">
        <v>1629</v>
      </c>
      <c r="G16" s="464"/>
      <c r="H16" s="468">
        <v>2</v>
      </c>
      <c r="I16" s="468">
        <v>168</v>
      </c>
      <c r="J16" s="464">
        <v>0.5</v>
      </c>
      <c r="K16" s="464">
        <v>84</v>
      </c>
      <c r="L16" s="468">
        <v>4</v>
      </c>
      <c r="M16" s="468">
        <v>336</v>
      </c>
      <c r="N16" s="464">
        <v>1</v>
      </c>
      <c r="O16" s="464">
        <v>84</v>
      </c>
      <c r="P16" s="468">
        <v>7</v>
      </c>
      <c r="Q16" s="468">
        <v>588</v>
      </c>
      <c r="R16" s="491">
        <v>1.75</v>
      </c>
      <c r="S16" s="469">
        <v>84</v>
      </c>
    </row>
    <row r="17" spans="1:19" ht="14.4" customHeight="1" x14ac:dyDescent="0.3">
      <c r="A17" s="463"/>
      <c r="B17" s="464" t="s">
        <v>1617</v>
      </c>
      <c r="C17" s="464" t="s">
        <v>435</v>
      </c>
      <c r="D17" s="464" t="s">
        <v>1608</v>
      </c>
      <c r="E17" s="464" t="s">
        <v>1618</v>
      </c>
      <c r="F17" s="464" t="s">
        <v>1630</v>
      </c>
      <c r="G17" s="464"/>
      <c r="H17" s="468"/>
      <c r="I17" s="468"/>
      <c r="J17" s="464"/>
      <c r="K17" s="464"/>
      <c r="L17" s="468">
        <v>13</v>
      </c>
      <c r="M17" s="468">
        <v>1365</v>
      </c>
      <c r="N17" s="464">
        <v>1</v>
      </c>
      <c r="O17" s="464">
        <v>105</v>
      </c>
      <c r="P17" s="468">
        <v>1</v>
      </c>
      <c r="Q17" s="468">
        <v>105</v>
      </c>
      <c r="R17" s="491">
        <v>7.6923076923076927E-2</v>
      </c>
      <c r="S17" s="469">
        <v>105</v>
      </c>
    </row>
    <row r="18" spans="1:19" ht="14.4" customHeight="1" x14ac:dyDescent="0.3">
      <c r="A18" s="463"/>
      <c r="B18" s="464" t="s">
        <v>1617</v>
      </c>
      <c r="C18" s="464" t="s">
        <v>435</v>
      </c>
      <c r="D18" s="464" t="s">
        <v>1608</v>
      </c>
      <c r="E18" s="464" t="s">
        <v>1618</v>
      </c>
      <c r="F18" s="464" t="s">
        <v>1631</v>
      </c>
      <c r="G18" s="464"/>
      <c r="H18" s="468">
        <v>32</v>
      </c>
      <c r="I18" s="468">
        <v>19072</v>
      </c>
      <c r="J18" s="464">
        <v>4.5714285714285712</v>
      </c>
      <c r="K18" s="464">
        <v>596</v>
      </c>
      <c r="L18" s="468">
        <v>7</v>
      </c>
      <c r="M18" s="468">
        <v>4172</v>
      </c>
      <c r="N18" s="464">
        <v>1</v>
      </c>
      <c r="O18" s="464">
        <v>596</v>
      </c>
      <c r="P18" s="468">
        <v>12</v>
      </c>
      <c r="Q18" s="468">
        <v>7152</v>
      </c>
      <c r="R18" s="491">
        <v>1.7142857142857142</v>
      </c>
      <c r="S18" s="469">
        <v>596</v>
      </c>
    </row>
    <row r="19" spans="1:19" ht="14.4" customHeight="1" x14ac:dyDescent="0.3">
      <c r="A19" s="463"/>
      <c r="B19" s="464" t="s">
        <v>1617</v>
      </c>
      <c r="C19" s="464" t="s">
        <v>435</v>
      </c>
      <c r="D19" s="464" t="s">
        <v>1608</v>
      </c>
      <c r="E19" s="464" t="s">
        <v>1618</v>
      </c>
      <c r="F19" s="464" t="s">
        <v>1632</v>
      </c>
      <c r="G19" s="464"/>
      <c r="H19" s="468">
        <v>3</v>
      </c>
      <c r="I19" s="468">
        <v>1998</v>
      </c>
      <c r="J19" s="464">
        <v>1</v>
      </c>
      <c r="K19" s="464">
        <v>666</v>
      </c>
      <c r="L19" s="468">
        <v>3</v>
      </c>
      <c r="M19" s="468">
        <v>1998</v>
      </c>
      <c r="N19" s="464">
        <v>1</v>
      </c>
      <c r="O19" s="464">
        <v>666</v>
      </c>
      <c r="P19" s="468">
        <v>1</v>
      </c>
      <c r="Q19" s="468">
        <v>666</v>
      </c>
      <c r="R19" s="491">
        <v>0.33333333333333331</v>
      </c>
      <c r="S19" s="469">
        <v>666</v>
      </c>
    </row>
    <row r="20" spans="1:19" ht="14.4" customHeight="1" x14ac:dyDescent="0.3">
      <c r="A20" s="463"/>
      <c r="B20" s="464" t="s">
        <v>1617</v>
      </c>
      <c r="C20" s="464" t="s">
        <v>435</v>
      </c>
      <c r="D20" s="464" t="s">
        <v>1608</v>
      </c>
      <c r="E20" s="464" t="s">
        <v>1618</v>
      </c>
      <c r="F20" s="464" t="s">
        <v>1633</v>
      </c>
      <c r="G20" s="464"/>
      <c r="H20" s="468">
        <v>11</v>
      </c>
      <c r="I20" s="468">
        <v>12892</v>
      </c>
      <c r="J20" s="464">
        <v>0.84615384615384615</v>
      </c>
      <c r="K20" s="464">
        <v>1172</v>
      </c>
      <c r="L20" s="468">
        <v>13</v>
      </c>
      <c r="M20" s="468">
        <v>15236</v>
      </c>
      <c r="N20" s="464">
        <v>1</v>
      </c>
      <c r="O20" s="464">
        <v>1172</v>
      </c>
      <c r="P20" s="468">
        <v>7</v>
      </c>
      <c r="Q20" s="468">
        <v>8204</v>
      </c>
      <c r="R20" s="491">
        <v>0.53846153846153844</v>
      </c>
      <c r="S20" s="469">
        <v>1172</v>
      </c>
    </row>
    <row r="21" spans="1:19" ht="14.4" customHeight="1" x14ac:dyDescent="0.3">
      <c r="A21" s="463"/>
      <c r="B21" s="464" t="s">
        <v>1617</v>
      </c>
      <c r="C21" s="464" t="s">
        <v>435</v>
      </c>
      <c r="D21" s="464" t="s">
        <v>1608</v>
      </c>
      <c r="E21" s="464" t="s">
        <v>1618</v>
      </c>
      <c r="F21" s="464" t="s">
        <v>1634</v>
      </c>
      <c r="G21" s="464"/>
      <c r="H21" s="468">
        <v>20</v>
      </c>
      <c r="I21" s="468">
        <v>16000</v>
      </c>
      <c r="J21" s="464">
        <v>0.76923076923076927</v>
      </c>
      <c r="K21" s="464">
        <v>800</v>
      </c>
      <c r="L21" s="468">
        <v>26</v>
      </c>
      <c r="M21" s="468">
        <v>20800</v>
      </c>
      <c r="N21" s="464">
        <v>1</v>
      </c>
      <c r="O21" s="464">
        <v>800</v>
      </c>
      <c r="P21" s="468">
        <v>16</v>
      </c>
      <c r="Q21" s="468">
        <v>12800</v>
      </c>
      <c r="R21" s="491">
        <v>0.61538461538461542</v>
      </c>
      <c r="S21" s="469">
        <v>800</v>
      </c>
    </row>
    <row r="22" spans="1:19" ht="14.4" customHeight="1" x14ac:dyDescent="0.3">
      <c r="A22" s="463"/>
      <c r="B22" s="464" t="s">
        <v>1617</v>
      </c>
      <c r="C22" s="464" t="s">
        <v>435</v>
      </c>
      <c r="D22" s="464" t="s">
        <v>1608</v>
      </c>
      <c r="E22" s="464" t="s">
        <v>1618</v>
      </c>
      <c r="F22" s="464" t="s">
        <v>1635</v>
      </c>
      <c r="G22" s="464"/>
      <c r="H22" s="468">
        <v>3</v>
      </c>
      <c r="I22" s="468">
        <v>2235</v>
      </c>
      <c r="J22" s="464">
        <v>3</v>
      </c>
      <c r="K22" s="464">
        <v>745</v>
      </c>
      <c r="L22" s="468">
        <v>1</v>
      </c>
      <c r="M22" s="468">
        <v>745</v>
      </c>
      <c r="N22" s="464">
        <v>1</v>
      </c>
      <c r="O22" s="464">
        <v>745</v>
      </c>
      <c r="P22" s="468">
        <v>1</v>
      </c>
      <c r="Q22" s="468">
        <v>745</v>
      </c>
      <c r="R22" s="491">
        <v>1</v>
      </c>
      <c r="S22" s="469">
        <v>745</v>
      </c>
    </row>
    <row r="23" spans="1:19" ht="14.4" customHeight="1" x14ac:dyDescent="0.3">
      <c r="A23" s="463"/>
      <c r="B23" s="464" t="s">
        <v>1617</v>
      </c>
      <c r="C23" s="464" t="s">
        <v>435</v>
      </c>
      <c r="D23" s="464" t="s">
        <v>1608</v>
      </c>
      <c r="E23" s="464" t="s">
        <v>1618</v>
      </c>
      <c r="F23" s="464" t="s">
        <v>1636</v>
      </c>
      <c r="G23" s="464"/>
      <c r="H23" s="468">
        <v>37</v>
      </c>
      <c r="I23" s="468">
        <v>27565</v>
      </c>
      <c r="J23" s="464">
        <v>0.59677419354838712</v>
      </c>
      <c r="K23" s="464">
        <v>745</v>
      </c>
      <c r="L23" s="468">
        <v>62</v>
      </c>
      <c r="M23" s="468">
        <v>46190</v>
      </c>
      <c r="N23" s="464">
        <v>1</v>
      </c>
      <c r="O23" s="464">
        <v>745</v>
      </c>
      <c r="P23" s="468">
        <v>68</v>
      </c>
      <c r="Q23" s="468">
        <v>50660</v>
      </c>
      <c r="R23" s="491">
        <v>1.096774193548387</v>
      </c>
      <c r="S23" s="469">
        <v>745</v>
      </c>
    </row>
    <row r="24" spans="1:19" ht="14.4" customHeight="1" x14ac:dyDescent="0.3">
      <c r="A24" s="463"/>
      <c r="B24" s="464" t="s">
        <v>1617</v>
      </c>
      <c r="C24" s="464" t="s">
        <v>435</v>
      </c>
      <c r="D24" s="464" t="s">
        <v>1608</v>
      </c>
      <c r="E24" s="464" t="s">
        <v>1618</v>
      </c>
      <c r="F24" s="464" t="s">
        <v>1637</v>
      </c>
      <c r="G24" s="464"/>
      <c r="H24" s="468">
        <v>4</v>
      </c>
      <c r="I24" s="468">
        <v>2368</v>
      </c>
      <c r="J24" s="464">
        <v>0.5714285714285714</v>
      </c>
      <c r="K24" s="464">
        <v>592</v>
      </c>
      <c r="L24" s="468">
        <v>7</v>
      </c>
      <c r="M24" s="468">
        <v>4144</v>
      </c>
      <c r="N24" s="464">
        <v>1</v>
      </c>
      <c r="O24" s="464">
        <v>592</v>
      </c>
      <c r="P24" s="468">
        <v>1</v>
      </c>
      <c r="Q24" s="468">
        <v>592</v>
      </c>
      <c r="R24" s="491">
        <v>0.14285714285714285</v>
      </c>
      <c r="S24" s="469">
        <v>592</v>
      </c>
    </row>
    <row r="25" spans="1:19" ht="14.4" customHeight="1" x14ac:dyDescent="0.3">
      <c r="A25" s="463"/>
      <c r="B25" s="464" t="s">
        <v>1617</v>
      </c>
      <c r="C25" s="464" t="s">
        <v>435</v>
      </c>
      <c r="D25" s="464" t="s">
        <v>1608</v>
      </c>
      <c r="E25" s="464" t="s">
        <v>1618</v>
      </c>
      <c r="F25" s="464" t="s">
        <v>1638</v>
      </c>
      <c r="G25" s="464"/>
      <c r="H25" s="468">
        <v>87</v>
      </c>
      <c r="I25" s="468">
        <v>48807</v>
      </c>
      <c r="J25" s="464">
        <v>1.2253521126760563</v>
      </c>
      <c r="K25" s="464">
        <v>561</v>
      </c>
      <c r="L25" s="468">
        <v>71</v>
      </c>
      <c r="M25" s="468">
        <v>39831</v>
      </c>
      <c r="N25" s="464">
        <v>1</v>
      </c>
      <c r="O25" s="464">
        <v>561</v>
      </c>
      <c r="P25" s="468">
        <v>47</v>
      </c>
      <c r="Q25" s="468">
        <v>26367</v>
      </c>
      <c r="R25" s="491">
        <v>0.6619718309859155</v>
      </c>
      <c r="S25" s="469">
        <v>561</v>
      </c>
    </row>
    <row r="26" spans="1:19" ht="14.4" customHeight="1" x14ac:dyDescent="0.3">
      <c r="A26" s="463"/>
      <c r="B26" s="464" t="s">
        <v>1617</v>
      </c>
      <c r="C26" s="464" t="s">
        <v>435</v>
      </c>
      <c r="D26" s="464" t="s">
        <v>1608</v>
      </c>
      <c r="E26" s="464" t="s">
        <v>1618</v>
      </c>
      <c r="F26" s="464" t="s">
        <v>1639</v>
      </c>
      <c r="G26" s="464"/>
      <c r="H26" s="468">
        <v>39</v>
      </c>
      <c r="I26" s="468">
        <v>20241</v>
      </c>
      <c r="J26" s="464">
        <v>0.41935483870967744</v>
      </c>
      <c r="K26" s="464">
        <v>519</v>
      </c>
      <c r="L26" s="468">
        <v>93</v>
      </c>
      <c r="M26" s="468">
        <v>48267</v>
      </c>
      <c r="N26" s="464">
        <v>1</v>
      </c>
      <c r="O26" s="464">
        <v>519</v>
      </c>
      <c r="P26" s="468">
        <v>62</v>
      </c>
      <c r="Q26" s="468">
        <v>32178</v>
      </c>
      <c r="R26" s="491">
        <v>0.66666666666666663</v>
      </c>
      <c r="S26" s="469">
        <v>519</v>
      </c>
    </row>
    <row r="27" spans="1:19" ht="14.4" customHeight="1" x14ac:dyDescent="0.3">
      <c r="A27" s="463"/>
      <c r="B27" s="464" t="s">
        <v>1617</v>
      </c>
      <c r="C27" s="464" t="s">
        <v>435</v>
      </c>
      <c r="D27" s="464" t="s">
        <v>1608</v>
      </c>
      <c r="E27" s="464" t="s">
        <v>1618</v>
      </c>
      <c r="F27" s="464" t="s">
        <v>1640</v>
      </c>
      <c r="G27" s="464"/>
      <c r="H27" s="468">
        <v>3</v>
      </c>
      <c r="I27" s="468">
        <v>963</v>
      </c>
      <c r="J27" s="464">
        <v>3</v>
      </c>
      <c r="K27" s="464">
        <v>321</v>
      </c>
      <c r="L27" s="468">
        <v>1</v>
      </c>
      <c r="M27" s="468">
        <v>321</v>
      </c>
      <c r="N27" s="464">
        <v>1</v>
      </c>
      <c r="O27" s="464">
        <v>321</v>
      </c>
      <c r="P27" s="468">
        <v>4</v>
      </c>
      <c r="Q27" s="468">
        <v>1284</v>
      </c>
      <c r="R27" s="491">
        <v>4</v>
      </c>
      <c r="S27" s="469">
        <v>321</v>
      </c>
    </row>
    <row r="28" spans="1:19" ht="14.4" customHeight="1" x14ac:dyDescent="0.3">
      <c r="A28" s="463"/>
      <c r="B28" s="464" t="s">
        <v>1617</v>
      </c>
      <c r="C28" s="464" t="s">
        <v>435</v>
      </c>
      <c r="D28" s="464" t="s">
        <v>1608</v>
      </c>
      <c r="E28" s="464" t="s">
        <v>1618</v>
      </c>
      <c r="F28" s="464" t="s">
        <v>1641</v>
      </c>
      <c r="G28" s="464"/>
      <c r="H28" s="468">
        <v>3</v>
      </c>
      <c r="I28" s="468">
        <v>963</v>
      </c>
      <c r="J28" s="464">
        <v>0.75</v>
      </c>
      <c r="K28" s="464">
        <v>321</v>
      </c>
      <c r="L28" s="468">
        <v>4</v>
      </c>
      <c r="M28" s="468">
        <v>1284</v>
      </c>
      <c r="N28" s="464">
        <v>1</v>
      </c>
      <c r="O28" s="464">
        <v>321</v>
      </c>
      <c r="P28" s="468">
        <v>12</v>
      </c>
      <c r="Q28" s="468">
        <v>3852</v>
      </c>
      <c r="R28" s="491">
        <v>3</v>
      </c>
      <c r="S28" s="469">
        <v>321</v>
      </c>
    </row>
    <row r="29" spans="1:19" ht="14.4" customHeight="1" x14ac:dyDescent="0.3">
      <c r="A29" s="463"/>
      <c r="B29" s="464" t="s">
        <v>1617</v>
      </c>
      <c r="C29" s="464" t="s">
        <v>435</v>
      </c>
      <c r="D29" s="464" t="s">
        <v>1608</v>
      </c>
      <c r="E29" s="464" t="s">
        <v>1618</v>
      </c>
      <c r="F29" s="464" t="s">
        <v>1642</v>
      </c>
      <c r="G29" s="464"/>
      <c r="H29" s="468">
        <v>28</v>
      </c>
      <c r="I29" s="468">
        <v>8988</v>
      </c>
      <c r="J29" s="464">
        <v>0.40579710144927539</v>
      </c>
      <c r="K29" s="464">
        <v>321</v>
      </c>
      <c r="L29" s="468">
        <v>69</v>
      </c>
      <c r="M29" s="468">
        <v>22149</v>
      </c>
      <c r="N29" s="464">
        <v>1</v>
      </c>
      <c r="O29" s="464">
        <v>321</v>
      </c>
      <c r="P29" s="468">
        <v>40</v>
      </c>
      <c r="Q29" s="468">
        <v>12840</v>
      </c>
      <c r="R29" s="491">
        <v>0.57971014492753625</v>
      </c>
      <c r="S29" s="469">
        <v>321</v>
      </c>
    </row>
    <row r="30" spans="1:19" ht="14.4" customHeight="1" x14ac:dyDescent="0.3">
      <c r="A30" s="463"/>
      <c r="B30" s="464" t="s">
        <v>1617</v>
      </c>
      <c r="C30" s="464" t="s">
        <v>435</v>
      </c>
      <c r="D30" s="464" t="s">
        <v>1608</v>
      </c>
      <c r="E30" s="464" t="s">
        <v>1618</v>
      </c>
      <c r="F30" s="464" t="s">
        <v>1643</v>
      </c>
      <c r="G30" s="464"/>
      <c r="H30" s="468"/>
      <c r="I30" s="468"/>
      <c r="J30" s="464"/>
      <c r="K30" s="464"/>
      <c r="L30" s="468">
        <v>4</v>
      </c>
      <c r="M30" s="468">
        <v>4920</v>
      </c>
      <c r="N30" s="464">
        <v>1</v>
      </c>
      <c r="O30" s="464">
        <v>1230</v>
      </c>
      <c r="P30" s="468">
        <v>1</v>
      </c>
      <c r="Q30" s="468">
        <v>1230</v>
      </c>
      <c r="R30" s="491">
        <v>0.25</v>
      </c>
      <c r="S30" s="469">
        <v>1230</v>
      </c>
    </row>
    <row r="31" spans="1:19" ht="14.4" customHeight="1" x14ac:dyDescent="0.3">
      <c r="A31" s="463"/>
      <c r="B31" s="464" t="s">
        <v>1617</v>
      </c>
      <c r="C31" s="464" t="s">
        <v>435</v>
      </c>
      <c r="D31" s="464" t="s">
        <v>1608</v>
      </c>
      <c r="E31" s="464" t="s">
        <v>1618</v>
      </c>
      <c r="F31" s="464" t="s">
        <v>1644</v>
      </c>
      <c r="G31" s="464"/>
      <c r="H31" s="468">
        <v>65</v>
      </c>
      <c r="I31" s="468">
        <v>18330</v>
      </c>
      <c r="J31" s="464">
        <v>0.98484848484848486</v>
      </c>
      <c r="K31" s="464">
        <v>282</v>
      </c>
      <c r="L31" s="468">
        <v>66</v>
      </c>
      <c r="M31" s="468">
        <v>18612</v>
      </c>
      <c r="N31" s="464">
        <v>1</v>
      </c>
      <c r="O31" s="464">
        <v>282</v>
      </c>
      <c r="P31" s="468">
        <v>81</v>
      </c>
      <c r="Q31" s="468">
        <v>22842</v>
      </c>
      <c r="R31" s="491">
        <v>1.2272727272727273</v>
      </c>
      <c r="S31" s="469">
        <v>282</v>
      </c>
    </row>
    <row r="32" spans="1:19" ht="14.4" customHeight="1" x14ac:dyDescent="0.3">
      <c r="A32" s="463"/>
      <c r="B32" s="464" t="s">
        <v>1617</v>
      </c>
      <c r="C32" s="464" t="s">
        <v>435</v>
      </c>
      <c r="D32" s="464" t="s">
        <v>1608</v>
      </c>
      <c r="E32" s="464" t="s">
        <v>1618</v>
      </c>
      <c r="F32" s="464" t="s">
        <v>1645</v>
      </c>
      <c r="G32" s="464"/>
      <c r="H32" s="468">
        <v>24</v>
      </c>
      <c r="I32" s="468">
        <v>16296</v>
      </c>
      <c r="J32" s="464">
        <v>0.88888888888888884</v>
      </c>
      <c r="K32" s="464">
        <v>679</v>
      </c>
      <c r="L32" s="468">
        <v>27</v>
      </c>
      <c r="M32" s="468">
        <v>18333</v>
      </c>
      <c r="N32" s="464">
        <v>1</v>
      </c>
      <c r="O32" s="464">
        <v>679</v>
      </c>
      <c r="P32" s="468">
        <v>30</v>
      </c>
      <c r="Q32" s="468">
        <v>20370</v>
      </c>
      <c r="R32" s="491">
        <v>1.1111111111111112</v>
      </c>
      <c r="S32" s="469">
        <v>679</v>
      </c>
    </row>
    <row r="33" spans="1:19" ht="14.4" customHeight="1" x14ac:dyDescent="0.3">
      <c r="A33" s="463"/>
      <c r="B33" s="464" t="s">
        <v>1617</v>
      </c>
      <c r="C33" s="464" t="s">
        <v>435</v>
      </c>
      <c r="D33" s="464" t="s">
        <v>1608</v>
      </c>
      <c r="E33" s="464" t="s">
        <v>1618</v>
      </c>
      <c r="F33" s="464" t="s">
        <v>1646</v>
      </c>
      <c r="G33" s="464"/>
      <c r="H33" s="468">
        <v>13</v>
      </c>
      <c r="I33" s="468">
        <v>12077</v>
      </c>
      <c r="J33" s="464">
        <v>0.65</v>
      </c>
      <c r="K33" s="464">
        <v>929</v>
      </c>
      <c r="L33" s="468">
        <v>20</v>
      </c>
      <c r="M33" s="468">
        <v>18580</v>
      </c>
      <c r="N33" s="464">
        <v>1</v>
      </c>
      <c r="O33" s="464">
        <v>929</v>
      </c>
      <c r="P33" s="468">
        <v>12</v>
      </c>
      <c r="Q33" s="468">
        <v>11148</v>
      </c>
      <c r="R33" s="491">
        <v>0.6</v>
      </c>
      <c r="S33" s="469">
        <v>929</v>
      </c>
    </row>
    <row r="34" spans="1:19" ht="14.4" customHeight="1" x14ac:dyDescent="0.3">
      <c r="A34" s="463"/>
      <c r="B34" s="464" t="s">
        <v>1617</v>
      </c>
      <c r="C34" s="464" t="s">
        <v>435</v>
      </c>
      <c r="D34" s="464" t="s">
        <v>1608</v>
      </c>
      <c r="E34" s="464" t="s">
        <v>1618</v>
      </c>
      <c r="F34" s="464" t="s">
        <v>1647</v>
      </c>
      <c r="G34" s="464"/>
      <c r="H34" s="468">
        <v>1</v>
      </c>
      <c r="I34" s="468">
        <v>208</v>
      </c>
      <c r="J34" s="464"/>
      <c r="K34" s="464">
        <v>208</v>
      </c>
      <c r="L34" s="468"/>
      <c r="M34" s="468"/>
      <c r="N34" s="464"/>
      <c r="O34" s="464"/>
      <c r="P34" s="468">
        <v>1</v>
      </c>
      <c r="Q34" s="468">
        <v>208</v>
      </c>
      <c r="R34" s="491"/>
      <c r="S34" s="469">
        <v>208</v>
      </c>
    </row>
    <row r="35" spans="1:19" ht="14.4" customHeight="1" x14ac:dyDescent="0.3">
      <c r="A35" s="463"/>
      <c r="B35" s="464" t="s">
        <v>1617</v>
      </c>
      <c r="C35" s="464" t="s">
        <v>435</v>
      </c>
      <c r="D35" s="464" t="s">
        <v>1608</v>
      </c>
      <c r="E35" s="464" t="s">
        <v>1618</v>
      </c>
      <c r="F35" s="464" t="s">
        <v>1648</v>
      </c>
      <c r="G35" s="464"/>
      <c r="H35" s="468">
        <v>20</v>
      </c>
      <c r="I35" s="468">
        <v>34800</v>
      </c>
      <c r="J35" s="464">
        <v>0.39545454545454545</v>
      </c>
      <c r="K35" s="464">
        <v>1740</v>
      </c>
      <c r="L35" s="468">
        <v>44</v>
      </c>
      <c r="M35" s="468">
        <v>88000</v>
      </c>
      <c r="N35" s="464">
        <v>1</v>
      </c>
      <c r="O35" s="464">
        <v>2000</v>
      </c>
      <c r="P35" s="468">
        <v>40</v>
      </c>
      <c r="Q35" s="468">
        <v>80000</v>
      </c>
      <c r="R35" s="491">
        <v>0.90909090909090906</v>
      </c>
      <c r="S35" s="469">
        <v>2000</v>
      </c>
    </row>
    <row r="36" spans="1:19" ht="14.4" customHeight="1" x14ac:dyDescent="0.3">
      <c r="A36" s="463"/>
      <c r="B36" s="464" t="s">
        <v>1617</v>
      </c>
      <c r="C36" s="464" t="s">
        <v>435</v>
      </c>
      <c r="D36" s="464" t="s">
        <v>1608</v>
      </c>
      <c r="E36" s="464" t="s">
        <v>1618</v>
      </c>
      <c r="F36" s="464" t="s">
        <v>1649</v>
      </c>
      <c r="G36" s="464"/>
      <c r="H36" s="468">
        <v>12</v>
      </c>
      <c r="I36" s="468">
        <v>24288</v>
      </c>
      <c r="J36" s="464">
        <v>0.75</v>
      </c>
      <c r="K36" s="464">
        <v>2024</v>
      </c>
      <c r="L36" s="468">
        <v>16</v>
      </c>
      <c r="M36" s="468">
        <v>32384</v>
      </c>
      <c r="N36" s="464">
        <v>1</v>
      </c>
      <c r="O36" s="464">
        <v>2024</v>
      </c>
      <c r="P36" s="468">
        <v>7</v>
      </c>
      <c r="Q36" s="468">
        <v>14168</v>
      </c>
      <c r="R36" s="491">
        <v>0.4375</v>
      </c>
      <c r="S36" s="469">
        <v>2024</v>
      </c>
    </row>
    <row r="37" spans="1:19" ht="14.4" customHeight="1" x14ac:dyDescent="0.3">
      <c r="A37" s="463"/>
      <c r="B37" s="464" t="s">
        <v>1617</v>
      </c>
      <c r="C37" s="464" t="s">
        <v>435</v>
      </c>
      <c r="D37" s="464" t="s">
        <v>1608</v>
      </c>
      <c r="E37" s="464" t="s">
        <v>1618</v>
      </c>
      <c r="F37" s="464" t="s">
        <v>1650</v>
      </c>
      <c r="G37" s="464"/>
      <c r="H37" s="468">
        <v>3</v>
      </c>
      <c r="I37" s="468">
        <v>6030</v>
      </c>
      <c r="J37" s="464">
        <v>3</v>
      </c>
      <c r="K37" s="464">
        <v>2010</v>
      </c>
      <c r="L37" s="468">
        <v>1</v>
      </c>
      <c r="M37" s="468">
        <v>2010</v>
      </c>
      <c r="N37" s="464">
        <v>1</v>
      </c>
      <c r="O37" s="464">
        <v>2010</v>
      </c>
      <c r="P37" s="468">
        <v>6</v>
      </c>
      <c r="Q37" s="468">
        <v>12060</v>
      </c>
      <c r="R37" s="491">
        <v>6</v>
      </c>
      <c r="S37" s="469">
        <v>2010</v>
      </c>
    </row>
    <row r="38" spans="1:19" ht="14.4" customHeight="1" x14ac:dyDescent="0.3">
      <c r="A38" s="463"/>
      <c r="B38" s="464" t="s">
        <v>1617</v>
      </c>
      <c r="C38" s="464" t="s">
        <v>435</v>
      </c>
      <c r="D38" s="464" t="s">
        <v>1608</v>
      </c>
      <c r="E38" s="464" t="s">
        <v>1618</v>
      </c>
      <c r="F38" s="464" t="s">
        <v>1651</v>
      </c>
      <c r="G38" s="464"/>
      <c r="H38" s="468">
        <v>4</v>
      </c>
      <c r="I38" s="468">
        <v>8584</v>
      </c>
      <c r="J38" s="464">
        <v>0.8</v>
      </c>
      <c r="K38" s="464">
        <v>2146</v>
      </c>
      <c r="L38" s="468">
        <v>5</v>
      </c>
      <c r="M38" s="468">
        <v>10730</v>
      </c>
      <c r="N38" s="464">
        <v>1</v>
      </c>
      <c r="O38" s="464">
        <v>2146</v>
      </c>
      <c r="P38" s="468">
        <v>2</v>
      </c>
      <c r="Q38" s="468">
        <v>4292</v>
      </c>
      <c r="R38" s="491">
        <v>0.4</v>
      </c>
      <c r="S38" s="469">
        <v>2146</v>
      </c>
    </row>
    <row r="39" spans="1:19" ht="14.4" customHeight="1" x14ac:dyDescent="0.3">
      <c r="A39" s="463"/>
      <c r="B39" s="464" t="s">
        <v>1617</v>
      </c>
      <c r="C39" s="464" t="s">
        <v>435</v>
      </c>
      <c r="D39" s="464" t="s">
        <v>1608</v>
      </c>
      <c r="E39" s="464" t="s">
        <v>1618</v>
      </c>
      <c r="F39" s="464" t="s">
        <v>1652</v>
      </c>
      <c r="G39" s="464"/>
      <c r="H39" s="468">
        <v>5</v>
      </c>
      <c r="I39" s="468">
        <v>6230</v>
      </c>
      <c r="J39" s="464">
        <v>5</v>
      </c>
      <c r="K39" s="464">
        <v>1246</v>
      </c>
      <c r="L39" s="468">
        <v>1</v>
      </c>
      <c r="M39" s="468">
        <v>1246</v>
      </c>
      <c r="N39" s="464">
        <v>1</v>
      </c>
      <c r="O39" s="464">
        <v>1246</v>
      </c>
      <c r="P39" s="468">
        <v>2</v>
      </c>
      <c r="Q39" s="468">
        <v>2492</v>
      </c>
      <c r="R39" s="491">
        <v>2</v>
      </c>
      <c r="S39" s="469">
        <v>1246</v>
      </c>
    </row>
    <row r="40" spans="1:19" ht="14.4" customHeight="1" x14ac:dyDescent="0.3">
      <c r="A40" s="463"/>
      <c r="B40" s="464" t="s">
        <v>1617</v>
      </c>
      <c r="C40" s="464" t="s">
        <v>435</v>
      </c>
      <c r="D40" s="464" t="s">
        <v>1608</v>
      </c>
      <c r="E40" s="464" t="s">
        <v>1618</v>
      </c>
      <c r="F40" s="464" t="s">
        <v>1653</v>
      </c>
      <c r="G40" s="464"/>
      <c r="H40" s="468"/>
      <c r="I40" s="468"/>
      <c r="J40" s="464"/>
      <c r="K40" s="464"/>
      <c r="L40" s="468">
        <v>1</v>
      </c>
      <c r="M40" s="468">
        <v>1345</v>
      </c>
      <c r="N40" s="464">
        <v>1</v>
      </c>
      <c r="O40" s="464">
        <v>1345</v>
      </c>
      <c r="P40" s="468">
        <v>2</v>
      </c>
      <c r="Q40" s="468">
        <v>2690</v>
      </c>
      <c r="R40" s="491">
        <v>2</v>
      </c>
      <c r="S40" s="469">
        <v>1345</v>
      </c>
    </row>
    <row r="41" spans="1:19" ht="14.4" customHeight="1" x14ac:dyDescent="0.3">
      <c r="A41" s="463"/>
      <c r="B41" s="464" t="s">
        <v>1617</v>
      </c>
      <c r="C41" s="464" t="s">
        <v>435</v>
      </c>
      <c r="D41" s="464" t="s">
        <v>1608</v>
      </c>
      <c r="E41" s="464" t="s">
        <v>1618</v>
      </c>
      <c r="F41" s="464" t="s">
        <v>1654</v>
      </c>
      <c r="G41" s="464"/>
      <c r="H41" s="468">
        <v>55</v>
      </c>
      <c r="I41" s="468">
        <v>195470</v>
      </c>
      <c r="J41" s="464">
        <v>0.6265064102564103</v>
      </c>
      <c r="K41" s="464">
        <v>3554</v>
      </c>
      <c r="L41" s="468">
        <v>80</v>
      </c>
      <c r="M41" s="468">
        <v>312000</v>
      </c>
      <c r="N41" s="464">
        <v>1</v>
      </c>
      <c r="O41" s="464">
        <v>3900</v>
      </c>
      <c r="P41" s="468">
        <v>57</v>
      </c>
      <c r="Q41" s="468">
        <v>222300</v>
      </c>
      <c r="R41" s="491">
        <v>0.71250000000000002</v>
      </c>
      <c r="S41" s="469">
        <v>3900</v>
      </c>
    </row>
    <row r="42" spans="1:19" ht="14.4" customHeight="1" x14ac:dyDescent="0.3">
      <c r="A42" s="463"/>
      <c r="B42" s="464" t="s">
        <v>1617</v>
      </c>
      <c r="C42" s="464" t="s">
        <v>435</v>
      </c>
      <c r="D42" s="464" t="s">
        <v>1608</v>
      </c>
      <c r="E42" s="464" t="s">
        <v>1618</v>
      </c>
      <c r="F42" s="464" t="s">
        <v>1655</v>
      </c>
      <c r="G42" s="464"/>
      <c r="H42" s="468">
        <v>36</v>
      </c>
      <c r="I42" s="468">
        <v>130212</v>
      </c>
      <c r="J42" s="464">
        <v>0.59620879120879122</v>
      </c>
      <c r="K42" s="464">
        <v>3617</v>
      </c>
      <c r="L42" s="468">
        <v>56</v>
      </c>
      <c r="M42" s="468">
        <v>218400</v>
      </c>
      <c r="N42" s="464">
        <v>1</v>
      </c>
      <c r="O42" s="464">
        <v>3900</v>
      </c>
      <c r="P42" s="468">
        <v>35</v>
      </c>
      <c r="Q42" s="468">
        <v>136500</v>
      </c>
      <c r="R42" s="491">
        <v>0.625</v>
      </c>
      <c r="S42" s="469">
        <v>3900</v>
      </c>
    </row>
    <row r="43" spans="1:19" ht="14.4" customHeight="1" x14ac:dyDescent="0.3">
      <c r="A43" s="463"/>
      <c r="B43" s="464" t="s">
        <v>1617</v>
      </c>
      <c r="C43" s="464" t="s">
        <v>435</v>
      </c>
      <c r="D43" s="464" t="s">
        <v>1608</v>
      </c>
      <c r="E43" s="464" t="s">
        <v>1618</v>
      </c>
      <c r="F43" s="464" t="s">
        <v>1656</v>
      </c>
      <c r="G43" s="464"/>
      <c r="H43" s="468">
        <v>1</v>
      </c>
      <c r="I43" s="468">
        <v>1351</v>
      </c>
      <c r="J43" s="464">
        <v>0.14285714285714285</v>
      </c>
      <c r="K43" s="464">
        <v>1351</v>
      </c>
      <c r="L43" s="468">
        <v>7</v>
      </c>
      <c r="M43" s="468">
        <v>9457</v>
      </c>
      <c r="N43" s="464">
        <v>1</v>
      </c>
      <c r="O43" s="464">
        <v>1351</v>
      </c>
      <c r="P43" s="468">
        <v>4</v>
      </c>
      <c r="Q43" s="468">
        <v>5404</v>
      </c>
      <c r="R43" s="491">
        <v>0.5714285714285714</v>
      </c>
      <c r="S43" s="469">
        <v>1351</v>
      </c>
    </row>
    <row r="44" spans="1:19" ht="14.4" customHeight="1" x14ac:dyDescent="0.3">
      <c r="A44" s="463"/>
      <c r="B44" s="464" t="s">
        <v>1617</v>
      </c>
      <c r="C44" s="464" t="s">
        <v>435</v>
      </c>
      <c r="D44" s="464" t="s">
        <v>1608</v>
      </c>
      <c r="E44" s="464" t="s">
        <v>1618</v>
      </c>
      <c r="F44" s="464" t="s">
        <v>1657</v>
      </c>
      <c r="G44" s="464"/>
      <c r="H44" s="468">
        <v>10</v>
      </c>
      <c r="I44" s="468">
        <v>1640</v>
      </c>
      <c r="J44" s="464">
        <v>1</v>
      </c>
      <c r="K44" s="464">
        <v>164</v>
      </c>
      <c r="L44" s="468">
        <v>10</v>
      </c>
      <c r="M44" s="468">
        <v>1640</v>
      </c>
      <c r="N44" s="464">
        <v>1</v>
      </c>
      <c r="O44" s="464">
        <v>164</v>
      </c>
      <c r="P44" s="468">
        <v>7</v>
      </c>
      <c r="Q44" s="468">
        <v>1148</v>
      </c>
      <c r="R44" s="491">
        <v>0.7</v>
      </c>
      <c r="S44" s="469">
        <v>164</v>
      </c>
    </row>
    <row r="45" spans="1:19" ht="14.4" customHeight="1" x14ac:dyDescent="0.3">
      <c r="A45" s="463"/>
      <c r="B45" s="464" t="s">
        <v>1617</v>
      </c>
      <c r="C45" s="464" t="s">
        <v>435</v>
      </c>
      <c r="D45" s="464" t="s">
        <v>1608</v>
      </c>
      <c r="E45" s="464" t="s">
        <v>1618</v>
      </c>
      <c r="F45" s="464" t="s">
        <v>1658</v>
      </c>
      <c r="G45" s="464"/>
      <c r="H45" s="468">
        <v>35</v>
      </c>
      <c r="I45" s="468">
        <v>7875</v>
      </c>
      <c r="J45" s="464">
        <v>0.875</v>
      </c>
      <c r="K45" s="464">
        <v>225</v>
      </c>
      <c r="L45" s="468">
        <v>40</v>
      </c>
      <c r="M45" s="468">
        <v>9000</v>
      </c>
      <c r="N45" s="464">
        <v>1</v>
      </c>
      <c r="O45" s="464">
        <v>225</v>
      </c>
      <c r="P45" s="468">
        <v>38</v>
      </c>
      <c r="Q45" s="468">
        <v>8550</v>
      </c>
      <c r="R45" s="491">
        <v>0.95</v>
      </c>
      <c r="S45" s="469">
        <v>225</v>
      </c>
    </row>
    <row r="46" spans="1:19" ht="14.4" customHeight="1" x14ac:dyDescent="0.3">
      <c r="A46" s="463"/>
      <c r="B46" s="464" t="s">
        <v>1617</v>
      </c>
      <c r="C46" s="464" t="s">
        <v>435</v>
      </c>
      <c r="D46" s="464" t="s">
        <v>1608</v>
      </c>
      <c r="E46" s="464" t="s">
        <v>1618</v>
      </c>
      <c r="F46" s="464" t="s">
        <v>1659</v>
      </c>
      <c r="G46" s="464"/>
      <c r="H46" s="468">
        <v>16</v>
      </c>
      <c r="I46" s="468">
        <v>5808</v>
      </c>
      <c r="J46" s="464">
        <v>1.1428571428571428</v>
      </c>
      <c r="K46" s="464">
        <v>363</v>
      </c>
      <c r="L46" s="468">
        <v>14</v>
      </c>
      <c r="M46" s="468">
        <v>5082</v>
      </c>
      <c r="N46" s="464">
        <v>1</v>
      </c>
      <c r="O46" s="464">
        <v>363</v>
      </c>
      <c r="P46" s="468">
        <v>22</v>
      </c>
      <c r="Q46" s="468">
        <v>7986</v>
      </c>
      <c r="R46" s="491">
        <v>1.5714285714285714</v>
      </c>
      <c r="S46" s="469">
        <v>363</v>
      </c>
    </row>
    <row r="47" spans="1:19" ht="14.4" customHeight="1" x14ac:dyDescent="0.3">
      <c r="A47" s="463"/>
      <c r="B47" s="464" t="s">
        <v>1617</v>
      </c>
      <c r="C47" s="464" t="s">
        <v>435</v>
      </c>
      <c r="D47" s="464" t="s">
        <v>1608</v>
      </c>
      <c r="E47" s="464" t="s">
        <v>1618</v>
      </c>
      <c r="F47" s="464" t="s">
        <v>1660</v>
      </c>
      <c r="G47" s="464"/>
      <c r="H47" s="468">
        <v>18</v>
      </c>
      <c r="I47" s="468">
        <v>10566</v>
      </c>
      <c r="J47" s="464">
        <v>1.2</v>
      </c>
      <c r="K47" s="464">
        <v>587</v>
      </c>
      <c r="L47" s="468">
        <v>15</v>
      </c>
      <c r="M47" s="468">
        <v>8805</v>
      </c>
      <c r="N47" s="464">
        <v>1</v>
      </c>
      <c r="O47" s="464">
        <v>587</v>
      </c>
      <c r="P47" s="468">
        <v>24</v>
      </c>
      <c r="Q47" s="468">
        <v>14088</v>
      </c>
      <c r="R47" s="491">
        <v>1.6</v>
      </c>
      <c r="S47" s="469">
        <v>587</v>
      </c>
    </row>
    <row r="48" spans="1:19" ht="14.4" customHeight="1" x14ac:dyDescent="0.3">
      <c r="A48" s="463"/>
      <c r="B48" s="464" t="s">
        <v>1617</v>
      </c>
      <c r="C48" s="464" t="s">
        <v>435</v>
      </c>
      <c r="D48" s="464" t="s">
        <v>1608</v>
      </c>
      <c r="E48" s="464" t="s">
        <v>1618</v>
      </c>
      <c r="F48" s="464" t="s">
        <v>1661</v>
      </c>
      <c r="G48" s="464"/>
      <c r="H48" s="468">
        <v>2</v>
      </c>
      <c r="I48" s="468">
        <v>1200</v>
      </c>
      <c r="J48" s="464">
        <v>0.5</v>
      </c>
      <c r="K48" s="464">
        <v>600</v>
      </c>
      <c r="L48" s="468">
        <v>4</v>
      </c>
      <c r="M48" s="468">
        <v>2400</v>
      </c>
      <c r="N48" s="464">
        <v>1</v>
      </c>
      <c r="O48" s="464">
        <v>600</v>
      </c>
      <c r="P48" s="468">
        <v>7</v>
      </c>
      <c r="Q48" s="468">
        <v>4200</v>
      </c>
      <c r="R48" s="491">
        <v>1.75</v>
      </c>
      <c r="S48" s="469">
        <v>600</v>
      </c>
    </row>
    <row r="49" spans="1:19" ht="14.4" customHeight="1" x14ac:dyDescent="0.3">
      <c r="A49" s="463"/>
      <c r="B49" s="464" t="s">
        <v>1617</v>
      </c>
      <c r="C49" s="464" t="s">
        <v>435</v>
      </c>
      <c r="D49" s="464" t="s">
        <v>1608</v>
      </c>
      <c r="E49" s="464" t="s">
        <v>1618</v>
      </c>
      <c r="F49" s="464" t="s">
        <v>1662</v>
      </c>
      <c r="G49" s="464"/>
      <c r="H49" s="468">
        <v>1</v>
      </c>
      <c r="I49" s="468">
        <v>4231</v>
      </c>
      <c r="J49" s="464"/>
      <c r="K49" s="464">
        <v>4231</v>
      </c>
      <c r="L49" s="468"/>
      <c r="M49" s="468"/>
      <c r="N49" s="464"/>
      <c r="O49" s="464"/>
      <c r="P49" s="468"/>
      <c r="Q49" s="468"/>
      <c r="R49" s="491"/>
      <c r="S49" s="469"/>
    </row>
    <row r="50" spans="1:19" ht="14.4" customHeight="1" x14ac:dyDescent="0.3">
      <c r="A50" s="463"/>
      <c r="B50" s="464" t="s">
        <v>1617</v>
      </c>
      <c r="C50" s="464" t="s">
        <v>435</v>
      </c>
      <c r="D50" s="464" t="s">
        <v>1608</v>
      </c>
      <c r="E50" s="464" t="s">
        <v>1618</v>
      </c>
      <c r="F50" s="464" t="s">
        <v>1663</v>
      </c>
      <c r="G50" s="464"/>
      <c r="H50" s="468">
        <v>2</v>
      </c>
      <c r="I50" s="468">
        <v>8718</v>
      </c>
      <c r="J50" s="464">
        <v>2</v>
      </c>
      <c r="K50" s="464">
        <v>4359</v>
      </c>
      <c r="L50" s="468">
        <v>1</v>
      </c>
      <c r="M50" s="468">
        <v>4359</v>
      </c>
      <c r="N50" s="464">
        <v>1</v>
      </c>
      <c r="O50" s="464">
        <v>4359</v>
      </c>
      <c r="P50" s="468"/>
      <c r="Q50" s="468"/>
      <c r="R50" s="491"/>
      <c r="S50" s="469"/>
    </row>
    <row r="51" spans="1:19" ht="14.4" customHeight="1" x14ac:dyDescent="0.3">
      <c r="A51" s="463"/>
      <c r="B51" s="464" t="s">
        <v>1617</v>
      </c>
      <c r="C51" s="464" t="s">
        <v>435</v>
      </c>
      <c r="D51" s="464" t="s">
        <v>1608</v>
      </c>
      <c r="E51" s="464" t="s">
        <v>1618</v>
      </c>
      <c r="F51" s="464" t="s">
        <v>1664</v>
      </c>
      <c r="G51" s="464"/>
      <c r="H51" s="468"/>
      <c r="I51" s="468"/>
      <c r="J51" s="464"/>
      <c r="K51" s="464"/>
      <c r="L51" s="468">
        <v>1</v>
      </c>
      <c r="M51" s="468">
        <v>1008</v>
      </c>
      <c r="N51" s="464">
        <v>1</v>
      </c>
      <c r="O51" s="464">
        <v>1008</v>
      </c>
      <c r="P51" s="468"/>
      <c r="Q51" s="468"/>
      <c r="R51" s="491"/>
      <c r="S51" s="469"/>
    </row>
    <row r="52" spans="1:19" ht="14.4" customHeight="1" x14ac:dyDescent="0.3">
      <c r="A52" s="463"/>
      <c r="B52" s="464" t="s">
        <v>1617</v>
      </c>
      <c r="C52" s="464" t="s">
        <v>435</v>
      </c>
      <c r="D52" s="464" t="s">
        <v>1608</v>
      </c>
      <c r="E52" s="464" t="s">
        <v>1618</v>
      </c>
      <c r="F52" s="464" t="s">
        <v>1665</v>
      </c>
      <c r="G52" s="464"/>
      <c r="H52" s="468"/>
      <c r="I52" s="468"/>
      <c r="J52" s="464"/>
      <c r="K52" s="464"/>
      <c r="L52" s="468">
        <v>2</v>
      </c>
      <c r="M52" s="468">
        <v>1490</v>
      </c>
      <c r="N52" s="464">
        <v>1</v>
      </c>
      <c r="O52" s="464">
        <v>745</v>
      </c>
      <c r="P52" s="468">
        <v>1</v>
      </c>
      <c r="Q52" s="468">
        <v>745</v>
      </c>
      <c r="R52" s="491">
        <v>0.5</v>
      </c>
      <c r="S52" s="469">
        <v>745</v>
      </c>
    </row>
    <row r="53" spans="1:19" ht="14.4" customHeight="1" x14ac:dyDescent="0.3">
      <c r="A53" s="463"/>
      <c r="B53" s="464" t="s">
        <v>1617</v>
      </c>
      <c r="C53" s="464" t="s">
        <v>435</v>
      </c>
      <c r="D53" s="464" t="s">
        <v>1608</v>
      </c>
      <c r="E53" s="464" t="s">
        <v>1618</v>
      </c>
      <c r="F53" s="464" t="s">
        <v>1666</v>
      </c>
      <c r="G53" s="464"/>
      <c r="H53" s="468">
        <v>12</v>
      </c>
      <c r="I53" s="468">
        <v>6732</v>
      </c>
      <c r="J53" s="464">
        <v>2.4</v>
      </c>
      <c r="K53" s="464">
        <v>561</v>
      </c>
      <c r="L53" s="468">
        <v>5</v>
      </c>
      <c r="M53" s="468">
        <v>2805</v>
      </c>
      <c r="N53" s="464">
        <v>1</v>
      </c>
      <c r="O53" s="464">
        <v>561</v>
      </c>
      <c r="P53" s="468">
        <v>10</v>
      </c>
      <c r="Q53" s="468">
        <v>5610</v>
      </c>
      <c r="R53" s="491">
        <v>2</v>
      </c>
      <c r="S53" s="469">
        <v>561</v>
      </c>
    </row>
    <row r="54" spans="1:19" ht="14.4" customHeight="1" x14ac:dyDescent="0.3">
      <c r="A54" s="463"/>
      <c r="B54" s="464" t="s">
        <v>1617</v>
      </c>
      <c r="C54" s="464" t="s">
        <v>435</v>
      </c>
      <c r="D54" s="464" t="s">
        <v>1608</v>
      </c>
      <c r="E54" s="464" t="s">
        <v>1618</v>
      </c>
      <c r="F54" s="464" t="s">
        <v>1667</v>
      </c>
      <c r="G54" s="464"/>
      <c r="H54" s="468">
        <v>1</v>
      </c>
      <c r="I54" s="468">
        <v>1122</v>
      </c>
      <c r="J54" s="464">
        <v>1</v>
      </c>
      <c r="K54" s="464">
        <v>1122</v>
      </c>
      <c r="L54" s="468">
        <v>1</v>
      </c>
      <c r="M54" s="468">
        <v>1122</v>
      </c>
      <c r="N54" s="464">
        <v>1</v>
      </c>
      <c r="O54" s="464">
        <v>1122</v>
      </c>
      <c r="P54" s="468">
        <v>2</v>
      </c>
      <c r="Q54" s="468">
        <v>2244</v>
      </c>
      <c r="R54" s="491">
        <v>2</v>
      </c>
      <c r="S54" s="469">
        <v>1122</v>
      </c>
    </row>
    <row r="55" spans="1:19" ht="14.4" customHeight="1" x14ac:dyDescent="0.3">
      <c r="A55" s="463"/>
      <c r="B55" s="464" t="s">
        <v>1617</v>
      </c>
      <c r="C55" s="464" t="s">
        <v>435</v>
      </c>
      <c r="D55" s="464" t="s">
        <v>1608</v>
      </c>
      <c r="E55" s="464" t="s">
        <v>1618</v>
      </c>
      <c r="F55" s="464" t="s">
        <v>1668</v>
      </c>
      <c r="G55" s="464"/>
      <c r="H55" s="468">
        <v>4</v>
      </c>
      <c r="I55" s="468">
        <v>3468</v>
      </c>
      <c r="J55" s="464">
        <v>0.4</v>
      </c>
      <c r="K55" s="464">
        <v>867</v>
      </c>
      <c r="L55" s="468">
        <v>10</v>
      </c>
      <c r="M55" s="468">
        <v>8670</v>
      </c>
      <c r="N55" s="464">
        <v>1</v>
      </c>
      <c r="O55" s="464">
        <v>867</v>
      </c>
      <c r="P55" s="468">
        <v>3</v>
      </c>
      <c r="Q55" s="468">
        <v>2601</v>
      </c>
      <c r="R55" s="491">
        <v>0.3</v>
      </c>
      <c r="S55" s="469">
        <v>867</v>
      </c>
    </row>
    <row r="56" spans="1:19" ht="14.4" customHeight="1" x14ac:dyDescent="0.3">
      <c r="A56" s="463"/>
      <c r="B56" s="464" t="s">
        <v>1617</v>
      </c>
      <c r="C56" s="464" t="s">
        <v>435</v>
      </c>
      <c r="D56" s="464" t="s">
        <v>1608</v>
      </c>
      <c r="E56" s="464" t="s">
        <v>1618</v>
      </c>
      <c r="F56" s="464" t="s">
        <v>1669</v>
      </c>
      <c r="G56" s="464"/>
      <c r="H56" s="468">
        <v>7</v>
      </c>
      <c r="I56" s="468">
        <v>3850</v>
      </c>
      <c r="J56" s="464">
        <v>3.5</v>
      </c>
      <c r="K56" s="464">
        <v>550</v>
      </c>
      <c r="L56" s="468">
        <v>2</v>
      </c>
      <c r="M56" s="468">
        <v>1100</v>
      </c>
      <c r="N56" s="464">
        <v>1</v>
      </c>
      <c r="O56" s="464">
        <v>550</v>
      </c>
      <c r="P56" s="468">
        <v>4</v>
      </c>
      <c r="Q56" s="468">
        <v>2200</v>
      </c>
      <c r="R56" s="491">
        <v>2</v>
      </c>
      <c r="S56" s="469">
        <v>550</v>
      </c>
    </row>
    <row r="57" spans="1:19" ht="14.4" customHeight="1" x14ac:dyDescent="0.3">
      <c r="A57" s="463"/>
      <c r="B57" s="464" t="s">
        <v>1617</v>
      </c>
      <c r="C57" s="464" t="s">
        <v>435</v>
      </c>
      <c r="D57" s="464" t="s">
        <v>1608</v>
      </c>
      <c r="E57" s="464" t="s">
        <v>1618</v>
      </c>
      <c r="F57" s="464" t="s">
        <v>1670</v>
      </c>
      <c r="G57" s="464"/>
      <c r="H57" s="468"/>
      <c r="I57" s="468"/>
      <c r="J57" s="464"/>
      <c r="K57" s="464"/>
      <c r="L57" s="468">
        <v>2</v>
      </c>
      <c r="M57" s="468">
        <v>2790</v>
      </c>
      <c r="N57" s="464">
        <v>1</v>
      </c>
      <c r="O57" s="464">
        <v>1395</v>
      </c>
      <c r="P57" s="468">
        <v>1</v>
      </c>
      <c r="Q57" s="468">
        <v>1395</v>
      </c>
      <c r="R57" s="491">
        <v>0.5</v>
      </c>
      <c r="S57" s="469">
        <v>1395</v>
      </c>
    </row>
    <row r="58" spans="1:19" ht="14.4" customHeight="1" x14ac:dyDescent="0.3">
      <c r="A58" s="463"/>
      <c r="B58" s="464" t="s">
        <v>1617</v>
      </c>
      <c r="C58" s="464" t="s">
        <v>435</v>
      </c>
      <c r="D58" s="464" t="s">
        <v>1608</v>
      </c>
      <c r="E58" s="464" t="s">
        <v>1618</v>
      </c>
      <c r="F58" s="464" t="s">
        <v>1671</v>
      </c>
      <c r="G58" s="464"/>
      <c r="H58" s="468">
        <v>1</v>
      </c>
      <c r="I58" s="468">
        <v>519</v>
      </c>
      <c r="J58" s="464"/>
      <c r="K58" s="464">
        <v>519</v>
      </c>
      <c r="L58" s="468"/>
      <c r="M58" s="468"/>
      <c r="N58" s="464"/>
      <c r="O58" s="464"/>
      <c r="P58" s="468">
        <v>3</v>
      </c>
      <c r="Q58" s="468">
        <v>1557</v>
      </c>
      <c r="R58" s="491"/>
      <c r="S58" s="469">
        <v>519</v>
      </c>
    </row>
    <row r="59" spans="1:19" ht="14.4" customHeight="1" x14ac:dyDescent="0.3">
      <c r="A59" s="463"/>
      <c r="B59" s="464" t="s">
        <v>1617</v>
      </c>
      <c r="C59" s="464" t="s">
        <v>435</v>
      </c>
      <c r="D59" s="464" t="s">
        <v>1608</v>
      </c>
      <c r="E59" s="464" t="s">
        <v>1618</v>
      </c>
      <c r="F59" s="464" t="s">
        <v>1672</v>
      </c>
      <c r="G59" s="464"/>
      <c r="H59" s="468">
        <v>6</v>
      </c>
      <c r="I59" s="468">
        <v>7956</v>
      </c>
      <c r="J59" s="464">
        <v>2</v>
      </c>
      <c r="K59" s="464">
        <v>1326</v>
      </c>
      <c r="L59" s="468">
        <v>3</v>
      </c>
      <c r="M59" s="468">
        <v>3978</v>
      </c>
      <c r="N59" s="464">
        <v>1</v>
      </c>
      <c r="O59" s="464">
        <v>1326</v>
      </c>
      <c r="P59" s="468"/>
      <c r="Q59" s="468"/>
      <c r="R59" s="491"/>
      <c r="S59" s="469"/>
    </row>
    <row r="60" spans="1:19" ht="14.4" customHeight="1" x14ac:dyDescent="0.3">
      <c r="A60" s="463"/>
      <c r="B60" s="464" t="s">
        <v>1617</v>
      </c>
      <c r="C60" s="464" t="s">
        <v>435</v>
      </c>
      <c r="D60" s="464" t="s">
        <v>1608</v>
      </c>
      <c r="E60" s="464" t="s">
        <v>1618</v>
      </c>
      <c r="F60" s="464" t="s">
        <v>1673</v>
      </c>
      <c r="G60" s="464"/>
      <c r="H60" s="468"/>
      <c r="I60" s="468"/>
      <c r="J60" s="464"/>
      <c r="K60" s="464"/>
      <c r="L60" s="468">
        <v>1</v>
      </c>
      <c r="M60" s="468">
        <v>405</v>
      </c>
      <c r="N60" s="464">
        <v>1</v>
      </c>
      <c r="O60" s="464">
        <v>405</v>
      </c>
      <c r="P60" s="468">
        <v>6</v>
      </c>
      <c r="Q60" s="468">
        <v>2430</v>
      </c>
      <c r="R60" s="491">
        <v>6</v>
      </c>
      <c r="S60" s="469">
        <v>405</v>
      </c>
    </row>
    <row r="61" spans="1:19" ht="14.4" customHeight="1" x14ac:dyDescent="0.3">
      <c r="A61" s="463"/>
      <c r="B61" s="464" t="s">
        <v>1617</v>
      </c>
      <c r="C61" s="464" t="s">
        <v>435</v>
      </c>
      <c r="D61" s="464" t="s">
        <v>1608</v>
      </c>
      <c r="E61" s="464" t="s">
        <v>1618</v>
      </c>
      <c r="F61" s="464" t="s">
        <v>1674</v>
      </c>
      <c r="G61" s="464"/>
      <c r="H61" s="468">
        <v>7</v>
      </c>
      <c r="I61" s="468">
        <v>3850</v>
      </c>
      <c r="J61" s="464">
        <v>1.1666666666666667</v>
      </c>
      <c r="K61" s="464">
        <v>550</v>
      </c>
      <c r="L61" s="468">
        <v>6</v>
      </c>
      <c r="M61" s="468">
        <v>3300</v>
      </c>
      <c r="N61" s="464">
        <v>1</v>
      </c>
      <c r="O61" s="464">
        <v>550</v>
      </c>
      <c r="P61" s="468">
        <v>13</v>
      </c>
      <c r="Q61" s="468">
        <v>7150</v>
      </c>
      <c r="R61" s="491">
        <v>2.1666666666666665</v>
      </c>
      <c r="S61" s="469">
        <v>550</v>
      </c>
    </row>
    <row r="62" spans="1:19" ht="14.4" customHeight="1" x14ac:dyDescent="0.3">
      <c r="A62" s="463"/>
      <c r="B62" s="464" t="s">
        <v>1617</v>
      </c>
      <c r="C62" s="464" t="s">
        <v>435</v>
      </c>
      <c r="D62" s="464" t="s">
        <v>1608</v>
      </c>
      <c r="E62" s="464" t="s">
        <v>1618</v>
      </c>
      <c r="F62" s="464" t="s">
        <v>1675</v>
      </c>
      <c r="G62" s="464"/>
      <c r="H62" s="468">
        <v>1</v>
      </c>
      <c r="I62" s="468">
        <v>1260</v>
      </c>
      <c r="J62" s="464">
        <v>1</v>
      </c>
      <c r="K62" s="464">
        <v>1260</v>
      </c>
      <c r="L62" s="468">
        <v>1</v>
      </c>
      <c r="M62" s="468">
        <v>1260</v>
      </c>
      <c r="N62" s="464">
        <v>1</v>
      </c>
      <c r="O62" s="464">
        <v>1260</v>
      </c>
      <c r="P62" s="468">
        <v>1</v>
      </c>
      <c r="Q62" s="468">
        <v>1260</v>
      </c>
      <c r="R62" s="491">
        <v>1</v>
      </c>
      <c r="S62" s="469">
        <v>1260</v>
      </c>
    </row>
    <row r="63" spans="1:19" ht="14.4" customHeight="1" x14ac:dyDescent="0.3">
      <c r="A63" s="463"/>
      <c r="B63" s="464" t="s">
        <v>1617</v>
      </c>
      <c r="C63" s="464" t="s">
        <v>435</v>
      </c>
      <c r="D63" s="464" t="s">
        <v>1608</v>
      </c>
      <c r="E63" s="464" t="s">
        <v>1618</v>
      </c>
      <c r="F63" s="464" t="s">
        <v>1676</v>
      </c>
      <c r="G63" s="464"/>
      <c r="H63" s="468">
        <v>1</v>
      </c>
      <c r="I63" s="468">
        <v>353</v>
      </c>
      <c r="J63" s="464"/>
      <c r="K63" s="464">
        <v>353</v>
      </c>
      <c r="L63" s="468"/>
      <c r="M63" s="468"/>
      <c r="N63" s="464"/>
      <c r="O63" s="464"/>
      <c r="P63" s="468">
        <v>1</v>
      </c>
      <c r="Q63" s="468">
        <v>353</v>
      </c>
      <c r="R63" s="491"/>
      <c r="S63" s="469">
        <v>353</v>
      </c>
    </row>
    <row r="64" spans="1:19" ht="14.4" customHeight="1" x14ac:dyDescent="0.3">
      <c r="A64" s="463"/>
      <c r="B64" s="464" t="s">
        <v>1617</v>
      </c>
      <c r="C64" s="464" t="s">
        <v>435</v>
      </c>
      <c r="D64" s="464" t="s">
        <v>1608</v>
      </c>
      <c r="E64" s="464" t="s">
        <v>1618</v>
      </c>
      <c r="F64" s="464" t="s">
        <v>1677</v>
      </c>
      <c r="G64" s="464"/>
      <c r="H64" s="468">
        <v>1</v>
      </c>
      <c r="I64" s="468">
        <v>745</v>
      </c>
      <c r="J64" s="464"/>
      <c r="K64" s="464">
        <v>745</v>
      </c>
      <c r="L64" s="468"/>
      <c r="M64" s="468"/>
      <c r="N64" s="464"/>
      <c r="O64" s="464"/>
      <c r="P64" s="468"/>
      <c r="Q64" s="468"/>
      <c r="R64" s="491"/>
      <c r="S64" s="469"/>
    </row>
    <row r="65" spans="1:19" ht="14.4" customHeight="1" x14ac:dyDescent="0.3">
      <c r="A65" s="463"/>
      <c r="B65" s="464" t="s">
        <v>1617</v>
      </c>
      <c r="C65" s="464" t="s">
        <v>435</v>
      </c>
      <c r="D65" s="464" t="s">
        <v>1608</v>
      </c>
      <c r="E65" s="464" t="s">
        <v>1618</v>
      </c>
      <c r="F65" s="464" t="s">
        <v>1678</v>
      </c>
      <c r="G65" s="464"/>
      <c r="H65" s="468"/>
      <c r="I65" s="468"/>
      <c r="J65" s="464"/>
      <c r="K65" s="464"/>
      <c r="L65" s="468">
        <v>7</v>
      </c>
      <c r="M65" s="468">
        <v>0</v>
      </c>
      <c r="N65" s="464"/>
      <c r="O65" s="464">
        <v>0</v>
      </c>
      <c r="P65" s="468">
        <v>2</v>
      </c>
      <c r="Q65" s="468">
        <v>0</v>
      </c>
      <c r="R65" s="491"/>
      <c r="S65" s="469">
        <v>0</v>
      </c>
    </row>
    <row r="66" spans="1:19" ht="14.4" customHeight="1" x14ac:dyDescent="0.3">
      <c r="A66" s="463"/>
      <c r="B66" s="464" t="s">
        <v>1617</v>
      </c>
      <c r="C66" s="464" t="s">
        <v>435</v>
      </c>
      <c r="D66" s="464" t="s">
        <v>1608</v>
      </c>
      <c r="E66" s="464" t="s">
        <v>1618</v>
      </c>
      <c r="F66" s="464" t="s">
        <v>1679</v>
      </c>
      <c r="G66" s="464"/>
      <c r="H66" s="468"/>
      <c r="I66" s="468"/>
      <c r="J66" s="464"/>
      <c r="K66" s="464"/>
      <c r="L66" s="468">
        <v>1</v>
      </c>
      <c r="M66" s="468">
        <v>1014</v>
      </c>
      <c r="N66" s="464">
        <v>1</v>
      </c>
      <c r="O66" s="464">
        <v>1014</v>
      </c>
      <c r="P66" s="468"/>
      <c r="Q66" s="468"/>
      <c r="R66" s="491"/>
      <c r="S66" s="469"/>
    </row>
    <row r="67" spans="1:19" ht="14.4" customHeight="1" x14ac:dyDescent="0.3">
      <c r="A67" s="463"/>
      <c r="B67" s="464" t="s">
        <v>1617</v>
      </c>
      <c r="C67" s="464" t="s">
        <v>435</v>
      </c>
      <c r="D67" s="464" t="s">
        <v>1608</v>
      </c>
      <c r="E67" s="464" t="s">
        <v>1618</v>
      </c>
      <c r="F67" s="464" t="s">
        <v>1680</v>
      </c>
      <c r="G67" s="464"/>
      <c r="H67" s="468"/>
      <c r="I67" s="468"/>
      <c r="J67" s="464"/>
      <c r="K67" s="464"/>
      <c r="L67" s="468">
        <v>1</v>
      </c>
      <c r="M67" s="468">
        <v>0</v>
      </c>
      <c r="N67" s="464"/>
      <c r="O67" s="464">
        <v>0</v>
      </c>
      <c r="P67" s="468"/>
      <c r="Q67" s="468"/>
      <c r="R67" s="491"/>
      <c r="S67" s="469"/>
    </row>
    <row r="68" spans="1:19" ht="14.4" customHeight="1" x14ac:dyDescent="0.3">
      <c r="A68" s="463"/>
      <c r="B68" s="464" t="s">
        <v>1617</v>
      </c>
      <c r="C68" s="464" t="s">
        <v>435</v>
      </c>
      <c r="D68" s="464" t="s">
        <v>1608</v>
      </c>
      <c r="E68" s="464" t="s">
        <v>1618</v>
      </c>
      <c r="F68" s="464" t="s">
        <v>1681</v>
      </c>
      <c r="G68" s="464"/>
      <c r="H68" s="468"/>
      <c r="I68" s="468"/>
      <c r="J68" s="464"/>
      <c r="K68" s="464"/>
      <c r="L68" s="468">
        <v>1</v>
      </c>
      <c r="M68" s="468">
        <v>0</v>
      </c>
      <c r="N68" s="464"/>
      <c r="O68" s="464">
        <v>0</v>
      </c>
      <c r="P68" s="468">
        <v>0</v>
      </c>
      <c r="Q68" s="468">
        <v>0</v>
      </c>
      <c r="R68" s="491"/>
      <c r="S68" s="469"/>
    </row>
    <row r="69" spans="1:19" ht="14.4" customHeight="1" x14ac:dyDescent="0.3">
      <c r="A69" s="463"/>
      <c r="B69" s="464" t="s">
        <v>1617</v>
      </c>
      <c r="C69" s="464" t="s">
        <v>435</v>
      </c>
      <c r="D69" s="464" t="s">
        <v>1608</v>
      </c>
      <c r="E69" s="464" t="s">
        <v>1618</v>
      </c>
      <c r="F69" s="464" t="s">
        <v>1682</v>
      </c>
      <c r="G69" s="464"/>
      <c r="H69" s="468"/>
      <c r="I69" s="468"/>
      <c r="J69" s="464"/>
      <c r="K69" s="464"/>
      <c r="L69" s="468"/>
      <c r="M69" s="468"/>
      <c r="N69" s="464"/>
      <c r="O69" s="464"/>
      <c r="P69" s="468">
        <v>1</v>
      </c>
      <c r="Q69" s="468">
        <v>1065</v>
      </c>
      <c r="R69" s="491"/>
      <c r="S69" s="469">
        <v>1065</v>
      </c>
    </row>
    <row r="70" spans="1:19" ht="14.4" customHeight="1" x14ac:dyDescent="0.3">
      <c r="A70" s="463"/>
      <c r="B70" s="464" t="s">
        <v>1617</v>
      </c>
      <c r="C70" s="464" t="s">
        <v>435</v>
      </c>
      <c r="D70" s="464" t="s">
        <v>1608</v>
      </c>
      <c r="E70" s="464" t="s">
        <v>1618</v>
      </c>
      <c r="F70" s="464" t="s">
        <v>1683</v>
      </c>
      <c r="G70" s="464"/>
      <c r="H70" s="468"/>
      <c r="I70" s="468"/>
      <c r="J70" s="464"/>
      <c r="K70" s="464"/>
      <c r="L70" s="468"/>
      <c r="M70" s="468"/>
      <c r="N70" s="464"/>
      <c r="O70" s="464"/>
      <c r="P70" s="468">
        <v>2</v>
      </c>
      <c r="Q70" s="468">
        <v>1100</v>
      </c>
      <c r="R70" s="491"/>
      <c r="S70" s="469">
        <v>550</v>
      </c>
    </row>
    <row r="71" spans="1:19" ht="14.4" customHeight="1" x14ac:dyDescent="0.3">
      <c r="A71" s="463"/>
      <c r="B71" s="464" t="s">
        <v>1617</v>
      </c>
      <c r="C71" s="464" t="s">
        <v>435</v>
      </c>
      <c r="D71" s="464" t="s">
        <v>1608</v>
      </c>
      <c r="E71" s="464" t="s">
        <v>1618</v>
      </c>
      <c r="F71" s="464" t="s">
        <v>1684</v>
      </c>
      <c r="G71" s="464"/>
      <c r="H71" s="468"/>
      <c r="I71" s="468"/>
      <c r="J71" s="464"/>
      <c r="K71" s="464"/>
      <c r="L71" s="468">
        <v>1</v>
      </c>
      <c r="M71" s="468">
        <v>3900</v>
      </c>
      <c r="N71" s="464">
        <v>1</v>
      </c>
      <c r="O71" s="464">
        <v>3900</v>
      </c>
      <c r="P71" s="468"/>
      <c r="Q71" s="468"/>
      <c r="R71" s="491"/>
      <c r="S71" s="469"/>
    </row>
    <row r="72" spans="1:19" ht="14.4" customHeight="1" x14ac:dyDescent="0.3">
      <c r="A72" s="463"/>
      <c r="B72" s="464" t="s">
        <v>1617</v>
      </c>
      <c r="C72" s="464" t="s">
        <v>435</v>
      </c>
      <c r="D72" s="464" t="s">
        <v>1608</v>
      </c>
      <c r="E72" s="464" t="s">
        <v>1618</v>
      </c>
      <c r="F72" s="464" t="s">
        <v>1685</v>
      </c>
      <c r="G72" s="464"/>
      <c r="H72" s="468"/>
      <c r="I72" s="468"/>
      <c r="J72" s="464"/>
      <c r="K72" s="464"/>
      <c r="L72" s="468"/>
      <c r="M72" s="468"/>
      <c r="N72" s="464"/>
      <c r="O72" s="464"/>
      <c r="P72" s="468">
        <v>1</v>
      </c>
      <c r="Q72" s="468">
        <v>1014</v>
      </c>
      <c r="R72" s="491"/>
      <c r="S72" s="469">
        <v>1014</v>
      </c>
    </row>
    <row r="73" spans="1:19" ht="14.4" customHeight="1" x14ac:dyDescent="0.3">
      <c r="A73" s="463"/>
      <c r="B73" s="464" t="s">
        <v>1617</v>
      </c>
      <c r="C73" s="464" t="s">
        <v>435</v>
      </c>
      <c r="D73" s="464" t="s">
        <v>1608</v>
      </c>
      <c r="E73" s="464" t="s">
        <v>1618</v>
      </c>
      <c r="F73" s="464" t="s">
        <v>1686</v>
      </c>
      <c r="G73" s="464"/>
      <c r="H73" s="468">
        <v>2</v>
      </c>
      <c r="I73" s="468">
        <v>1880</v>
      </c>
      <c r="J73" s="464"/>
      <c r="K73" s="464">
        <v>940</v>
      </c>
      <c r="L73" s="468"/>
      <c r="M73" s="468"/>
      <c r="N73" s="464"/>
      <c r="O73" s="464"/>
      <c r="P73" s="468">
        <v>1</v>
      </c>
      <c r="Q73" s="468">
        <v>940</v>
      </c>
      <c r="R73" s="491"/>
      <c r="S73" s="469">
        <v>940</v>
      </c>
    </row>
    <row r="74" spans="1:19" ht="14.4" customHeight="1" x14ac:dyDescent="0.3">
      <c r="A74" s="463"/>
      <c r="B74" s="464" t="s">
        <v>1617</v>
      </c>
      <c r="C74" s="464" t="s">
        <v>435</v>
      </c>
      <c r="D74" s="464" t="s">
        <v>1608</v>
      </c>
      <c r="E74" s="464" t="s">
        <v>1618</v>
      </c>
      <c r="F74" s="464" t="s">
        <v>1687</v>
      </c>
      <c r="G74" s="464"/>
      <c r="H74" s="468"/>
      <c r="I74" s="468"/>
      <c r="J74" s="464"/>
      <c r="K74" s="464"/>
      <c r="L74" s="468"/>
      <c r="M74" s="468"/>
      <c r="N74" s="464"/>
      <c r="O74" s="464"/>
      <c r="P74" s="468">
        <v>1</v>
      </c>
      <c r="Q74" s="468">
        <v>0</v>
      </c>
      <c r="R74" s="491"/>
      <c r="S74" s="469">
        <v>0</v>
      </c>
    </row>
    <row r="75" spans="1:19" ht="14.4" customHeight="1" x14ac:dyDescent="0.3">
      <c r="A75" s="463"/>
      <c r="B75" s="464" t="s">
        <v>1617</v>
      </c>
      <c r="C75" s="464" t="s">
        <v>435</v>
      </c>
      <c r="D75" s="464" t="s">
        <v>1608</v>
      </c>
      <c r="E75" s="464" t="s">
        <v>1618</v>
      </c>
      <c r="F75" s="464" t="s">
        <v>1688</v>
      </c>
      <c r="G75" s="464"/>
      <c r="H75" s="468"/>
      <c r="I75" s="468"/>
      <c r="J75" s="464"/>
      <c r="K75" s="464"/>
      <c r="L75" s="468"/>
      <c r="M75" s="468"/>
      <c r="N75" s="464"/>
      <c r="O75" s="464"/>
      <c r="P75" s="468">
        <v>1</v>
      </c>
      <c r="Q75" s="468">
        <v>0</v>
      </c>
      <c r="R75" s="491"/>
      <c r="S75" s="469">
        <v>0</v>
      </c>
    </row>
    <row r="76" spans="1:19" ht="14.4" customHeight="1" x14ac:dyDescent="0.3">
      <c r="A76" s="463"/>
      <c r="B76" s="464" t="s">
        <v>1617</v>
      </c>
      <c r="C76" s="464" t="s">
        <v>435</v>
      </c>
      <c r="D76" s="464" t="s">
        <v>1608</v>
      </c>
      <c r="E76" s="464" t="s">
        <v>1618</v>
      </c>
      <c r="F76" s="464" t="s">
        <v>1689</v>
      </c>
      <c r="G76" s="464"/>
      <c r="H76" s="468"/>
      <c r="I76" s="468"/>
      <c r="J76" s="464"/>
      <c r="K76" s="464"/>
      <c r="L76" s="468"/>
      <c r="M76" s="468"/>
      <c r="N76" s="464"/>
      <c r="O76" s="464"/>
      <c r="P76" s="468">
        <v>4</v>
      </c>
      <c r="Q76" s="468">
        <v>0</v>
      </c>
      <c r="R76" s="491"/>
      <c r="S76" s="469">
        <v>0</v>
      </c>
    </row>
    <row r="77" spans="1:19" ht="14.4" customHeight="1" x14ac:dyDescent="0.3">
      <c r="A77" s="463"/>
      <c r="B77" s="464" t="s">
        <v>1617</v>
      </c>
      <c r="C77" s="464" t="s">
        <v>435</v>
      </c>
      <c r="D77" s="464" t="s">
        <v>1608</v>
      </c>
      <c r="E77" s="464" t="s">
        <v>1618</v>
      </c>
      <c r="F77" s="464" t="s">
        <v>1690</v>
      </c>
      <c r="G77" s="464"/>
      <c r="H77" s="468"/>
      <c r="I77" s="468"/>
      <c r="J77" s="464"/>
      <c r="K77" s="464"/>
      <c r="L77" s="468"/>
      <c r="M77" s="468"/>
      <c r="N77" s="464"/>
      <c r="O77" s="464"/>
      <c r="P77" s="468">
        <v>1</v>
      </c>
      <c r="Q77" s="468">
        <v>1008</v>
      </c>
      <c r="R77" s="491"/>
      <c r="S77" s="469">
        <v>1008</v>
      </c>
    </row>
    <row r="78" spans="1:19" ht="14.4" customHeight="1" x14ac:dyDescent="0.3">
      <c r="A78" s="463"/>
      <c r="B78" s="464" t="s">
        <v>1617</v>
      </c>
      <c r="C78" s="464" t="s">
        <v>435</v>
      </c>
      <c r="D78" s="464" t="s">
        <v>1608</v>
      </c>
      <c r="E78" s="464" t="s">
        <v>1691</v>
      </c>
      <c r="F78" s="464" t="s">
        <v>1692</v>
      </c>
      <c r="G78" s="464" t="s">
        <v>1693</v>
      </c>
      <c r="H78" s="468">
        <v>5</v>
      </c>
      <c r="I78" s="468">
        <v>2377.7800000000002</v>
      </c>
      <c r="J78" s="464"/>
      <c r="K78" s="464">
        <v>475.55600000000004</v>
      </c>
      <c r="L78" s="468"/>
      <c r="M78" s="468"/>
      <c r="N78" s="464"/>
      <c r="O78" s="464"/>
      <c r="P78" s="468"/>
      <c r="Q78" s="468"/>
      <c r="R78" s="491"/>
      <c r="S78" s="469"/>
    </row>
    <row r="79" spans="1:19" ht="14.4" customHeight="1" x14ac:dyDescent="0.3">
      <c r="A79" s="463"/>
      <c r="B79" s="464" t="s">
        <v>1617</v>
      </c>
      <c r="C79" s="464" t="s">
        <v>435</v>
      </c>
      <c r="D79" s="464" t="s">
        <v>1608</v>
      </c>
      <c r="E79" s="464" t="s">
        <v>1691</v>
      </c>
      <c r="F79" s="464" t="s">
        <v>1694</v>
      </c>
      <c r="G79" s="464" t="s">
        <v>1695</v>
      </c>
      <c r="H79" s="468">
        <v>37</v>
      </c>
      <c r="I79" s="468">
        <v>16855.560000000001</v>
      </c>
      <c r="J79" s="464">
        <v>0.8026457142857143</v>
      </c>
      <c r="K79" s="464">
        <v>455.55567567567573</v>
      </c>
      <c r="L79" s="468">
        <v>42</v>
      </c>
      <c r="M79" s="468">
        <v>21000</v>
      </c>
      <c r="N79" s="464">
        <v>1</v>
      </c>
      <c r="O79" s="464">
        <v>500</v>
      </c>
      <c r="P79" s="468">
        <v>1</v>
      </c>
      <c r="Q79" s="468">
        <v>500</v>
      </c>
      <c r="R79" s="491">
        <v>2.3809523809523808E-2</v>
      </c>
      <c r="S79" s="469">
        <v>500</v>
      </c>
    </row>
    <row r="80" spans="1:19" ht="14.4" customHeight="1" x14ac:dyDescent="0.3">
      <c r="A80" s="463"/>
      <c r="B80" s="464" t="s">
        <v>1617</v>
      </c>
      <c r="C80" s="464" t="s">
        <v>435</v>
      </c>
      <c r="D80" s="464" t="s">
        <v>1608</v>
      </c>
      <c r="E80" s="464" t="s">
        <v>1691</v>
      </c>
      <c r="F80" s="464" t="s">
        <v>1696</v>
      </c>
      <c r="G80" s="464" t="s">
        <v>1697</v>
      </c>
      <c r="H80" s="468">
        <v>758</v>
      </c>
      <c r="I80" s="468">
        <v>58955.56</v>
      </c>
      <c r="J80" s="464">
        <v>0.86136375723141279</v>
      </c>
      <c r="K80" s="464">
        <v>77.777783641160951</v>
      </c>
      <c r="L80" s="468">
        <v>880</v>
      </c>
      <c r="M80" s="468">
        <v>68444.44</v>
      </c>
      <c r="N80" s="464">
        <v>1</v>
      </c>
      <c r="O80" s="464">
        <v>77.777772727272733</v>
      </c>
      <c r="P80" s="468">
        <v>703</v>
      </c>
      <c r="Q80" s="468">
        <v>54677.770000000004</v>
      </c>
      <c r="R80" s="491">
        <v>0.7988635746015309</v>
      </c>
      <c r="S80" s="469">
        <v>77.777766714082503</v>
      </c>
    </row>
    <row r="81" spans="1:19" ht="14.4" customHeight="1" x14ac:dyDescent="0.3">
      <c r="A81" s="463"/>
      <c r="B81" s="464" t="s">
        <v>1617</v>
      </c>
      <c r="C81" s="464" t="s">
        <v>435</v>
      </c>
      <c r="D81" s="464" t="s">
        <v>1608</v>
      </c>
      <c r="E81" s="464" t="s">
        <v>1691</v>
      </c>
      <c r="F81" s="464" t="s">
        <v>1698</v>
      </c>
      <c r="G81" s="464" t="s">
        <v>1699</v>
      </c>
      <c r="H81" s="468"/>
      <c r="I81" s="468"/>
      <c r="J81" s="464"/>
      <c r="K81" s="464"/>
      <c r="L81" s="468">
        <v>18</v>
      </c>
      <c r="M81" s="468">
        <v>4500</v>
      </c>
      <c r="N81" s="464">
        <v>1</v>
      </c>
      <c r="O81" s="464">
        <v>250</v>
      </c>
      <c r="P81" s="468">
        <v>9</v>
      </c>
      <c r="Q81" s="468">
        <v>2250</v>
      </c>
      <c r="R81" s="491">
        <v>0.5</v>
      </c>
      <c r="S81" s="469">
        <v>250</v>
      </c>
    </row>
    <row r="82" spans="1:19" ht="14.4" customHeight="1" x14ac:dyDescent="0.3">
      <c r="A82" s="463"/>
      <c r="B82" s="464" t="s">
        <v>1617</v>
      </c>
      <c r="C82" s="464" t="s">
        <v>435</v>
      </c>
      <c r="D82" s="464" t="s">
        <v>1608</v>
      </c>
      <c r="E82" s="464" t="s">
        <v>1691</v>
      </c>
      <c r="F82" s="464" t="s">
        <v>1698</v>
      </c>
      <c r="G82" s="464" t="s">
        <v>1700</v>
      </c>
      <c r="H82" s="468">
        <v>3</v>
      </c>
      <c r="I82" s="468">
        <v>750</v>
      </c>
      <c r="J82" s="464"/>
      <c r="K82" s="464">
        <v>250</v>
      </c>
      <c r="L82" s="468"/>
      <c r="M82" s="468"/>
      <c r="N82" s="464"/>
      <c r="O82" s="464"/>
      <c r="P82" s="468"/>
      <c r="Q82" s="468"/>
      <c r="R82" s="491"/>
      <c r="S82" s="469"/>
    </row>
    <row r="83" spans="1:19" ht="14.4" customHeight="1" x14ac:dyDescent="0.3">
      <c r="A83" s="463"/>
      <c r="B83" s="464" t="s">
        <v>1617</v>
      </c>
      <c r="C83" s="464" t="s">
        <v>435</v>
      </c>
      <c r="D83" s="464" t="s">
        <v>1608</v>
      </c>
      <c r="E83" s="464" t="s">
        <v>1691</v>
      </c>
      <c r="F83" s="464" t="s">
        <v>1701</v>
      </c>
      <c r="G83" s="464" t="s">
        <v>1702</v>
      </c>
      <c r="H83" s="468">
        <v>1</v>
      </c>
      <c r="I83" s="468">
        <v>300</v>
      </c>
      <c r="J83" s="464"/>
      <c r="K83" s="464">
        <v>300</v>
      </c>
      <c r="L83" s="468">
        <v>0</v>
      </c>
      <c r="M83" s="468">
        <v>0</v>
      </c>
      <c r="N83" s="464"/>
      <c r="O83" s="464"/>
      <c r="P83" s="468"/>
      <c r="Q83" s="468"/>
      <c r="R83" s="491"/>
      <c r="S83" s="469"/>
    </row>
    <row r="84" spans="1:19" ht="14.4" customHeight="1" x14ac:dyDescent="0.3">
      <c r="A84" s="463"/>
      <c r="B84" s="464" t="s">
        <v>1617</v>
      </c>
      <c r="C84" s="464" t="s">
        <v>435</v>
      </c>
      <c r="D84" s="464" t="s">
        <v>1608</v>
      </c>
      <c r="E84" s="464" t="s">
        <v>1691</v>
      </c>
      <c r="F84" s="464" t="s">
        <v>1703</v>
      </c>
      <c r="G84" s="464" t="s">
        <v>1704</v>
      </c>
      <c r="H84" s="468">
        <v>258</v>
      </c>
      <c r="I84" s="468">
        <v>30100</v>
      </c>
      <c r="J84" s="464">
        <v>1.0661158283489762</v>
      </c>
      <c r="K84" s="464">
        <v>116.66666666666667</v>
      </c>
      <c r="L84" s="468">
        <v>242</v>
      </c>
      <c r="M84" s="468">
        <v>28233.33</v>
      </c>
      <c r="N84" s="464">
        <v>1</v>
      </c>
      <c r="O84" s="464">
        <v>116.66665289256198</v>
      </c>
      <c r="P84" s="468">
        <v>164</v>
      </c>
      <c r="Q84" s="468">
        <v>19133.330000000002</v>
      </c>
      <c r="R84" s="491">
        <v>0.67768591235961184</v>
      </c>
      <c r="S84" s="469">
        <v>116.66664634146342</v>
      </c>
    </row>
    <row r="85" spans="1:19" ht="14.4" customHeight="1" x14ac:dyDescent="0.3">
      <c r="A85" s="463"/>
      <c r="B85" s="464" t="s">
        <v>1617</v>
      </c>
      <c r="C85" s="464" t="s">
        <v>435</v>
      </c>
      <c r="D85" s="464" t="s">
        <v>1608</v>
      </c>
      <c r="E85" s="464" t="s">
        <v>1691</v>
      </c>
      <c r="F85" s="464" t="s">
        <v>1703</v>
      </c>
      <c r="G85" s="464" t="s">
        <v>1705</v>
      </c>
      <c r="H85" s="468"/>
      <c r="I85" s="468"/>
      <c r="J85" s="464"/>
      <c r="K85" s="464"/>
      <c r="L85" s="468"/>
      <c r="M85" s="468"/>
      <c r="N85" s="464"/>
      <c r="O85" s="464"/>
      <c r="P85" s="468">
        <v>2</v>
      </c>
      <c r="Q85" s="468">
        <v>233.33</v>
      </c>
      <c r="R85" s="491"/>
      <c r="S85" s="469">
        <v>116.66500000000001</v>
      </c>
    </row>
    <row r="86" spans="1:19" ht="14.4" customHeight="1" x14ac:dyDescent="0.3">
      <c r="A86" s="463"/>
      <c r="B86" s="464" t="s">
        <v>1617</v>
      </c>
      <c r="C86" s="464" t="s">
        <v>435</v>
      </c>
      <c r="D86" s="464" t="s">
        <v>1608</v>
      </c>
      <c r="E86" s="464" t="s">
        <v>1691</v>
      </c>
      <c r="F86" s="464" t="s">
        <v>1706</v>
      </c>
      <c r="G86" s="464" t="s">
        <v>1707</v>
      </c>
      <c r="H86" s="468">
        <v>117</v>
      </c>
      <c r="I86" s="468">
        <v>35100</v>
      </c>
      <c r="J86" s="464">
        <v>0.51541850220264318</v>
      </c>
      <c r="K86" s="464">
        <v>300</v>
      </c>
      <c r="L86" s="468">
        <v>227</v>
      </c>
      <c r="M86" s="468">
        <v>68100</v>
      </c>
      <c r="N86" s="464">
        <v>1</v>
      </c>
      <c r="O86" s="464">
        <v>300</v>
      </c>
      <c r="P86" s="468">
        <v>350</v>
      </c>
      <c r="Q86" s="468">
        <v>105000</v>
      </c>
      <c r="R86" s="491">
        <v>1.5418502202643172</v>
      </c>
      <c r="S86" s="469">
        <v>300</v>
      </c>
    </row>
    <row r="87" spans="1:19" ht="14.4" customHeight="1" x14ac:dyDescent="0.3">
      <c r="A87" s="463"/>
      <c r="B87" s="464" t="s">
        <v>1617</v>
      </c>
      <c r="C87" s="464" t="s">
        <v>435</v>
      </c>
      <c r="D87" s="464" t="s">
        <v>1608</v>
      </c>
      <c r="E87" s="464" t="s">
        <v>1691</v>
      </c>
      <c r="F87" s="464" t="s">
        <v>1708</v>
      </c>
      <c r="G87" s="464" t="s">
        <v>1709</v>
      </c>
      <c r="H87" s="468">
        <v>12</v>
      </c>
      <c r="I87" s="468">
        <v>3533.32</v>
      </c>
      <c r="J87" s="464">
        <v>0.9230753153925132</v>
      </c>
      <c r="K87" s="464">
        <v>294.44333333333333</v>
      </c>
      <c r="L87" s="468">
        <v>13</v>
      </c>
      <c r="M87" s="468">
        <v>3827.77</v>
      </c>
      <c r="N87" s="464">
        <v>1</v>
      </c>
      <c r="O87" s="464">
        <v>294.44384615384615</v>
      </c>
      <c r="P87" s="468">
        <v>19</v>
      </c>
      <c r="Q87" s="468">
        <v>5594.45</v>
      </c>
      <c r="R87" s="491">
        <v>1.4615428826705887</v>
      </c>
      <c r="S87" s="469">
        <v>294.44473684210527</v>
      </c>
    </row>
    <row r="88" spans="1:19" ht="14.4" customHeight="1" x14ac:dyDescent="0.3">
      <c r="A88" s="463"/>
      <c r="B88" s="464" t="s">
        <v>1617</v>
      </c>
      <c r="C88" s="464" t="s">
        <v>435</v>
      </c>
      <c r="D88" s="464" t="s">
        <v>1608</v>
      </c>
      <c r="E88" s="464" t="s">
        <v>1691</v>
      </c>
      <c r="F88" s="464" t="s">
        <v>1710</v>
      </c>
      <c r="G88" s="464" t="s">
        <v>1711</v>
      </c>
      <c r="H88" s="468"/>
      <c r="I88" s="468"/>
      <c r="J88" s="464"/>
      <c r="K88" s="464"/>
      <c r="L88" s="468"/>
      <c r="M88" s="468"/>
      <c r="N88" s="464"/>
      <c r="O88" s="464"/>
      <c r="P88" s="468">
        <v>12</v>
      </c>
      <c r="Q88" s="468">
        <v>9333.34</v>
      </c>
      <c r="R88" s="491"/>
      <c r="S88" s="469">
        <v>777.77833333333331</v>
      </c>
    </row>
    <row r="89" spans="1:19" ht="14.4" customHeight="1" x14ac:dyDescent="0.3">
      <c r="A89" s="463"/>
      <c r="B89" s="464" t="s">
        <v>1617</v>
      </c>
      <c r="C89" s="464" t="s">
        <v>435</v>
      </c>
      <c r="D89" s="464" t="s">
        <v>1608</v>
      </c>
      <c r="E89" s="464" t="s">
        <v>1691</v>
      </c>
      <c r="F89" s="464" t="s">
        <v>1712</v>
      </c>
      <c r="G89" s="464" t="s">
        <v>1713</v>
      </c>
      <c r="H89" s="468"/>
      <c r="I89" s="468"/>
      <c r="J89" s="464"/>
      <c r="K89" s="464"/>
      <c r="L89" s="468"/>
      <c r="M89" s="468"/>
      <c r="N89" s="464"/>
      <c r="O89" s="464"/>
      <c r="P89" s="468">
        <v>5</v>
      </c>
      <c r="Q89" s="468">
        <v>466.65999999999997</v>
      </c>
      <c r="R89" s="491"/>
      <c r="S89" s="469">
        <v>93.331999999999994</v>
      </c>
    </row>
    <row r="90" spans="1:19" ht="14.4" customHeight="1" x14ac:dyDescent="0.3">
      <c r="A90" s="463"/>
      <c r="B90" s="464" t="s">
        <v>1617</v>
      </c>
      <c r="C90" s="464" t="s">
        <v>435</v>
      </c>
      <c r="D90" s="464" t="s">
        <v>1608</v>
      </c>
      <c r="E90" s="464" t="s">
        <v>1691</v>
      </c>
      <c r="F90" s="464" t="s">
        <v>1714</v>
      </c>
      <c r="G90" s="464" t="s">
        <v>1715</v>
      </c>
      <c r="H90" s="468"/>
      <c r="I90" s="468"/>
      <c r="J90" s="464"/>
      <c r="K90" s="464"/>
      <c r="L90" s="468">
        <v>6</v>
      </c>
      <c r="M90" s="468">
        <v>200</v>
      </c>
      <c r="N90" s="464">
        <v>1</v>
      </c>
      <c r="O90" s="464">
        <v>33.333333333333336</v>
      </c>
      <c r="P90" s="468"/>
      <c r="Q90" s="468"/>
      <c r="R90" s="491"/>
      <c r="S90" s="469"/>
    </row>
    <row r="91" spans="1:19" ht="14.4" customHeight="1" x14ac:dyDescent="0.3">
      <c r="A91" s="463"/>
      <c r="B91" s="464" t="s">
        <v>1617</v>
      </c>
      <c r="C91" s="464" t="s">
        <v>435</v>
      </c>
      <c r="D91" s="464" t="s">
        <v>1608</v>
      </c>
      <c r="E91" s="464" t="s">
        <v>1691</v>
      </c>
      <c r="F91" s="464" t="s">
        <v>1714</v>
      </c>
      <c r="G91" s="464" t="s">
        <v>1716</v>
      </c>
      <c r="H91" s="468"/>
      <c r="I91" s="468"/>
      <c r="J91" s="464"/>
      <c r="K91" s="464"/>
      <c r="L91" s="468">
        <v>2</v>
      </c>
      <c r="M91" s="468">
        <v>66.66</v>
      </c>
      <c r="N91" s="464">
        <v>1</v>
      </c>
      <c r="O91" s="464">
        <v>33.33</v>
      </c>
      <c r="P91" s="468"/>
      <c r="Q91" s="468"/>
      <c r="R91" s="491"/>
      <c r="S91" s="469"/>
    </row>
    <row r="92" spans="1:19" ht="14.4" customHeight="1" x14ac:dyDescent="0.3">
      <c r="A92" s="463"/>
      <c r="B92" s="464" t="s">
        <v>1617</v>
      </c>
      <c r="C92" s="464" t="s">
        <v>435</v>
      </c>
      <c r="D92" s="464" t="s">
        <v>1608</v>
      </c>
      <c r="E92" s="464" t="s">
        <v>1691</v>
      </c>
      <c r="F92" s="464" t="s">
        <v>1717</v>
      </c>
      <c r="G92" s="464" t="s">
        <v>1695</v>
      </c>
      <c r="H92" s="468">
        <v>367</v>
      </c>
      <c r="I92" s="468">
        <v>137013.32</v>
      </c>
      <c r="J92" s="464">
        <v>1.7632120593009659</v>
      </c>
      <c r="K92" s="464">
        <v>373.33329700272481</v>
      </c>
      <c r="L92" s="468">
        <v>186</v>
      </c>
      <c r="M92" s="468">
        <v>77706.66</v>
      </c>
      <c r="N92" s="464">
        <v>1</v>
      </c>
      <c r="O92" s="464">
        <v>417.7777419354839</v>
      </c>
      <c r="P92" s="468">
        <v>170</v>
      </c>
      <c r="Q92" s="468">
        <v>71022.210000000006</v>
      </c>
      <c r="R92" s="491">
        <v>0.91397841574969252</v>
      </c>
      <c r="S92" s="469">
        <v>417.77770588235296</v>
      </c>
    </row>
    <row r="93" spans="1:19" ht="14.4" customHeight="1" x14ac:dyDescent="0.3">
      <c r="A93" s="463"/>
      <c r="B93" s="464" t="s">
        <v>1617</v>
      </c>
      <c r="C93" s="464" t="s">
        <v>435</v>
      </c>
      <c r="D93" s="464" t="s">
        <v>1608</v>
      </c>
      <c r="E93" s="464" t="s">
        <v>1691</v>
      </c>
      <c r="F93" s="464" t="s">
        <v>1718</v>
      </c>
      <c r="G93" s="464" t="s">
        <v>1719</v>
      </c>
      <c r="H93" s="468">
        <v>224</v>
      </c>
      <c r="I93" s="468">
        <v>47288.89</v>
      </c>
      <c r="J93" s="464">
        <v>1.2173911588399373</v>
      </c>
      <c r="K93" s="464">
        <v>211.11111607142857</v>
      </c>
      <c r="L93" s="468">
        <v>184</v>
      </c>
      <c r="M93" s="468">
        <v>38844.449999999997</v>
      </c>
      <c r="N93" s="464">
        <v>1</v>
      </c>
      <c r="O93" s="464">
        <v>211.1111413043478</v>
      </c>
      <c r="P93" s="468">
        <v>151</v>
      </c>
      <c r="Q93" s="468">
        <v>31877.789999999997</v>
      </c>
      <c r="R93" s="491">
        <v>0.82065237118816203</v>
      </c>
      <c r="S93" s="469">
        <v>211.1111920529801</v>
      </c>
    </row>
    <row r="94" spans="1:19" ht="14.4" customHeight="1" x14ac:dyDescent="0.3">
      <c r="A94" s="463"/>
      <c r="B94" s="464" t="s">
        <v>1617</v>
      </c>
      <c r="C94" s="464" t="s">
        <v>435</v>
      </c>
      <c r="D94" s="464" t="s">
        <v>1608</v>
      </c>
      <c r="E94" s="464" t="s">
        <v>1691</v>
      </c>
      <c r="F94" s="464" t="s">
        <v>1720</v>
      </c>
      <c r="G94" s="464" t="s">
        <v>1721</v>
      </c>
      <c r="H94" s="468">
        <v>43</v>
      </c>
      <c r="I94" s="468">
        <v>25083.339999999997</v>
      </c>
      <c r="J94" s="464">
        <v>0.6615385792053996</v>
      </c>
      <c r="K94" s="464">
        <v>583.33348837209292</v>
      </c>
      <c r="L94" s="468">
        <v>65</v>
      </c>
      <c r="M94" s="468">
        <v>37916.67</v>
      </c>
      <c r="N94" s="464">
        <v>1</v>
      </c>
      <c r="O94" s="464">
        <v>583.3333846153846</v>
      </c>
      <c r="P94" s="468">
        <v>15</v>
      </c>
      <c r="Q94" s="468">
        <v>8749.99</v>
      </c>
      <c r="R94" s="491">
        <v>0.23076894674558709</v>
      </c>
      <c r="S94" s="469">
        <v>583.33266666666668</v>
      </c>
    </row>
    <row r="95" spans="1:19" ht="14.4" customHeight="1" x14ac:dyDescent="0.3">
      <c r="A95" s="463"/>
      <c r="B95" s="464" t="s">
        <v>1617</v>
      </c>
      <c r="C95" s="464" t="s">
        <v>435</v>
      </c>
      <c r="D95" s="464" t="s">
        <v>1608</v>
      </c>
      <c r="E95" s="464" t="s">
        <v>1691</v>
      </c>
      <c r="F95" s="464" t="s">
        <v>1722</v>
      </c>
      <c r="G95" s="464" t="s">
        <v>1723</v>
      </c>
      <c r="H95" s="468">
        <v>52</v>
      </c>
      <c r="I95" s="468">
        <v>24266.660000000003</v>
      </c>
      <c r="J95" s="464">
        <v>0.51485138011678788</v>
      </c>
      <c r="K95" s="464">
        <v>466.66653846153855</v>
      </c>
      <c r="L95" s="468">
        <v>101</v>
      </c>
      <c r="M95" s="468">
        <v>47133.33</v>
      </c>
      <c r="N95" s="464">
        <v>1</v>
      </c>
      <c r="O95" s="464">
        <v>466.66663366336633</v>
      </c>
      <c r="P95" s="468">
        <v>148</v>
      </c>
      <c r="Q95" s="468">
        <v>69066.66</v>
      </c>
      <c r="R95" s="491">
        <v>1.4653464968420435</v>
      </c>
      <c r="S95" s="469">
        <v>466.66662162162163</v>
      </c>
    </row>
    <row r="96" spans="1:19" ht="14.4" customHeight="1" x14ac:dyDescent="0.3">
      <c r="A96" s="463"/>
      <c r="B96" s="464" t="s">
        <v>1617</v>
      </c>
      <c r="C96" s="464" t="s">
        <v>435</v>
      </c>
      <c r="D96" s="464" t="s">
        <v>1608</v>
      </c>
      <c r="E96" s="464" t="s">
        <v>1691</v>
      </c>
      <c r="F96" s="464" t="s">
        <v>1724</v>
      </c>
      <c r="G96" s="464" t="s">
        <v>1725</v>
      </c>
      <c r="H96" s="468">
        <v>44</v>
      </c>
      <c r="I96" s="468">
        <v>2200</v>
      </c>
      <c r="J96" s="464">
        <v>0.95652173913043481</v>
      </c>
      <c r="K96" s="464">
        <v>50</v>
      </c>
      <c r="L96" s="468">
        <v>46</v>
      </c>
      <c r="M96" s="468">
        <v>2300</v>
      </c>
      <c r="N96" s="464">
        <v>1</v>
      </c>
      <c r="O96" s="464">
        <v>50</v>
      </c>
      <c r="P96" s="468">
        <v>94</v>
      </c>
      <c r="Q96" s="468">
        <v>4700</v>
      </c>
      <c r="R96" s="491">
        <v>2.0434782608695654</v>
      </c>
      <c r="S96" s="469">
        <v>50</v>
      </c>
    </row>
    <row r="97" spans="1:19" ht="14.4" customHeight="1" x14ac:dyDescent="0.3">
      <c r="A97" s="463"/>
      <c r="B97" s="464" t="s">
        <v>1617</v>
      </c>
      <c r="C97" s="464" t="s">
        <v>435</v>
      </c>
      <c r="D97" s="464" t="s">
        <v>1608</v>
      </c>
      <c r="E97" s="464" t="s">
        <v>1691</v>
      </c>
      <c r="F97" s="464" t="s">
        <v>1726</v>
      </c>
      <c r="G97" s="464" t="s">
        <v>1727</v>
      </c>
      <c r="H97" s="468">
        <v>131</v>
      </c>
      <c r="I97" s="468">
        <v>13245.55</v>
      </c>
      <c r="J97" s="464">
        <v>0.87333219926839611</v>
      </c>
      <c r="K97" s="464">
        <v>101.11106870229007</v>
      </c>
      <c r="L97" s="468">
        <v>150</v>
      </c>
      <c r="M97" s="468">
        <v>15166.680000000002</v>
      </c>
      <c r="N97" s="464">
        <v>1</v>
      </c>
      <c r="O97" s="464">
        <v>101.11120000000001</v>
      </c>
      <c r="P97" s="468">
        <v>134</v>
      </c>
      <c r="Q97" s="468">
        <v>13548.890000000001</v>
      </c>
      <c r="R97" s="491">
        <v>0.89333262124604718</v>
      </c>
      <c r="S97" s="469">
        <v>101.11111940298508</v>
      </c>
    </row>
    <row r="98" spans="1:19" ht="14.4" customHeight="1" x14ac:dyDescent="0.3">
      <c r="A98" s="463"/>
      <c r="B98" s="464" t="s">
        <v>1617</v>
      </c>
      <c r="C98" s="464" t="s">
        <v>435</v>
      </c>
      <c r="D98" s="464" t="s">
        <v>1608</v>
      </c>
      <c r="E98" s="464" t="s">
        <v>1691</v>
      </c>
      <c r="F98" s="464" t="s">
        <v>1728</v>
      </c>
      <c r="G98" s="464" t="s">
        <v>1729</v>
      </c>
      <c r="H98" s="468">
        <v>32</v>
      </c>
      <c r="I98" s="468">
        <v>2453.33</v>
      </c>
      <c r="J98" s="464">
        <v>0.42666608695652175</v>
      </c>
      <c r="K98" s="464">
        <v>76.666562499999998</v>
      </c>
      <c r="L98" s="468">
        <v>75</v>
      </c>
      <c r="M98" s="468">
        <v>5750</v>
      </c>
      <c r="N98" s="464">
        <v>1</v>
      </c>
      <c r="O98" s="464">
        <v>76.666666666666671</v>
      </c>
      <c r="P98" s="468">
        <v>33</v>
      </c>
      <c r="Q98" s="468">
        <v>2530</v>
      </c>
      <c r="R98" s="491">
        <v>0.44</v>
      </c>
      <c r="S98" s="469">
        <v>76.666666666666671</v>
      </c>
    </row>
    <row r="99" spans="1:19" ht="14.4" customHeight="1" x14ac:dyDescent="0.3">
      <c r="A99" s="463"/>
      <c r="B99" s="464" t="s">
        <v>1617</v>
      </c>
      <c r="C99" s="464" t="s">
        <v>435</v>
      </c>
      <c r="D99" s="464" t="s">
        <v>1608</v>
      </c>
      <c r="E99" s="464" t="s">
        <v>1691</v>
      </c>
      <c r="F99" s="464" t="s">
        <v>1730</v>
      </c>
      <c r="G99" s="464" t="s">
        <v>1731</v>
      </c>
      <c r="H99" s="468">
        <v>645</v>
      </c>
      <c r="I99" s="468">
        <v>0</v>
      </c>
      <c r="J99" s="464"/>
      <c r="K99" s="464">
        <v>0</v>
      </c>
      <c r="L99" s="468">
        <v>780</v>
      </c>
      <c r="M99" s="468">
        <v>0</v>
      </c>
      <c r="N99" s="464"/>
      <c r="O99" s="464">
        <v>0</v>
      </c>
      <c r="P99" s="468">
        <v>713</v>
      </c>
      <c r="Q99" s="468">
        <v>0</v>
      </c>
      <c r="R99" s="491"/>
      <c r="S99" s="469">
        <v>0</v>
      </c>
    </row>
    <row r="100" spans="1:19" ht="14.4" customHeight="1" x14ac:dyDescent="0.3">
      <c r="A100" s="463"/>
      <c r="B100" s="464" t="s">
        <v>1617</v>
      </c>
      <c r="C100" s="464" t="s">
        <v>435</v>
      </c>
      <c r="D100" s="464" t="s">
        <v>1608</v>
      </c>
      <c r="E100" s="464" t="s">
        <v>1691</v>
      </c>
      <c r="F100" s="464" t="s">
        <v>1732</v>
      </c>
      <c r="G100" s="464" t="s">
        <v>1733</v>
      </c>
      <c r="H100" s="468">
        <v>209</v>
      </c>
      <c r="I100" s="468">
        <v>63861.119999999995</v>
      </c>
      <c r="J100" s="464">
        <v>1.0048080780998792</v>
      </c>
      <c r="K100" s="464">
        <v>305.55559808612441</v>
      </c>
      <c r="L100" s="468">
        <v>208</v>
      </c>
      <c r="M100" s="468">
        <v>63555.540000000008</v>
      </c>
      <c r="N100" s="464">
        <v>1</v>
      </c>
      <c r="O100" s="464">
        <v>305.55548076923083</v>
      </c>
      <c r="P100" s="468">
        <v>170</v>
      </c>
      <c r="Q100" s="468">
        <v>51944.44</v>
      </c>
      <c r="R100" s="491">
        <v>0.81730782241799838</v>
      </c>
      <c r="S100" s="469">
        <v>305.55552941176472</v>
      </c>
    </row>
    <row r="101" spans="1:19" ht="14.4" customHeight="1" x14ac:dyDescent="0.3">
      <c r="A101" s="463"/>
      <c r="B101" s="464" t="s">
        <v>1617</v>
      </c>
      <c r="C101" s="464" t="s">
        <v>435</v>
      </c>
      <c r="D101" s="464" t="s">
        <v>1608</v>
      </c>
      <c r="E101" s="464" t="s">
        <v>1691</v>
      </c>
      <c r="F101" s="464" t="s">
        <v>1734</v>
      </c>
      <c r="G101" s="464" t="s">
        <v>1735</v>
      </c>
      <c r="H101" s="468"/>
      <c r="I101" s="468"/>
      <c r="J101" s="464"/>
      <c r="K101" s="464"/>
      <c r="L101" s="468"/>
      <c r="M101" s="468"/>
      <c r="N101" s="464"/>
      <c r="O101" s="464"/>
      <c r="P101" s="468">
        <v>3</v>
      </c>
      <c r="Q101" s="468">
        <v>100</v>
      </c>
      <c r="R101" s="491"/>
      <c r="S101" s="469">
        <v>33.333333333333336</v>
      </c>
    </row>
    <row r="102" spans="1:19" ht="14.4" customHeight="1" x14ac:dyDescent="0.3">
      <c r="A102" s="463"/>
      <c r="B102" s="464" t="s">
        <v>1617</v>
      </c>
      <c r="C102" s="464" t="s">
        <v>435</v>
      </c>
      <c r="D102" s="464" t="s">
        <v>1608</v>
      </c>
      <c r="E102" s="464" t="s">
        <v>1691</v>
      </c>
      <c r="F102" s="464" t="s">
        <v>1734</v>
      </c>
      <c r="G102" s="464" t="s">
        <v>1736</v>
      </c>
      <c r="H102" s="468">
        <v>106</v>
      </c>
      <c r="I102" s="468">
        <v>3533.33</v>
      </c>
      <c r="J102" s="464">
        <v>0.58241767298645386</v>
      </c>
      <c r="K102" s="464">
        <v>33.333301886792455</v>
      </c>
      <c r="L102" s="468">
        <v>182</v>
      </c>
      <c r="M102" s="468">
        <v>6066.66</v>
      </c>
      <c r="N102" s="464">
        <v>1</v>
      </c>
      <c r="O102" s="464">
        <v>33.333296703296703</v>
      </c>
      <c r="P102" s="468">
        <v>185</v>
      </c>
      <c r="Q102" s="468">
        <v>6166.66</v>
      </c>
      <c r="R102" s="491">
        <v>1.0164835345972907</v>
      </c>
      <c r="S102" s="469">
        <v>33.3332972972973</v>
      </c>
    </row>
    <row r="103" spans="1:19" ht="14.4" customHeight="1" x14ac:dyDescent="0.3">
      <c r="A103" s="463"/>
      <c r="B103" s="464" t="s">
        <v>1617</v>
      </c>
      <c r="C103" s="464" t="s">
        <v>435</v>
      </c>
      <c r="D103" s="464" t="s">
        <v>1608</v>
      </c>
      <c r="E103" s="464" t="s">
        <v>1691</v>
      </c>
      <c r="F103" s="464" t="s">
        <v>1737</v>
      </c>
      <c r="G103" s="464" t="s">
        <v>1738</v>
      </c>
      <c r="H103" s="468">
        <v>279</v>
      </c>
      <c r="I103" s="468">
        <v>127100</v>
      </c>
      <c r="J103" s="464">
        <v>1.0219780767610869</v>
      </c>
      <c r="K103" s="464">
        <v>455.55555555555554</v>
      </c>
      <c r="L103" s="468">
        <v>273</v>
      </c>
      <c r="M103" s="468">
        <v>124366.66</v>
      </c>
      <c r="N103" s="464">
        <v>1</v>
      </c>
      <c r="O103" s="464">
        <v>455.55553113553117</v>
      </c>
      <c r="P103" s="468">
        <v>274</v>
      </c>
      <c r="Q103" s="468">
        <v>124822.22</v>
      </c>
      <c r="R103" s="491">
        <v>1.0036630395959818</v>
      </c>
      <c r="S103" s="469">
        <v>455.55554744525546</v>
      </c>
    </row>
    <row r="104" spans="1:19" ht="14.4" customHeight="1" x14ac:dyDescent="0.3">
      <c r="A104" s="463"/>
      <c r="B104" s="464" t="s">
        <v>1617</v>
      </c>
      <c r="C104" s="464" t="s">
        <v>435</v>
      </c>
      <c r="D104" s="464" t="s">
        <v>1608</v>
      </c>
      <c r="E104" s="464" t="s">
        <v>1691</v>
      </c>
      <c r="F104" s="464" t="s">
        <v>1739</v>
      </c>
      <c r="G104" s="464" t="s">
        <v>1740</v>
      </c>
      <c r="H104" s="468">
        <v>210</v>
      </c>
      <c r="I104" s="468">
        <v>16333.330000000002</v>
      </c>
      <c r="J104" s="464">
        <v>0.99999938775535213</v>
      </c>
      <c r="K104" s="464">
        <v>77.777761904761917</v>
      </c>
      <c r="L104" s="468">
        <v>210</v>
      </c>
      <c r="M104" s="468">
        <v>16333.339999999998</v>
      </c>
      <c r="N104" s="464">
        <v>1</v>
      </c>
      <c r="O104" s="464">
        <v>77.777809523809509</v>
      </c>
      <c r="P104" s="468">
        <v>181</v>
      </c>
      <c r="Q104" s="468">
        <v>14077.790000000003</v>
      </c>
      <c r="R104" s="491">
        <v>0.86190515840605808</v>
      </c>
      <c r="S104" s="469">
        <v>77.777845303867423</v>
      </c>
    </row>
    <row r="105" spans="1:19" ht="14.4" customHeight="1" x14ac:dyDescent="0.3">
      <c r="A105" s="463"/>
      <c r="B105" s="464" t="s">
        <v>1617</v>
      </c>
      <c r="C105" s="464" t="s">
        <v>435</v>
      </c>
      <c r="D105" s="464" t="s">
        <v>1608</v>
      </c>
      <c r="E105" s="464" t="s">
        <v>1691</v>
      </c>
      <c r="F105" s="464" t="s">
        <v>1741</v>
      </c>
      <c r="G105" s="464" t="s">
        <v>1742</v>
      </c>
      <c r="H105" s="468">
        <v>1</v>
      </c>
      <c r="I105" s="468">
        <v>270</v>
      </c>
      <c r="J105" s="464"/>
      <c r="K105" s="464">
        <v>270</v>
      </c>
      <c r="L105" s="468"/>
      <c r="M105" s="468"/>
      <c r="N105" s="464"/>
      <c r="O105" s="464"/>
      <c r="P105" s="468"/>
      <c r="Q105" s="468"/>
      <c r="R105" s="491"/>
      <c r="S105" s="469"/>
    </row>
    <row r="106" spans="1:19" ht="14.4" customHeight="1" x14ac:dyDescent="0.3">
      <c r="A106" s="463"/>
      <c r="B106" s="464" t="s">
        <v>1617</v>
      </c>
      <c r="C106" s="464" t="s">
        <v>435</v>
      </c>
      <c r="D106" s="464" t="s">
        <v>1608</v>
      </c>
      <c r="E106" s="464" t="s">
        <v>1691</v>
      </c>
      <c r="F106" s="464" t="s">
        <v>1741</v>
      </c>
      <c r="G106" s="464" t="s">
        <v>1743</v>
      </c>
      <c r="H106" s="468"/>
      <c r="I106" s="468"/>
      <c r="J106" s="464"/>
      <c r="K106" s="464"/>
      <c r="L106" s="468">
        <v>13</v>
      </c>
      <c r="M106" s="468">
        <v>3510</v>
      </c>
      <c r="N106" s="464">
        <v>1</v>
      </c>
      <c r="O106" s="464">
        <v>270</v>
      </c>
      <c r="P106" s="468">
        <v>105</v>
      </c>
      <c r="Q106" s="468">
        <v>28350</v>
      </c>
      <c r="R106" s="491">
        <v>8.0769230769230766</v>
      </c>
      <c r="S106" s="469">
        <v>270</v>
      </c>
    </row>
    <row r="107" spans="1:19" ht="14.4" customHeight="1" x14ac:dyDescent="0.3">
      <c r="A107" s="463"/>
      <c r="B107" s="464" t="s">
        <v>1617</v>
      </c>
      <c r="C107" s="464" t="s">
        <v>435</v>
      </c>
      <c r="D107" s="464" t="s">
        <v>1608</v>
      </c>
      <c r="E107" s="464" t="s">
        <v>1691</v>
      </c>
      <c r="F107" s="464" t="s">
        <v>1744</v>
      </c>
      <c r="G107" s="464" t="s">
        <v>1745</v>
      </c>
      <c r="H107" s="468">
        <v>399</v>
      </c>
      <c r="I107" s="468">
        <v>37683.35</v>
      </c>
      <c r="J107" s="464">
        <v>0.72943346950279053</v>
      </c>
      <c r="K107" s="464">
        <v>94.444486215538845</v>
      </c>
      <c r="L107" s="468">
        <v>547</v>
      </c>
      <c r="M107" s="468">
        <v>51661.119999999995</v>
      </c>
      <c r="N107" s="464">
        <v>1</v>
      </c>
      <c r="O107" s="464">
        <v>94.44446069469835</v>
      </c>
      <c r="P107" s="468">
        <v>437</v>
      </c>
      <c r="Q107" s="468">
        <v>41272.210000000006</v>
      </c>
      <c r="R107" s="491">
        <v>0.79890273381606924</v>
      </c>
      <c r="S107" s="469">
        <v>94.44441647597256</v>
      </c>
    </row>
    <row r="108" spans="1:19" ht="14.4" customHeight="1" x14ac:dyDescent="0.3">
      <c r="A108" s="463"/>
      <c r="B108" s="464" t="s">
        <v>1617</v>
      </c>
      <c r="C108" s="464" t="s">
        <v>435</v>
      </c>
      <c r="D108" s="464" t="s">
        <v>1608</v>
      </c>
      <c r="E108" s="464" t="s">
        <v>1691</v>
      </c>
      <c r="F108" s="464" t="s">
        <v>1746</v>
      </c>
      <c r="G108" s="464" t="s">
        <v>1747</v>
      </c>
      <c r="H108" s="468">
        <v>139</v>
      </c>
      <c r="I108" s="468">
        <v>6023.34</v>
      </c>
      <c r="J108" s="464">
        <v>0.76795697745727898</v>
      </c>
      <c r="K108" s="464">
        <v>43.333381294964028</v>
      </c>
      <c r="L108" s="468">
        <v>181</v>
      </c>
      <c r="M108" s="468">
        <v>7843.33</v>
      </c>
      <c r="N108" s="464">
        <v>1</v>
      </c>
      <c r="O108" s="464">
        <v>43.333314917127069</v>
      </c>
      <c r="P108" s="468">
        <v>154</v>
      </c>
      <c r="Q108" s="468">
        <v>6673.33</v>
      </c>
      <c r="R108" s="491">
        <v>0.85082866588553585</v>
      </c>
      <c r="S108" s="469">
        <v>43.333311688311689</v>
      </c>
    </row>
    <row r="109" spans="1:19" ht="14.4" customHeight="1" x14ac:dyDescent="0.3">
      <c r="A109" s="463"/>
      <c r="B109" s="464" t="s">
        <v>1617</v>
      </c>
      <c r="C109" s="464" t="s">
        <v>435</v>
      </c>
      <c r="D109" s="464" t="s">
        <v>1608</v>
      </c>
      <c r="E109" s="464" t="s">
        <v>1691</v>
      </c>
      <c r="F109" s="464" t="s">
        <v>1746</v>
      </c>
      <c r="G109" s="464" t="s">
        <v>1748</v>
      </c>
      <c r="H109" s="468"/>
      <c r="I109" s="468"/>
      <c r="J109" s="464"/>
      <c r="K109" s="464"/>
      <c r="L109" s="468"/>
      <c r="M109" s="468"/>
      <c r="N109" s="464"/>
      <c r="O109" s="464"/>
      <c r="P109" s="468">
        <v>3</v>
      </c>
      <c r="Q109" s="468">
        <v>130</v>
      </c>
      <c r="R109" s="491"/>
      <c r="S109" s="469">
        <v>43.333333333333336</v>
      </c>
    </row>
    <row r="110" spans="1:19" ht="14.4" customHeight="1" x14ac:dyDescent="0.3">
      <c r="A110" s="463"/>
      <c r="B110" s="464" t="s">
        <v>1617</v>
      </c>
      <c r="C110" s="464" t="s">
        <v>435</v>
      </c>
      <c r="D110" s="464" t="s">
        <v>1608</v>
      </c>
      <c r="E110" s="464" t="s">
        <v>1691</v>
      </c>
      <c r="F110" s="464" t="s">
        <v>1749</v>
      </c>
      <c r="G110" s="464" t="s">
        <v>1750</v>
      </c>
      <c r="H110" s="468"/>
      <c r="I110" s="468"/>
      <c r="J110" s="464"/>
      <c r="K110" s="464"/>
      <c r="L110" s="468">
        <v>1</v>
      </c>
      <c r="M110" s="468">
        <v>96.67</v>
      </c>
      <c r="N110" s="464">
        <v>1</v>
      </c>
      <c r="O110" s="464">
        <v>96.67</v>
      </c>
      <c r="P110" s="468"/>
      <c r="Q110" s="468"/>
      <c r="R110" s="491"/>
      <c r="S110" s="469"/>
    </row>
    <row r="111" spans="1:19" ht="14.4" customHeight="1" x14ac:dyDescent="0.3">
      <c r="A111" s="463"/>
      <c r="B111" s="464" t="s">
        <v>1617</v>
      </c>
      <c r="C111" s="464" t="s">
        <v>435</v>
      </c>
      <c r="D111" s="464" t="s">
        <v>1608</v>
      </c>
      <c r="E111" s="464" t="s">
        <v>1691</v>
      </c>
      <c r="F111" s="464" t="s">
        <v>1749</v>
      </c>
      <c r="G111" s="464" t="s">
        <v>1751</v>
      </c>
      <c r="H111" s="468"/>
      <c r="I111" s="468"/>
      <c r="J111" s="464"/>
      <c r="K111" s="464"/>
      <c r="L111" s="468">
        <v>3</v>
      </c>
      <c r="M111" s="468">
        <v>290</v>
      </c>
      <c r="N111" s="464">
        <v>1</v>
      </c>
      <c r="O111" s="464">
        <v>96.666666666666671</v>
      </c>
      <c r="P111" s="468">
        <v>2</v>
      </c>
      <c r="Q111" s="468">
        <v>193.33</v>
      </c>
      <c r="R111" s="491">
        <v>0.66665517241379313</v>
      </c>
      <c r="S111" s="469">
        <v>96.665000000000006</v>
      </c>
    </row>
    <row r="112" spans="1:19" ht="14.4" customHeight="1" x14ac:dyDescent="0.3">
      <c r="A112" s="463"/>
      <c r="B112" s="464" t="s">
        <v>1617</v>
      </c>
      <c r="C112" s="464" t="s">
        <v>435</v>
      </c>
      <c r="D112" s="464" t="s">
        <v>1608</v>
      </c>
      <c r="E112" s="464" t="s">
        <v>1691</v>
      </c>
      <c r="F112" s="464" t="s">
        <v>1752</v>
      </c>
      <c r="G112" s="464" t="s">
        <v>1753</v>
      </c>
      <c r="H112" s="468"/>
      <c r="I112" s="468"/>
      <c r="J112" s="464"/>
      <c r="K112" s="464"/>
      <c r="L112" s="468">
        <v>2</v>
      </c>
      <c r="M112" s="468">
        <v>402.22</v>
      </c>
      <c r="N112" s="464">
        <v>1</v>
      </c>
      <c r="O112" s="464">
        <v>201.11</v>
      </c>
      <c r="P112" s="468">
        <v>2</v>
      </c>
      <c r="Q112" s="468">
        <v>402.22</v>
      </c>
      <c r="R112" s="491">
        <v>1</v>
      </c>
      <c r="S112" s="469">
        <v>201.11</v>
      </c>
    </row>
    <row r="113" spans="1:19" ht="14.4" customHeight="1" x14ac:dyDescent="0.3">
      <c r="A113" s="463"/>
      <c r="B113" s="464" t="s">
        <v>1617</v>
      </c>
      <c r="C113" s="464" t="s">
        <v>435</v>
      </c>
      <c r="D113" s="464" t="s">
        <v>1608</v>
      </c>
      <c r="E113" s="464" t="s">
        <v>1691</v>
      </c>
      <c r="F113" s="464" t="s">
        <v>1754</v>
      </c>
      <c r="G113" s="464" t="s">
        <v>1755</v>
      </c>
      <c r="H113" s="468">
        <v>1</v>
      </c>
      <c r="I113" s="468">
        <v>195.56</v>
      </c>
      <c r="J113" s="464">
        <v>0.12500239700853336</v>
      </c>
      <c r="K113" s="464">
        <v>195.56</v>
      </c>
      <c r="L113" s="468">
        <v>8</v>
      </c>
      <c r="M113" s="468">
        <v>1564.45</v>
      </c>
      <c r="N113" s="464">
        <v>1</v>
      </c>
      <c r="O113" s="464">
        <v>195.55625000000001</v>
      </c>
      <c r="P113" s="468">
        <v>2</v>
      </c>
      <c r="Q113" s="468">
        <v>866.67</v>
      </c>
      <c r="R113" s="491">
        <v>0.55397743615967265</v>
      </c>
      <c r="S113" s="469">
        <v>433.33499999999998</v>
      </c>
    </row>
    <row r="114" spans="1:19" ht="14.4" customHeight="1" x14ac:dyDescent="0.3">
      <c r="A114" s="463"/>
      <c r="B114" s="464" t="s">
        <v>1617</v>
      </c>
      <c r="C114" s="464" t="s">
        <v>435</v>
      </c>
      <c r="D114" s="464" t="s">
        <v>1608</v>
      </c>
      <c r="E114" s="464" t="s">
        <v>1691</v>
      </c>
      <c r="F114" s="464" t="s">
        <v>1754</v>
      </c>
      <c r="G114" s="464" t="s">
        <v>1756</v>
      </c>
      <c r="H114" s="468">
        <v>4</v>
      </c>
      <c r="I114" s="468">
        <v>782.22</v>
      </c>
      <c r="J114" s="464">
        <v>2</v>
      </c>
      <c r="K114" s="464">
        <v>195.55500000000001</v>
      </c>
      <c r="L114" s="468">
        <v>2</v>
      </c>
      <c r="M114" s="468">
        <v>391.11</v>
      </c>
      <c r="N114" s="464">
        <v>1</v>
      </c>
      <c r="O114" s="464">
        <v>195.55500000000001</v>
      </c>
      <c r="P114" s="468">
        <v>1</v>
      </c>
      <c r="Q114" s="468">
        <v>433.33</v>
      </c>
      <c r="R114" s="491">
        <v>1.107949170310143</v>
      </c>
      <c r="S114" s="469">
        <v>433.33</v>
      </c>
    </row>
    <row r="115" spans="1:19" ht="14.4" customHeight="1" x14ac:dyDescent="0.3">
      <c r="A115" s="463"/>
      <c r="B115" s="464" t="s">
        <v>1617</v>
      </c>
      <c r="C115" s="464" t="s">
        <v>435</v>
      </c>
      <c r="D115" s="464" t="s">
        <v>1608</v>
      </c>
      <c r="E115" s="464" t="s">
        <v>1691</v>
      </c>
      <c r="F115" s="464" t="s">
        <v>1757</v>
      </c>
      <c r="G115" s="464" t="s">
        <v>1758</v>
      </c>
      <c r="H115" s="468"/>
      <c r="I115" s="468"/>
      <c r="J115" s="464"/>
      <c r="K115" s="464"/>
      <c r="L115" s="468">
        <v>2</v>
      </c>
      <c r="M115" s="468">
        <v>233.34</v>
      </c>
      <c r="N115" s="464">
        <v>1</v>
      </c>
      <c r="O115" s="464">
        <v>116.67</v>
      </c>
      <c r="P115" s="468">
        <v>1</v>
      </c>
      <c r="Q115" s="468">
        <v>116.67</v>
      </c>
      <c r="R115" s="491">
        <v>0.5</v>
      </c>
      <c r="S115" s="469">
        <v>116.67</v>
      </c>
    </row>
    <row r="116" spans="1:19" ht="14.4" customHeight="1" x14ac:dyDescent="0.3">
      <c r="A116" s="463"/>
      <c r="B116" s="464" t="s">
        <v>1617</v>
      </c>
      <c r="C116" s="464" t="s">
        <v>435</v>
      </c>
      <c r="D116" s="464" t="s">
        <v>1608</v>
      </c>
      <c r="E116" s="464" t="s">
        <v>1691</v>
      </c>
      <c r="F116" s="464" t="s">
        <v>1757</v>
      </c>
      <c r="G116" s="464" t="s">
        <v>1759</v>
      </c>
      <c r="H116" s="468">
        <v>1</v>
      </c>
      <c r="I116" s="468">
        <v>116.67</v>
      </c>
      <c r="J116" s="464">
        <v>1</v>
      </c>
      <c r="K116" s="464">
        <v>116.67</v>
      </c>
      <c r="L116" s="468">
        <v>1</v>
      </c>
      <c r="M116" s="468">
        <v>116.67</v>
      </c>
      <c r="N116" s="464">
        <v>1</v>
      </c>
      <c r="O116" s="464">
        <v>116.67</v>
      </c>
      <c r="P116" s="468">
        <v>1</v>
      </c>
      <c r="Q116" s="468">
        <v>116.67</v>
      </c>
      <c r="R116" s="491">
        <v>1</v>
      </c>
      <c r="S116" s="469">
        <v>116.67</v>
      </c>
    </row>
    <row r="117" spans="1:19" ht="14.4" customHeight="1" x14ac:dyDescent="0.3">
      <c r="A117" s="463"/>
      <c r="B117" s="464" t="s">
        <v>1617</v>
      </c>
      <c r="C117" s="464" t="s">
        <v>435</v>
      </c>
      <c r="D117" s="464" t="s">
        <v>1608</v>
      </c>
      <c r="E117" s="464" t="s">
        <v>1691</v>
      </c>
      <c r="F117" s="464" t="s">
        <v>1760</v>
      </c>
      <c r="G117" s="464" t="s">
        <v>1761</v>
      </c>
      <c r="H117" s="468">
        <v>16</v>
      </c>
      <c r="I117" s="468">
        <v>782.23</v>
      </c>
      <c r="J117" s="464">
        <v>0.69565565387522788</v>
      </c>
      <c r="K117" s="464">
        <v>48.889375000000001</v>
      </c>
      <c r="L117" s="468">
        <v>23</v>
      </c>
      <c r="M117" s="468">
        <v>1124.45</v>
      </c>
      <c r="N117" s="464">
        <v>1</v>
      </c>
      <c r="O117" s="464">
        <v>48.889130434782608</v>
      </c>
      <c r="P117" s="468">
        <v>24</v>
      </c>
      <c r="Q117" s="468">
        <v>1173.33</v>
      </c>
      <c r="R117" s="491">
        <v>1.0434701409578016</v>
      </c>
      <c r="S117" s="469">
        <v>48.888749999999995</v>
      </c>
    </row>
    <row r="118" spans="1:19" ht="14.4" customHeight="1" x14ac:dyDescent="0.3">
      <c r="A118" s="463"/>
      <c r="B118" s="464" t="s">
        <v>1617</v>
      </c>
      <c r="C118" s="464" t="s">
        <v>435</v>
      </c>
      <c r="D118" s="464" t="s">
        <v>1608</v>
      </c>
      <c r="E118" s="464" t="s">
        <v>1691</v>
      </c>
      <c r="F118" s="464" t="s">
        <v>1762</v>
      </c>
      <c r="G118" s="464" t="s">
        <v>1763</v>
      </c>
      <c r="H118" s="468"/>
      <c r="I118" s="468"/>
      <c r="J118" s="464"/>
      <c r="K118" s="464"/>
      <c r="L118" s="468">
        <v>9</v>
      </c>
      <c r="M118" s="468">
        <v>3099.99</v>
      </c>
      <c r="N118" s="464">
        <v>1</v>
      </c>
      <c r="O118" s="464">
        <v>344.44333333333333</v>
      </c>
      <c r="P118" s="468">
        <v>1</v>
      </c>
      <c r="Q118" s="468">
        <v>344.44</v>
      </c>
      <c r="R118" s="491">
        <v>0.1111100358388253</v>
      </c>
      <c r="S118" s="469">
        <v>344.44</v>
      </c>
    </row>
    <row r="119" spans="1:19" ht="14.4" customHeight="1" x14ac:dyDescent="0.3">
      <c r="A119" s="463"/>
      <c r="B119" s="464" t="s">
        <v>1617</v>
      </c>
      <c r="C119" s="464" t="s">
        <v>435</v>
      </c>
      <c r="D119" s="464" t="s">
        <v>1608</v>
      </c>
      <c r="E119" s="464" t="s">
        <v>1691</v>
      </c>
      <c r="F119" s="464" t="s">
        <v>1764</v>
      </c>
      <c r="G119" s="464" t="s">
        <v>1765</v>
      </c>
      <c r="H119" s="468">
        <v>2</v>
      </c>
      <c r="I119" s="468">
        <v>584.44000000000005</v>
      </c>
      <c r="J119" s="464">
        <v>2</v>
      </c>
      <c r="K119" s="464">
        <v>292.22000000000003</v>
      </c>
      <c r="L119" s="468">
        <v>1</v>
      </c>
      <c r="M119" s="468">
        <v>292.22000000000003</v>
      </c>
      <c r="N119" s="464">
        <v>1</v>
      </c>
      <c r="O119" s="464">
        <v>292.22000000000003</v>
      </c>
      <c r="P119" s="468">
        <v>4</v>
      </c>
      <c r="Q119" s="468">
        <v>1168.8800000000001</v>
      </c>
      <c r="R119" s="491">
        <v>4</v>
      </c>
      <c r="S119" s="469">
        <v>292.22000000000003</v>
      </c>
    </row>
    <row r="120" spans="1:19" ht="14.4" customHeight="1" x14ac:dyDescent="0.3">
      <c r="A120" s="463"/>
      <c r="B120" s="464" t="s">
        <v>1617</v>
      </c>
      <c r="C120" s="464" t="s">
        <v>435</v>
      </c>
      <c r="D120" s="464" t="s">
        <v>1608</v>
      </c>
      <c r="E120" s="464" t="s">
        <v>1691</v>
      </c>
      <c r="F120" s="464" t="s">
        <v>1766</v>
      </c>
      <c r="G120" s="464" t="s">
        <v>1767</v>
      </c>
      <c r="H120" s="468"/>
      <c r="I120" s="468"/>
      <c r="J120" s="464"/>
      <c r="K120" s="464"/>
      <c r="L120" s="468">
        <v>39</v>
      </c>
      <c r="M120" s="468">
        <v>8666.66</v>
      </c>
      <c r="N120" s="464">
        <v>1</v>
      </c>
      <c r="O120" s="464">
        <v>222.22205128205127</v>
      </c>
      <c r="P120" s="468">
        <v>7</v>
      </c>
      <c r="Q120" s="468">
        <v>1555.55</v>
      </c>
      <c r="R120" s="491">
        <v>0.17948667652821271</v>
      </c>
      <c r="S120" s="469">
        <v>222.22142857142856</v>
      </c>
    </row>
    <row r="121" spans="1:19" ht="14.4" customHeight="1" x14ac:dyDescent="0.3">
      <c r="A121" s="463"/>
      <c r="B121" s="464" t="s">
        <v>1617</v>
      </c>
      <c r="C121" s="464" t="s">
        <v>435</v>
      </c>
      <c r="D121" s="464" t="s">
        <v>1608</v>
      </c>
      <c r="E121" s="464" t="s">
        <v>1691</v>
      </c>
      <c r="F121" s="464" t="s">
        <v>1768</v>
      </c>
      <c r="G121" s="464" t="s">
        <v>1769</v>
      </c>
      <c r="H121" s="468">
        <v>0</v>
      </c>
      <c r="I121" s="468">
        <v>0</v>
      </c>
      <c r="J121" s="464">
        <v>0</v>
      </c>
      <c r="K121" s="464"/>
      <c r="L121" s="468">
        <v>1</v>
      </c>
      <c r="M121" s="468">
        <v>116.67</v>
      </c>
      <c r="N121" s="464">
        <v>1</v>
      </c>
      <c r="O121" s="464">
        <v>116.67</v>
      </c>
      <c r="P121" s="468">
        <v>1</v>
      </c>
      <c r="Q121" s="468">
        <v>116.67</v>
      </c>
      <c r="R121" s="491">
        <v>1</v>
      </c>
      <c r="S121" s="469">
        <v>116.67</v>
      </c>
    </row>
    <row r="122" spans="1:19" ht="14.4" customHeight="1" x14ac:dyDescent="0.3">
      <c r="A122" s="463"/>
      <c r="B122" s="464" t="s">
        <v>1617</v>
      </c>
      <c r="C122" s="464" t="s">
        <v>435</v>
      </c>
      <c r="D122" s="464" t="s">
        <v>1608</v>
      </c>
      <c r="E122" s="464" t="s">
        <v>1691</v>
      </c>
      <c r="F122" s="464" t="s">
        <v>1770</v>
      </c>
      <c r="G122" s="464" t="s">
        <v>1771</v>
      </c>
      <c r="H122" s="468">
        <v>1</v>
      </c>
      <c r="I122" s="468">
        <v>358.89</v>
      </c>
      <c r="J122" s="464">
        <v>0.5</v>
      </c>
      <c r="K122" s="464">
        <v>358.89</v>
      </c>
      <c r="L122" s="468">
        <v>2</v>
      </c>
      <c r="M122" s="468">
        <v>717.78</v>
      </c>
      <c r="N122" s="464">
        <v>1</v>
      </c>
      <c r="O122" s="464">
        <v>358.89</v>
      </c>
      <c r="P122" s="468"/>
      <c r="Q122" s="468"/>
      <c r="R122" s="491"/>
      <c r="S122" s="469"/>
    </row>
    <row r="123" spans="1:19" ht="14.4" customHeight="1" x14ac:dyDescent="0.3">
      <c r="A123" s="463"/>
      <c r="B123" s="464" t="s">
        <v>1617</v>
      </c>
      <c r="C123" s="464" t="s">
        <v>435</v>
      </c>
      <c r="D123" s="464" t="s">
        <v>1608</v>
      </c>
      <c r="E123" s="464" t="s">
        <v>1691</v>
      </c>
      <c r="F123" s="464" t="s">
        <v>1772</v>
      </c>
      <c r="G123" s="464" t="s">
        <v>1773</v>
      </c>
      <c r="H123" s="468"/>
      <c r="I123" s="468"/>
      <c r="J123" s="464"/>
      <c r="K123" s="464"/>
      <c r="L123" s="468"/>
      <c r="M123" s="468"/>
      <c r="N123" s="464"/>
      <c r="O123" s="464"/>
      <c r="P123" s="468">
        <v>43</v>
      </c>
      <c r="Q123" s="468">
        <v>5016.67</v>
      </c>
      <c r="R123" s="491"/>
      <c r="S123" s="469">
        <v>116.66674418604651</v>
      </c>
    </row>
    <row r="124" spans="1:19" ht="14.4" customHeight="1" x14ac:dyDescent="0.3">
      <c r="A124" s="463"/>
      <c r="B124" s="464" t="s">
        <v>1617</v>
      </c>
      <c r="C124" s="464" t="s">
        <v>1610</v>
      </c>
      <c r="D124" s="464" t="s">
        <v>1608</v>
      </c>
      <c r="E124" s="464" t="s">
        <v>1618</v>
      </c>
      <c r="F124" s="464" t="s">
        <v>1622</v>
      </c>
      <c r="G124" s="464"/>
      <c r="H124" s="468">
        <v>2</v>
      </c>
      <c r="I124" s="468">
        <v>226</v>
      </c>
      <c r="J124" s="464">
        <v>0.15384615384615385</v>
      </c>
      <c r="K124" s="464">
        <v>113</v>
      </c>
      <c r="L124" s="468">
        <v>13</v>
      </c>
      <c r="M124" s="468">
        <v>1469</v>
      </c>
      <c r="N124" s="464">
        <v>1</v>
      </c>
      <c r="O124" s="464">
        <v>113</v>
      </c>
      <c r="P124" s="468"/>
      <c r="Q124" s="468"/>
      <c r="R124" s="491"/>
      <c r="S124" s="469"/>
    </row>
    <row r="125" spans="1:19" ht="14.4" customHeight="1" x14ac:dyDescent="0.3">
      <c r="A125" s="463"/>
      <c r="B125" s="464" t="s">
        <v>1617</v>
      </c>
      <c r="C125" s="464" t="s">
        <v>1610</v>
      </c>
      <c r="D125" s="464" t="s">
        <v>1608</v>
      </c>
      <c r="E125" s="464" t="s">
        <v>1618</v>
      </c>
      <c r="F125" s="464" t="s">
        <v>1634</v>
      </c>
      <c r="G125" s="464"/>
      <c r="H125" s="468">
        <v>2</v>
      </c>
      <c r="I125" s="468">
        <v>1600</v>
      </c>
      <c r="J125" s="464"/>
      <c r="K125" s="464">
        <v>800</v>
      </c>
      <c r="L125" s="468"/>
      <c r="M125" s="468"/>
      <c r="N125" s="464"/>
      <c r="O125" s="464"/>
      <c r="P125" s="468"/>
      <c r="Q125" s="468"/>
      <c r="R125" s="491"/>
      <c r="S125" s="469"/>
    </row>
    <row r="126" spans="1:19" ht="14.4" customHeight="1" x14ac:dyDescent="0.3">
      <c r="A126" s="463"/>
      <c r="B126" s="464" t="s">
        <v>1617</v>
      </c>
      <c r="C126" s="464" t="s">
        <v>1610</v>
      </c>
      <c r="D126" s="464" t="s">
        <v>1608</v>
      </c>
      <c r="E126" s="464" t="s">
        <v>1618</v>
      </c>
      <c r="F126" s="464" t="s">
        <v>1660</v>
      </c>
      <c r="G126" s="464"/>
      <c r="H126" s="468"/>
      <c r="I126" s="468"/>
      <c r="J126" s="464"/>
      <c r="K126" s="464"/>
      <c r="L126" s="468">
        <v>1</v>
      </c>
      <c r="M126" s="468">
        <v>587</v>
      </c>
      <c r="N126" s="464">
        <v>1</v>
      </c>
      <c r="O126" s="464">
        <v>587</v>
      </c>
      <c r="P126" s="468"/>
      <c r="Q126" s="468"/>
      <c r="R126" s="491"/>
      <c r="S126" s="469"/>
    </row>
    <row r="127" spans="1:19" ht="14.4" customHeight="1" x14ac:dyDescent="0.3">
      <c r="A127" s="463"/>
      <c r="B127" s="464" t="s">
        <v>1617</v>
      </c>
      <c r="C127" s="464" t="s">
        <v>1610</v>
      </c>
      <c r="D127" s="464" t="s">
        <v>1608</v>
      </c>
      <c r="E127" s="464" t="s">
        <v>1691</v>
      </c>
      <c r="F127" s="464" t="s">
        <v>1692</v>
      </c>
      <c r="G127" s="464" t="s">
        <v>1693</v>
      </c>
      <c r="H127" s="468">
        <v>40</v>
      </c>
      <c r="I127" s="468">
        <v>19022.219999999998</v>
      </c>
      <c r="J127" s="464">
        <v>1.8689950067696488</v>
      </c>
      <c r="K127" s="464">
        <v>475.55549999999994</v>
      </c>
      <c r="L127" s="468">
        <v>20</v>
      </c>
      <c r="M127" s="468">
        <v>10177.780000000001</v>
      </c>
      <c r="N127" s="464">
        <v>1</v>
      </c>
      <c r="O127" s="464">
        <v>508.88900000000001</v>
      </c>
      <c r="P127" s="468">
        <v>36</v>
      </c>
      <c r="Q127" s="468">
        <v>18320.010000000002</v>
      </c>
      <c r="R127" s="491">
        <v>1.8000005895195221</v>
      </c>
      <c r="S127" s="469">
        <v>508.88916666666671</v>
      </c>
    </row>
    <row r="128" spans="1:19" ht="14.4" customHeight="1" x14ac:dyDescent="0.3">
      <c r="A128" s="463"/>
      <c r="B128" s="464" t="s">
        <v>1617</v>
      </c>
      <c r="C128" s="464" t="s">
        <v>1610</v>
      </c>
      <c r="D128" s="464" t="s">
        <v>1608</v>
      </c>
      <c r="E128" s="464" t="s">
        <v>1691</v>
      </c>
      <c r="F128" s="464" t="s">
        <v>1694</v>
      </c>
      <c r="G128" s="464" t="s">
        <v>1695</v>
      </c>
      <c r="H128" s="468">
        <v>442</v>
      </c>
      <c r="I128" s="468">
        <v>201355.56</v>
      </c>
      <c r="J128" s="464">
        <v>1.0352470951156811</v>
      </c>
      <c r="K128" s="464">
        <v>455.55556561085973</v>
      </c>
      <c r="L128" s="468">
        <v>389</v>
      </c>
      <c r="M128" s="468">
        <v>194500</v>
      </c>
      <c r="N128" s="464">
        <v>1</v>
      </c>
      <c r="O128" s="464">
        <v>500</v>
      </c>
      <c r="P128" s="468">
        <v>434</v>
      </c>
      <c r="Q128" s="468">
        <v>217000</v>
      </c>
      <c r="R128" s="491">
        <v>1.1156812339331619</v>
      </c>
      <c r="S128" s="469">
        <v>500</v>
      </c>
    </row>
    <row r="129" spans="1:19" ht="14.4" customHeight="1" x14ac:dyDescent="0.3">
      <c r="A129" s="463"/>
      <c r="B129" s="464" t="s">
        <v>1617</v>
      </c>
      <c r="C129" s="464" t="s">
        <v>1610</v>
      </c>
      <c r="D129" s="464" t="s">
        <v>1608</v>
      </c>
      <c r="E129" s="464" t="s">
        <v>1691</v>
      </c>
      <c r="F129" s="464" t="s">
        <v>1774</v>
      </c>
      <c r="G129" s="464" t="s">
        <v>1775</v>
      </c>
      <c r="H129" s="468">
        <v>88</v>
      </c>
      <c r="I129" s="468">
        <v>9288.89</v>
      </c>
      <c r="J129" s="464">
        <v>0.92631569499929201</v>
      </c>
      <c r="K129" s="464">
        <v>105.55556818181817</v>
      </c>
      <c r="L129" s="468">
        <v>95</v>
      </c>
      <c r="M129" s="468">
        <v>10027.779999999999</v>
      </c>
      <c r="N129" s="464">
        <v>1</v>
      </c>
      <c r="O129" s="464">
        <v>105.5555789473684</v>
      </c>
      <c r="P129" s="468">
        <v>123</v>
      </c>
      <c r="Q129" s="468">
        <v>12983.34</v>
      </c>
      <c r="R129" s="491">
        <v>1.2947372200028322</v>
      </c>
      <c r="S129" s="469">
        <v>105.55560975609757</v>
      </c>
    </row>
    <row r="130" spans="1:19" ht="14.4" customHeight="1" x14ac:dyDescent="0.3">
      <c r="A130" s="463"/>
      <c r="B130" s="464" t="s">
        <v>1617</v>
      </c>
      <c r="C130" s="464" t="s">
        <v>1610</v>
      </c>
      <c r="D130" s="464" t="s">
        <v>1608</v>
      </c>
      <c r="E130" s="464" t="s">
        <v>1691</v>
      </c>
      <c r="F130" s="464" t="s">
        <v>1696</v>
      </c>
      <c r="G130" s="464" t="s">
        <v>1697</v>
      </c>
      <c r="H130" s="468">
        <v>3465</v>
      </c>
      <c r="I130" s="468">
        <v>269500</v>
      </c>
      <c r="J130" s="464">
        <v>1.0724233983286908</v>
      </c>
      <c r="K130" s="464">
        <v>77.777777777777771</v>
      </c>
      <c r="L130" s="468">
        <v>3231</v>
      </c>
      <c r="M130" s="468">
        <v>251300</v>
      </c>
      <c r="N130" s="464">
        <v>1</v>
      </c>
      <c r="O130" s="464">
        <v>77.777777777777771</v>
      </c>
      <c r="P130" s="468">
        <v>3402</v>
      </c>
      <c r="Q130" s="468">
        <v>264600</v>
      </c>
      <c r="R130" s="491">
        <v>1.0529247910863511</v>
      </c>
      <c r="S130" s="469">
        <v>77.777777777777771</v>
      </c>
    </row>
    <row r="131" spans="1:19" ht="14.4" customHeight="1" x14ac:dyDescent="0.3">
      <c r="A131" s="463"/>
      <c r="B131" s="464" t="s">
        <v>1617</v>
      </c>
      <c r="C131" s="464" t="s">
        <v>1610</v>
      </c>
      <c r="D131" s="464" t="s">
        <v>1608</v>
      </c>
      <c r="E131" s="464" t="s">
        <v>1691</v>
      </c>
      <c r="F131" s="464" t="s">
        <v>1698</v>
      </c>
      <c r="G131" s="464" t="s">
        <v>1699</v>
      </c>
      <c r="H131" s="468">
        <v>1</v>
      </c>
      <c r="I131" s="468">
        <v>250</v>
      </c>
      <c r="J131" s="464">
        <v>0.5</v>
      </c>
      <c r="K131" s="464">
        <v>250</v>
      </c>
      <c r="L131" s="468">
        <v>2</v>
      </c>
      <c r="M131" s="468">
        <v>500</v>
      </c>
      <c r="N131" s="464">
        <v>1</v>
      </c>
      <c r="O131" s="464">
        <v>250</v>
      </c>
      <c r="P131" s="468">
        <v>18</v>
      </c>
      <c r="Q131" s="468">
        <v>4500</v>
      </c>
      <c r="R131" s="491">
        <v>9</v>
      </c>
      <c r="S131" s="469">
        <v>250</v>
      </c>
    </row>
    <row r="132" spans="1:19" ht="14.4" customHeight="1" x14ac:dyDescent="0.3">
      <c r="A132" s="463"/>
      <c r="B132" s="464" t="s">
        <v>1617</v>
      </c>
      <c r="C132" s="464" t="s">
        <v>1610</v>
      </c>
      <c r="D132" s="464" t="s">
        <v>1608</v>
      </c>
      <c r="E132" s="464" t="s">
        <v>1691</v>
      </c>
      <c r="F132" s="464" t="s">
        <v>1698</v>
      </c>
      <c r="G132" s="464" t="s">
        <v>1700</v>
      </c>
      <c r="H132" s="468"/>
      <c r="I132" s="468"/>
      <c r="J132" s="464"/>
      <c r="K132" s="464"/>
      <c r="L132" s="468"/>
      <c r="M132" s="468"/>
      <c r="N132" s="464"/>
      <c r="O132" s="464"/>
      <c r="P132" s="468">
        <v>1</v>
      </c>
      <c r="Q132" s="468">
        <v>250</v>
      </c>
      <c r="R132" s="491"/>
      <c r="S132" s="469">
        <v>250</v>
      </c>
    </row>
    <row r="133" spans="1:19" ht="14.4" customHeight="1" x14ac:dyDescent="0.3">
      <c r="A133" s="463"/>
      <c r="B133" s="464" t="s">
        <v>1617</v>
      </c>
      <c r="C133" s="464" t="s">
        <v>1610</v>
      </c>
      <c r="D133" s="464" t="s">
        <v>1608</v>
      </c>
      <c r="E133" s="464" t="s">
        <v>1691</v>
      </c>
      <c r="F133" s="464" t="s">
        <v>1701</v>
      </c>
      <c r="G133" s="464" t="s">
        <v>1776</v>
      </c>
      <c r="H133" s="468"/>
      <c r="I133" s="468"/>
      <c r="J133" s="464"/>
      <c r="K133" s="464"/>
      <c r="L133" s="468"/>
      <c r="M133" s="468"/>
      <c r="N133" s="464"/>
      <c r="O133" s="464"/>
      <c r="P133" s="468">
        <v>1</v>
      </c>
      <c r="Q133" s="468">
        <v>300</v>
      </c>
      <c r="R133" s="491"/>
      <c r="S133" s="469">
        <v>300</v>
      </c>
    </row>
    <row r="134" spans="1:19" ht="14.4" customHeight="1" x14ac:dyDescent="0.3">
      <c r="A134" s="463"/>
      <c r="B134" s="464" t="s">
        <v>1617</v>
      </c>
      <c r="C134" s="464" t="s">
        <v>1610</v>
      </c>
      <c r="D134" s="464" t="s">
        <v>1608</v>
      </c>
      <c r="E134" s="464" t="s">
        <v>1691</v>
      </c>
      <c r="F134" s="464" t="s">
        <v>1703</v>
      </c>
      <c r="G134" s="464" t="s">
        <v>1704</v>
      </c>
      <c r="H134" s="468">
        <v>1219</v>
      </c>
      <c r="I134" s="468">
        <v>142216.66999999998</v>
      </c>
      <c r="J134" s="464">
        <v>1.2214430542734671</v>
      </c>
      <c r="K134" s="464">
        <v>116.66666940114847</v>
      </c>
      <c r="L134" s="468">
        <v>998</v>
      </c>
      <c r="M134" s="468">
        <v>116433.32</v>
      </c>
      <c r="N134" s="464">
        <v>1</v>
      </c>
      <c r="O134" s="464">
        <v>116.66665330661323</v>
      </c>
      <c r="P134" s="468">
        <v>913</v>
      </c>
      <c r="Q134" s="468">
        <v>106516.67</v>
      </c>
      <c r="R134" s="491">
        <v>0.91482979270882248</v>
      </c>
      <c r="S134" s="469">
        <v>116.66667031763417</v>
      </c>
    </row>
    <row r="135" spans="1:19" ht="14.4" customHeight="1" x14ac:dyDescent="0.3">
      <c r="A135" s="463"/>
      <c r="B135" s="464" t="s">
        <v>1617</v>
      </c>
      <c r="C135" s="464" t="s">
        <v>1610</v>
      </c>
      <c r="D135" s="464" t="s">
        <v>1608</v>
      </c>
      <c r="E135" s="464" t="s">
        <v>1691</v>
      </c>
      <c r="F135" s="464" t="s">
        <v>1703</v>
      </c>
      <c r="G135" s="464" t="s">
        <v>1705</v>
      </c>
      <c r="H135" s="468"/>
      <c r="I135" s="468"/>
      <c r="J135" s="464"/>
      <c r="K135" s="464"/>
      <c r="L135" s="468"/>
      <c r="M135" s="468"/>
      <c r="N135" s="464"/>
      <c r="O135" s="464"/>
      <c r="P135" s="468">
        <v>1</v>
      </c>
      <c r="Q135" s="468">
        <v>116.67</v>
      </c>
      <c r="R135" s="491"/>
      <c r="S135" s="469">
        <v>116.67</v>
      </c>
    </row>
    <row r="136" spans="1:19" ht="14.4" customHeight="1" x14ac:dyDescent="0.3">
      <c r="A136" s="463"/>
      <c r="B136" s="464" t="s">
        <v>1617</v>
      </c>
      <c r="C136" s="464" t="s">
        <v>1610</v>
      </c>
      <c r="D136" s="464" t="s">
        <v>1608</v>
      </c>
      <c r="E136" s="464" t="s">
        <v>1691</v>
      </c>
      <c r="F136" s="464" t="s">
        <v>1777</v>
      </c>
      <c r="G136" s="464" t="s">
        <v>1778</v>
      </c>
      <c r="H136" s="468">
        <v>2</v>
      </c>
      <c r="I136" s="468">
        <v>777.78</v>
      </c>
      <c r="J136" s="464">
        <v>2</v>
      </c>
      <c r="K136" s="464">
        <v>388.89</v>
      </c>
      <c r="L136" s="468">
        <v>1</v>
      </c>
      <c r="M136" s="468">
        <v>388.89</v>
      </c>
      <c r="N136" s="464">
        <v>1</v>
      </c>
      <c r="O136" s="464">
        <v>388.89</v>
      </c>
      <c r="P136" s="468">
        <v>1</v>
      </c>
      <c r="Q136" s="468">
        <v>388.89</v>
      </c>
      <c r="R136" s="491">
        <v>1</v>
      </c>
      <c r="S136" s="469">
        <v>388.89</v>
      </c>
    </row>
    <row r="137" spans="1:19" ht="14.4" customHeight="1" x14ac:dyDescent="0.3">
      <c r="A137" s="463"/>
      <c r="B137" s="464" t="s">
        <v>1617</v>
      </c>
      <c r="C137" s="464" t="s">
        <v>1610</v>
      </c>
      <c r="D137" s="464" t="s">
        <v>1608</v>
      </c>
      <c r="E137" s="464" t="s">
        <v>1691</v>
      </c>
      <c r="F137" s="464" t="s">
        <v>1706</v>
      </c>
      <c r="G137" s="464" t="s">
        <v>1707</v>
      </c>
      <c r="H137" s="468">
        <v>1290</v>
      </c>
      <c r="I137" s="468">
        <v>387000</v>
      </c>
      <c r="J137" s="464">
        <v>1.3312693498452013</v>
      </c>
      <c r="K137" s="464">
        <v>300</v>
      </c>
      <c r="L137" s="468">
        <v>969</v>
      </c>
      <c r="M137" s="468">
        <v>290700</v>
      </c>
      <c r="N137" s="464">
        <v>1</v>
      </c>
      <c r="O137" s="464">
        <v>300</v>
      </c>
      <c r="P137" s="468">
        <v>1162</v>
      </c>
      <c r="Q137" s="468">
        <v>348600</v>
      </c>
      <c r="R137" s="491">
        <v>1.1991744066047472</v>
      </c>
      <c r="S137" s="469">
        <v>300</v>
      </c>
    </row>
    <row r="138" spans="1:19" ht="14.4" customHeight="1" x14ac:dyDescent="0.3">
      <c r="A138" s="463"/>
      <c r="B138" s="464" t="s">
        <v>1617</v>
      </c>
      <c r="C138" s="464" t="s">
        <v>1610</v>
      </c>
      <c r="D138" s="464" t="s">
        <v>1608</v>
      </c>
      <c r="E138" s="464" t="s">
        <v>1691</v>
      </c>
      <c r="F138" s="464" t="s">
        <v>1708</v>
      </c>
      <c r="G138" s="464" t="s">
        <v>1709</v>
      </c>
      <c r="H138" s="468">
        <v>326</v>
      </c>
      <c r="I138" s="468">
        <v>95988.89</v>
      </c>
      <c r="J138" s="464">
        <v>1.4954126024904619</v>
      </c>
      <c r="K138" s="464">
        <v>294.44444785276073</v>
      </c>
      <c r="L138" s="468">
        <v>218</v>
      </c>
      <c r="M138" s="468">
        <v>64188.899999999994</v>
      </c>
      <c r="N138" s="464">
        <v>1</v>
      </c>
      <c r="O138" s="464">
        <v>294.44449541284399</v>
      </c>
      <c r="P138" s="468">
        <v>215</v>
      </c>
      <c r="Q138" s="468">
        <v>63305.55</v>
      </c>
      <c r="R138" s="491">
        <v>0.98623827484191207</v>
      </c>
      <c r="S138" s="469">
        <v>294.44441860465116</v>
      </c>
    </row>
    <row r="139" spans="1:19" ht="14.4" customHeight="1" x14ac:dyDescent="0.3">
      <c r="A139" s="463"/>
      <c r="B139" s="464" t="s">
        <v>1617</v>
      </c>
      <c r="C139" s="464" t="s">
        <v>1610</v>
      </c>
      <c r="D139" s="464" t="s">
        <v>1608</v>
      </c>
      <c r="E139" s="464" t="s">
        <v>1691</v>
      </c>
      <c r="F139" s="464" t="s">
        <v>1714</v>
      </c>
      <c r="G139" s="464" t="s">
        <v>1715</v>
      </c>
      <c r="H139" s="468"/>
      <c r="I139" s="468"/>
      <c r="J139" s="464"/>
      <c r="K139" s="464"/>
      <c r="L139" s="468"/>
      <c r="M139" s="468"/>
      <c r="N139" s="464"/>
      <c r="O139" s="464"/>
      <c r="P139" s="468">
        <v>2</v>
      </c>
      <c r="Q139" s="468">
        <v>66.67</v>
      </c>
      <c r="R139" s="491"/>
      <c r="S139" s="469">
        <v>33.335000000000001</v>
      </c>
    </row>
    <row r="140" spans="1:19" ht="14.4" customHeight="1" x14ac:dyDescent="0.3">
      <c r="A140" s="463"/>
      <c r="B140" s="464" t="s">
        <v>1617</v>
      </c>
      <c r="C140" s="464" t="s">
        <v>1610</v>
      </c>
      <c r="D140" s="464" t="s">
        <v>1608</v>
      </c>
      <c r="E140" s="464" t="s">
        <v>1691</v>
      </c>
      <c r="F140" s="464" t="s">
        <v>1714</v>
      </c>
      <c r="G140" s="464" t="s">
        <v>1716</v>
      </c>
      <c r="H140" s="468">
        <v>2</v>
      </c>
      <c r="I140" s="468">
        <v>66.66</v>
      </c>
      <c r="J140" s="464"/>
      <c r="K140" s="464">
        <v>33.33</v>
      </c>
      <c r="L140" s="468"/>
      <c r="M140" s="468"/>
      <c r="N140" s="464"/>
      <c r="O140" s="464"/>
      <c r="P140" s="468">
        <v>1</v>
      </c>
      <c r="Q140" s="468">
        <v>33.33</v>
      </c>
      <c r="R140" s="491"/>
      <c r="S140" s="469">
        <v>33.33</v>
      </c>
    </row>
    <row r="141" spans="1:19" ht="14.4" customHeight="1" x14ac:dyDescent="0.3">
      <c r="A141" s="463"/>
      <c r="B141" s="464" t="s">
        <v>1617</v>
      </c>
      <c r="C141" s="464" t="s">
        <v>1610</v>
      </c>
      <c r="D141" s="464" t="s">
        <v>1608</v>
      </c>
      <c r="E141" s="464" t="s">
        <v>1691</v>
      </c>
      <c r="F141" s="464" t="s">
        <v>1717</v>
      </c>
      <c r="G141" s="464" t="s">
        <v>1695</v>
      </c>
      <c r="H141" s="468">
        <v>663</v>
      </c>
      <c r="I141" s="468">
        <v>247520</v>
      </c>
      <c r="J141" s="464">
        <v>0.88959171937895343</v>
      </c>
      <c r="K141" s="464">
        <v>373.33333333333331</v>
      </c>
      <c r="L141" s="468">
        <v>666</v>
      </c>
      <c r="M141" s="468">
        <v>278240</v>
      </c>
      <c r="N141" s="464">
        <v>1</v>
      </c>
      <c r="O141" s="464">
        <v>417.77777777777777</v>
      </c>
      <c r="P141" s="468">
        <v>622</v>
      </c>
      <c r="Q141" s="468">
        <v>259857.78</v>
      </c>
      <c r="R141" s="491">
        <v>0.93393394192064405</v>
      </c>
      <c r="S141" s="469">
        <v>417.77778135048231</v>
      </c>
    </row>
    <row r="142" spans="1:19" ht="14.4" customHeight="1" x14ac:dyDescent="0.3">
      <c r="A142" s="463"/>
      <c r="B142" s="464" t="s">
        <v>1617</v>
      </c>
      <c r="C142" s="464" t="s">
        <v>1610</v>
      </c>
      <c r="D142" s="464" t="s">
        <v>1608</v>
      </c>
      <c r="E142" s="464" t="s">
        <v>1691</v>
      </c>
      <c r="F142" s="464" t="s">
        <v>1718</v>
      </c>
      <c r="G142" s="464" t="s">
        <v>1719</v>
      </c>
      <c r="H142" s="468">
        <v>60</v>
      </c>
      <c r="I142" s="468">
        <v>12666.66</v>
      </c>
      <c r="J142" s="464">
        <v>0.88235281824799461</v>
      </c>
      <c r="K142" s="464">
        <v>211.11099999999999</v>
      </c>
      <c r="L142" s="468">
        <v>68</v>
      </c>
      <c r="M142" s="468">
        <v>14355.550000000001</v>
      </c>
      <c r="N142" s="464">
        <v>1</v>
      </c>
      <c r="O142" s="464">
        <v>211.11102941176472</v>
      </c>
      <c r="P142" s="468">
        <v>72</v>
      </c>
      <c r="Q142" s="468">
        <v>15200.01</v>
      </c>
      <c r="R142" s="491">
        <v>1.0588246357680478</v>
      </c>
      <c r="S142" s="469">
        <v>211.11125000000001</v>
      </c>
    </row>
    <row r="143" spans="1:19" ht="14.4" customHeight="1" x14ac:dyDescent="0.3">
      <c r="A143" s="463"/>
      <c r="B143" s="464" t="s">
        <v>1617</v>
      </c>
      <c r="C143" s="464" t="s">
        <v>1610</v>
      </c>
      <c r="D143" s="464" t="s">
        <v>1608</v>
      </c>
      <c r="E143" s="464" t="s">
        <v>1691</v>
      </c>
      <c r="F143" s="464" t="s">
        <v>1720</v>
      </c>
      <c r="G143" s="464" t="s">
        <v>1721</v>
      </c>
      <c r="H143" s="468">
        <v>55</v>
      </c>
      <c r="I143" s="468">
        <v>32083.33</v>
      </c>
      <c r="J143" s="464">
        <v>1.2790698045275488</v>
      </c>
      <c r="K143" s="464">
        <v>583.33327272727274</v>
      </c>
      <c r="L143" s="468">
        <v>43</v>
      </c>
      <c r="M143" s="468">
        <v>25083.33</v>
      </c>
      <c r="N143" s="464">
        <v>1</v>
      </c>
      <c r="O143" s="464">
        <v>583.33325581395354</v>
      </c>
      <c r="P143" s="468">
        <v>38</v>
      </c>
      <c r="Q143" s="468">
        <v>22166.67</v>
      </c>
      <c r="R143" s="491">
        <v>0.88372118056095406</v>
      </c>
      <c r="S143" s="469">
        <v>583.33342105263148</v>
      </c>
    </row>
    <row r="144" spans="1:19" ht="14.4" customHeight="1" x14ac:dyDescent="0.3">
      <c r="A144" s="463"/>
      <c r="B144" s="464" t="s">
        <v>1617</v>
      </c>
      <c r="C144" s="464" t="s">
        <v>1610</v>
      </c>
      <c r="D144" s="464" t="s">
        <v>1608</v>
      </c>
      <c r="E144" s="464" t="s">
        <v>1691</v>
      </c>
      <c r="F144" s="464" t="s">
        <v>1722</v>
      </c>
      <c r="G144" s="464" t="s">
        <v>1723</v>
      </c>
      <c r="H144" s="468">
        <v>248</v>
      </c>
      <c r="I144" s="468">
        <v>115733.34</v>
      </c>
      <c r="J144" s="464">
        <v>1.6423843559493241</v>
      </c>
      <c r="K144" s="464">
        <v>466.66669354838706</v>
      </c>
      <c r="L144" s="468">
        <v>151</v>
      </c>
      <c r="M144" s="468">
        <v>70466.66</v>
      </c>
      <c r="N144" s="464">
        <v>1</v>
      </c>
      <c r="O144" s="464">
        <v>466.66662251655629</v>
      </c>
      <c r="P144" s="468">
        <v>140</v>
      </c>
      <c r="Q144" s="468">
        <v>65333.33</v>
      </c>
      <c r="R144" s="491">
        <v>0.92715235829255993</v>
      </c>
      <c r="S144" s="469">
        <v>466.66664285714285</v>
      </c>
    </row>
    <row r="145" spans="1:19" ht="14.4" customHeight="1" x14ac:dyDescent="0.3">
      <c r="A145" s="463"/>
      <c r="B145" s="464" t="s">
        <v>1617</v>
      </c>
      <c r="C145" s="464" t="s">
        <v>1610</v>
      </c>
      <c r="D145" s="464" t="s">
        <v>1608</v>
      </c>
      <c r="E145" s="464" t="s">
        <v>1691</v>
      </c>
      <c r="F145" s="464" t="s">
        <v>1724</v>
      </c>
      <c r="G145" s="464" t="s">
        <v>1725</v>
      </c>
      <c r="H145" s="468">
        <v>83</v>
      </c>
      <c r="I145" s="468">
        <v>4150</v>
      </c>
      <c r="J145" s="464">
        <v>1.537037037037037</v>
      </c>
      <c r="K145" s="464">
        <v>50</v>
      </c>
      <c r="L145" s="468">
        <v>54</v>
      </c>
      <c r="M145" s="468">
        <v>2700</v>
      </c>
      <c r="N145" s="464">
        <v>1</v>
      </c>
      <c r="O145" s="464">
        <v>50</v>
      </c>
      <c r="P145" s="468">
        <v>56</v>
      </c>
      <c r="Q145" s="468">
        <v>2800</v>
      </c>
      <c r="R145" s="491">
        <v>1.037037037037037</v>
      </c>
      <c r="S145" s="469">
        <v>50</v>
      </c>
    </row>
    <row r="146" spans="1:19" ht="14.4" customHeight="1" x14ac:dyDescent="0.3">
      <c r="A146" s="463"/>
      <c r="B146" s="464" t="s">
        <v>1617</v>
      </c>
      <c r="C146" s="464" t="s">
        <v>1610</v>
      </c>
      <c r="D146" s="464" t="s">
        <v>1608</v>
      </c>
      <c r="E146" s="464" t="s">
        <v>1691</v>
      </c>
      <c r="F146" s="464" t="s">
        <v>1726</v>
      </c>
      <c r="G146" s="464" t="s">
        <v>1727</v>
      </c>
      <c r="H146" s="468">
        <v>13</v>
      </c>
      <c r="I146" s="468">
        <v>1314.44</v>
      </c>
      <c r="J146" s="464">
        <v>1.8571569860265342</v>
      </c>
      <c r="K146" s="464">
        <v>101.11076923076924</v>
      </c>
      <c r="L146" s="468">
        <v>7</v>
      </c>
      <c r="M146" s="468">
        <v>707.77</v>
      </c>
      <c r="N146" s="464">
        <v>1</v>
      </c>
      <c r="O146" s="464">
        <v>101.11</v>
      </c>
      <c r="P146" s="468">
        <v>4</v>
      </c>
      <c r="Q146" s="468">
        <v>404.44</v>
      </c>
      <c r="R146" s="491">
        <v>0.5714285714285714</v>
      </c>
      <c r="S146" s="469">
        <v>101.11</v>
      </c>
    </row>
    <row r="147" spans="1:19" ht="14.4" customHeight="1" x14ac:dyDescent="0.3">
      <c r="A147" s="463"/>
      <c r="B147" s="464" t="s">
        <v>1617</v>
      </c>
      <c r="C147" s="464" t="s">
        <v>1610</v>
      </c>
      <c r="D147" s="464" t="s">
        <v>1608</v>
      </c>
      <c r="E147" s="464" t="s">
        <v>1691</v>
      </c>
      <c r="F147" s="464" t="s">
        <v>1728</v>
      </c>
      <c r="G147" s="464" t="s">
        <v>1729</v>
      </c>
      <c r="H147" s="468">
        <v>4</v>
      </c>
      <c r="I147" s="468">
        <v>306.67</v>
      </c>
      <c r="J147" s="464"/>
      <c r="K147" s="464">
        <v>76.667500000000004</v>
      </c>
      <c r="L147" s="468"/>
      <c r="M147" s="468"/>
      <c r="N147" s="464"/>
      <c r="O147" s="464"/>
      <c r="P147" s="468"/>
      <c r="Q147" s="468"/>
      <c r="R147" s="491"/>
      <c r="S147" s="469"/>
    </row>
    <row r="148" spans="1:19" ht="14.4" customHeight="1" x14ac:dyDescent="0.3">
      <c r="A148" s="463"/>
      <c r="B148" s="464" t="s">
        <v>1617</v>
      </c>
      <c r="C148" s="464" t="s">
        <v>1610</v>
      </c>
      <c r="D148" s="464" t="s">
        <v>1608</v>
      </c>
      <c r="E148" s="464" t="s">
        <v>1691</v>
      </c>
      <c r="F148" s="464" t="s">
        <v>1728</v>
      </c>
      <c r="G148" s="464" t="s">
        <v>1779</v>
      </c>
      <c r="H148" s="468"/>
      <c r="I148" s="468"/>
      <c r="J148" s="464"/>
      <c r="K148" s="464"/>
      <c r="L148" s="468"/>
      <c r="M148" s="468"/>
      <c r="N148" s="464"/>
      <c r="O148" s="464"/>
      <c r="P148" s="468">
        <v>1</v>
      </c>
      <c r="Q148" s="468">
        <v>76.67</v>
      </c>
      <c r="R148" s="491"/>
      <c r="S148" s="469">
        <v>76.67</v>
      </c>
    </row>
    <row r="149" spans="1:19" ht="14.4" customHeight="1" x14ac:dyDescent="0.3">
      <c r="A149" s="463"/>
      <c r="B149" s="464" t="s">
        <v>1617</v>
      </c>
      <c r="C149" s="464" t="s">
        <v>1610</v>
      </c>
      <c r="D149" s="464" t="s">
        <v>1608</v>
      </c>
      <c r="E149" s="464" t="s">
        <v>1691</v>
      </c>
      <c r="F149" s="464" t="s">
        <v>1780</v>
      </c>
      <c r="G149" s="464" t="s">
        <v>1781</v>
      </c>
      <c r="H149" s="468"/>
      <c r="I149" s="468"/>
      <c r="J149" s="464"/>
      <c r="K149" s="464"/>
      <c r="L149" s="468"/>
      <c r="M149" s="468"/>
      <c r="N149" s="464"/>
      <c r="O149" s="464"/>
      <c r="P149" s="468">
        <v>1</v>
      </c>
      <c r="Q149" s="468">
        <v>0</v>
      </c>
      <c r="R149" s="491"/>
      <c r="S149" s="469">
        <v>0</v>
      </c>
    </row>
    <row r="150" spans="1:19" ht="14.4" customHeight="1" x14ac:dyDescent="0.3">
      <c r="A150" s="463"/>
      <c r="B150" s="464" t="s">
        <v>1617</v>
      </c>
      <c r="C150" s="464" t="s">
        <v>1610</v>
      </c>
      <c r="D150" s="464" t="s">
        <v>1608</v>
      </c>
      <c r="E150" s="464" t="s">
        <v>1691</v>
      </c>
      <c r="F150" s="464" t="s">
        <v>1730</v>
      </c>
      <c r="G150" s="464" t="s">
        <v>1731</v>
      </c>
      <c r="H150" s="468">
        <v>1</v>
      </c>
      <c r="I150" s="468">
        <v>0</v>
      </c>
      <c r="J150" s="464"/>
      <c r="K150" s="464">
        <v>0</v>
      </c>
      <c r="L150" s="468">
        <v>3</v>
      </c>
      <c r="M150" s="468">
        <v>0</v>
      </c>
      <c r="N150" s="464"/>
      <c r="O150" s="464">
        <v>0</v>
      </c>
      <c r="P150" s="468"/>
      <c r="Q150" s="468"/>
      <c r="R150" s="491"/>
      <c r="S150" s="469"/>
    </row>
    <row r="151" spans="1:19" ht="14.4" customHeight="1" x14ac:dyDescent="0.3">
      <c r="A151" s="463"/>
      <c r="B151" s="464" t="s">
        <v>1617</v>
      </c>
      <c r="C151" s="464" t="s">
        <v>1610</v>
      </c>
      <c r="D151" s="464" t="s">
        <v>1608</v>
      </c>
      <c r="E151" s="464" t="s">
        <v>1691</v>
      </c>
      <c r="F151" s="464" t="s">
        <v>1730</v>
      </c>
      <c r="G151" s="464" t="s">
        <v>1782</v>
      </c>
      <c r="H151" s="468">
        <v>1</v>
      </c>
      <c r="I151" s="468">
        <v>0</v>
      </c>
      <c r="J151" s="464"/>
      <c r="K151" s="464">
        <v>0</v>
      </c>
      <c r="L151" s="468">
        <v>2</v>
      </c>
      <c r="M151" s="468">
        <v>0</v>
      </c>
      <c r="N151" s="464"/>
      <c r="O151" s="464">
        <v>0</v>
      </c>
      <c r="P151" s="468"/>
      <c r="Q151" s="468"/>
      <c r="R151" s="491"/>
      <c r="S151" s="469"/>
    </row>
    <row r="152" spans="1:19" ht="14.4" customHeight="1" x14ac:dyDescent="0.3">
      <c r="A152" s="463"/>
      <c r="B152" s="464" t="s">
        <v>1617</v>
      </c>
      <c r="C152" s="464" t="s">
        <v>1610</v>
      </c>
      <c r="D152" s="464" t="s">
        <v>1608</v>
      </c>
      <c r="E152" s="464" t="s">
        <v>1691</v>
      </c>
      <c r="F152" s="464" t="s">
        <v>1732</v>
      </c>
      <c r="G152" s="464" t="s">
        <v>1733</v>
      </c>
      <c r="H152" s="468">
        <v>457</v>
      </c>
      <c r="I152" s="468">
        <v>139638.88</v>
      </c>
      <c r="J152" s="464">
        <v>1.0627907019224154</v>
      </c>
      <c r="K152" s="464">
        <v>305.55553610503284</v>
      </c>
      <c r="L152" s="468">
        <v>430</v>
      </c>
      <c r="M152" s="468">
        <v>131388.88</v>
      </c>
      <c r="N152" s="464">
        <v>1</v>
      </c>
      <c r="O152" s="464">
        <v>305.55553488372095</v>
      </c>
      <c r="P152" s="468">
        <v>403</v>
      </c>
      <c r="Q152" s="468">
        <v>123138.89</v>
      </c>
      <c r="R152" s="491">
        <v>0.93720937418752637</v>
      </c>
      <c r="S152" s="469">
        <v>305.55555831265508</v>
      </c>
    </row>
    <row r="153" spans="1:19" ht="14.4" customHeight="1" x14ac:dyDescent="0.3">
      <c r="A153" s="463"/>
      <c r="B153" s="464" t="s">
        <v>1617</v>
      </c>
      <c r="C153" s="464" t="s">
        <v>1610</v>
      </c>
      <c r="D153" s="464" t="s">
        <v>1608</v>
      </c>
      <c r="E153" s="464" t="s">
        <v>1691</v>
      </c>
      <c r="F153" s="464" t="s">
        <v>1734</v>
      </c>
      <c r="G153" s="464" t="s">
        <v>1736</v>
      </c>
      <c r="H153" s="468">
        <v>505</v>
      </c>
      <c r="I153" s="468">
        <v>16833.32</v>
      </c>
      <c r="J153" s="464">
        <v>1.2499987004953712</v>
      </c>
      <c r="K153" s="464">
        <v>33.33330693069307</v>
      </c>
      <c r="L153" s="468">
        <v>404</v>
      </c>
      <c r="M153" s="468">
        <v>13466.67</v>
      </c>
      <c r="N153" s="464">
        <v>1</v>
      </c>
      <c r="O153" s="464">
        <v>33.333341584158418</v>
      </c>
      <c r="P153" s="468">
        <v>333</v>
      </c>
      <c r="Q153" s="468">
        <v>11100</v>
      </c>
      <c r="R153" s="491">
        <v>0.82425722171850946</v>
      </c>
      <c r="S153" s="469">
        <v>33.333333333333336</v>
      </c>
    </row>
    <row r="154" spans="1:19" ht="14.4" customHeight="1" x14ac:dyDescent="0.3">
      <c r="A154" s="463"/>
      <c r="B154" s="464" t="s">
        <v>1617</v>
      </c>
      <c r="C154" s="464" t="s">
        <v>1610</v>
      </c>
      <c r="D154" s="464" t="s">
        <v>1608</v>
      </c>
      <c r="E154" s="464" t="s">
        <v>1691</v>
      </c>
      <c r="F154" s="464" t="s">
        <v>1737</v>
      </c>
      <c r="G154" s="464" t="s">
        <v>1738</v>
      </c>
      <c r="H154" s="468">
        <v>607</v>
      </c>
      <c r="I154" s="468">
        <v>276522.23</v>
      </c>
      <c r="J154" s="464">
        <v>1.1650671840019851</v>
      </c>
      <c r="K154" s="464">
        <v>455.55556836902798</v>
      </c>
      <c r="L154" s="468">
        <v>521</v>
      </c>
      <c r="M154" s="468">
        <v>237344.45</v>
      </c>
      <c r="N154" s="464">
        <v>1</v>
      </c>
      <c r="O154" s="464">
        <v>455.55556621880999</v>
      </c>
      <c r="P154" s="468">
        <v>505</v>
      </c>
      <c r="Q154" s="468">
        <v>230055.56</v>
      </c>
      <c r="R154" s="491">
        <v>0.96928982329268698</v>
      </c>
      <c r="S154" s="469">
        <v>455.55556435643564</v>
      </c>
    </row>
    <row r="155" spans="1:19" ht="14.4" customHeight="1" x14ac:dyDescent="0.3">
      <c r="A155" s="463"/>
      <c r="B155" s="464" t="s">
        <v>1617</v>
      </c>
      <c r="C155" s="464" t="s">
        <v>1610</v>
      </c>
      <c r="D155" s="464" t="s">
        <v>1608</v>
      </c>
      <c r="E155" s="464" t="s">
        <v>1691</v>
      </c>
      <c r="F155" s="464" t="s">
        <v>1783</v>
      </c>
      <c r="G155" s="464" t="s">
        <v>1784</v>
      </c>
      <c r="H155" s="468">
        <v>2</v>
      </c>
      <c r="I155" s="468">
        <v>0</v>
      </c>
      <c r="J155" s="464"/>
      <c r="K155" s="464">
        <v>0</v>
      </c>
      <c r="L155" s="468"/>
      <c r="M155" s="468"/>
      <c r="N155" s="464"/>
      <c r="O155" s="464"/>
      <c r="P155" s="468"/>
      <c r="Q155" s="468"/>
      <c r="R155" s="491"/>
      <c r="S155" s="469"/>
    </row>
    <row r="156" spans="1:19" ht="14.4" customHeight="1" x14ac:dyDescent="0.3">
      <c r="A156" s="463"/>
      <c r="B156" s="464" t="s">
        <v>1617</v>
      </c>
      <c r="C156" s="464" t="s">
        <v>1610</v>
      </c>
      <c r="D156" s="464" t="s">
        <v>1608</v>
      </c>
      <c r="E156" s="464" t="s">
        <v>1691</v>
      </c>
      <c r="F156" s="464" t="s">
        <v>1739</v>
      </c>
      <c r="G156" s="464" t="s">
        <v>1740</v>
      </c>
      <c r="H156" s="468">
        <v>455</v>
      </c>
      <c r="I156" s="468">
        <v>35388.89</v>
      </c>
      <c r="J156" s="464">
        <v>1.0411899300035983</v>
      </c>
      <c r="K156" s="464">
        <v>77.777780219780212</v>
      </c>
      <c r="L156" s="468">
        <v>437</v>
      </c>
      <c r="M156" s="468">
        <v>33988.89</v>
      </c>
      <c r="N156" s="464">
        <v>1</v>
      </c>
      <c r="O156" s="464">
        <v>77.777780320366134</v>
      </c>
      <c r="P156" s="468">
        <v>409</v>
      </c>
      <c r="Q156" s="468">
        <v>31811.110000000004</v>
      </c>
      <c r="R156" s="491">
        <v>0.93592671016911722</v>
      </c>
      <c r="S156" s="469">
        <v>77.7777750611247</v>
      </c>
    </row>
    <row r="157" spans="1:19" ht="14.4" customHeight="1" x14ac:dyDescent="0.3">
      <c r="A157" s="463"/>
      <c r="B157" s="464" t="s">
        <v>1617</v>
      </c>
      <c r="C157" s="464" t="s">
        <v>1610</v>
      </c>
      <c r="D157" s="464" t="s">
        <v>1608</v>
      </c>
      <c r="E157" s="464" t="s">
        <v>1691</v>
      </c>
      <c r="F157" s="464" t="s">
        <v>1741</v>
      </c>
      <c r="G157" s="464" t="s">
        <v>1742</v>
      </c>
      <c r="H157" s="468">
        <v>2</v>
      </c>
      <c r="I157" s="468">
        <v>540</v>
      </c>
      <c r="J157" s="464"/>
      <c r="K157" s="464">
        <v>270</v>
      </c>
      <c r="L157" s="468"/>
      <c r="M157" s="468"/>
      <c r="N157" s="464"/>
      <c r="O157" s="464"/>
      <c r="P157" s="468"/>
      <c r="Q157" s="468"/>
      <c r="R157" s="491"/>
      <c r="S157" s="469"/>
    </row>
    <row r="158" spans="1:19" ht="14.4" customHeight="1" x14ac:dyDescent="0.3">
      <c r="A158" s="463"/>
      <c r="B158" s="464" t="s">
        <v>1617</v>
      </c>
      <c r="C158" s="464" t="s">
        <v>1610</v>
      </c>
      <c r="D158" s="464" t="s">
        <v>1608</v>
      </c>
      <c r="E158" s="464" t="s">
        <v>1691</v>
      </c>
      <c r="F158" s="464" t="s">
        <v>1741</v>
      </c>
      <c r="G158" s="464" t="s">
        <v>1743</v>
      </c>
      <c r="H158" s="468">
        <v>9</v>
      </c>
      <c r="I158" s="468">
        <v>2430</v>
      </c>
      <c r="J158" s="464"/>
      <c r="K158" s="464">
        <v>270</v>
      </c>
      <c r="L158" s="468"/>
      <c r="M158" s="468"/>
      <c r="N158" s="464"/>
      <c r="O158" s="464"/>
      <c r="P158" s="468">
        <v>1</v>
      </c>
      <c r="Q158" s="468">
        <v>270</v>
      </c>
      <c r="R158" s="491"/>
      <c r="S158" s="469">
        <v>270</v>
      </c>
    </row>
    <row r="159" spans="1:19" ht="14.4" customHeight="1" x14ac:dyDescent="0.3">
      <c r="A159" s="463"/>
      <c r="B159" s="464" t="s">
        <v>1617</v>
      </c>
      <c r="C159" s="464" t="s">
        <v>1610</v>
      </c>
      <c r="D159" s="464" t="s">
        <v>1608</v>
      </c>
      <c r="E159" s="464" t="s">
        <v>1691</v>
      </c>
      <c r="F159" s="464" t="s">
        <v>1744</v>
      </c>
      <c r="G159" s="464" t="s">
        <v>1745</v>
      </c>
      <c r="H159" s="468">
        <v>791</v>
      </c>
      <c r="I159" s="468">
        <v>74705.570000000007</v>
      </c>
      <c r="J159" s="464">
        <v>1.2515824971782858</v>
      </c>
      <c r="K159" s="464">
        <v>94.444462705436166</v>
      </c>
      <c r="L159" s="468">
        <v>632</v>
      </c>
      <c r="M159" s="468">
        <v>59688.89</v>
      </c>
      <c r="N159" s="464">
        <v>1</v>
      </c>
      <c r="O159" s="464">
        <v>94.444446202531651</v>
      </c>
      <c r="P159" s="468">
        <v>910</v>
      </c>
      <c r="Q159" s="468">
        <v>85944.44</v>
      </c>
      <c r="R159" s="491">
        <v>1.4398733164580544</v>
      </c>
      <c r="S159" s="469">
        <v>94.444439560439562</v>
      </c>
    </row>
    <row r="160" spans="1:19" ht="14.4" customHeight="1" x14ac:dyDescent="0.3">
      <c r="A160" s="463"/>
      <c r="B160" s="464" t="s">
        <v>1617</v>
      </c>
      <c r="C160" s="464" t="s">
        <v>1610</v>
      </c>
      <c r="D160" s="464" t="s">
        <v>1608</v>
      </c>
      <c r="E160" s="464" t="s">
        <v>1691</v>
      </c>
      <c r="F160" s="464" t="s">
        <v>1746</v>
      </c>
      <c r="G160" s="464" t="s">
        <v>1747</v>
      </c>
      <c r="H160" s="468">
        <v>1</v>
      </c>
      <c r="I160" s="468">
        <v>43.33</v>
      </c>
      <c r="J160" s="464"/>
      <c r="K160" s="464">
        <v>43.33</v>
      </c>
      <c r="L160" s="468"/>
      <c r="M160" s="468"/>
      <c r="N160" s="464"/>
      <c r="O160" s="464"/>
      <c r="P160" s="468"/>
      <c r="Q160" s="468"/>
      <c r="R160" s="491"/>
      <c r="S160" s="469"/>
    </row>
    <row r="161" spans="1:19" ht="14.4" customHeight="1" x14ac:dyDescent="0.3">
      <c r="A161" s="463"/>
      <c r="B161" s="464" t="s">
        <v>1617</v>
      </c>
      <c r="C161" s="464" t="s">
        <v>1610</v>
      </c>
      <c r="D161" s="464" t="s">
        <v>1608</v>
      </c>
      <c r="E161" s="464" t="s">
        <v>1691</v>
      </c>
      <c r="F161" s="464" t="s">
        <v>1749</v>
      </c>
      <c r="G161" s="464" t="s">
        <v>1750</v>
      </c>
      <c r="H161" s="468">
        <v>1</v>
      </c>
      <c r="I161" s="468">
        <v>96.67</v>
      </c>
      <c r="J161" s="464"/>
      <c r="K161" s="464">
        <v>96.67</v>
      </c>
      <c r="L161" s="468"/>
      <c r="M161" s="468"/>
      <c r="N161" s="464"/>
      <c r="O161" s="464"/>
      <c r="P161" s="468">
        <v>4</v>
      </c>
      <c r="Q161" s="468">
        <v>386.67</v>
      </c>
      <c r="R161" s="491"/>
      <c r="S161" s="469">
        <v>96.667500000000004</v>
      </c>
    </row>
    <row r="162" spans="1:19" ht="14.4" customHeight="1" x14ac:dyDescent="0.3">
      <c r="A162" s="463"/>
      <c r="B162" s="464" t="s">
        <v>1617</v>
      </c>
      <c r="C162" s="464" t="s">
        <v>1610</v>
      </c>
      <c r="D162" s="464" t="s">
        <v>1608</v>
      </c>
      <c r="E162" s="464" t="s">
        <v>1691</v>
      </c>
      <c r="F162" s="464" t="s">
        <v>1752</v>
      </c>
      <c r="G162" s="464" t="s">
        <v>1753</v>
      </c>
      <c r="H162" s="468"/>
      <c r="I162" s="468"/>
      <c r="J162" s="464"/>
      <c r="K162" s="464"/>
      <c r="L162" s="468">
        <v>1</v>
      </c>
      <c r="M162" s="468">
        <v>201.11</v>
      </c>
      <c r="N162" s="464">
        <v>1</v>
      </c>
      <c r="O162" s="464">
        <v>201.11</v>
      </c>
      <c r="P162" s="468"/>
      <c r="Q162" s="468"/>
      <c r="R162" s="491"/>
      <c r="S162" s="469"/>
    </row>
    <row r="163" spans="1:19" ht="14.4" customHeight="1" x14ac:dyDescent="0.3">
      <c r="A163" s="463"/>
      <c r="B163" s="464" t="s">
        <v>1617</v>
      </c>
      <c r="C163" s="464" t="s">
        <v>1610</v>
      </c>
      <c r="D163" s="464" t="s">
        <v>1608</v>
      </c>
      <c r="E163" s="464" t="s">
        <v>1691</v>
      </c>
      <c r="F163" s="464" t="s">
        <v>1754</v>
      </c>
      <c r="G163" s="464" t="s">
        <v>1755</v>
      </c>
      <c r="H163" s="468">
        <v>1</v>
      </c>
      <c r="I163" s="468">
        <v>195.56</v>
      </c>
      <c r="J163" s="464">
        <v>1</v>
      </c>
      <c r="K163" s="464">
        <v>195.56</v>
      </c>
      <c r="L163" s="468">
        <v>1</v>
      </c>
      <c r="M163" s="468">
        <v>195.56</v>
      </c>
      <c r="N163" s="464">
        <v>1</v>
      </c>
      <c r="O163" s="464">
        <v>195.56</v>
      </c>
      <c r="P163" s="468"/>
      <c r="Q163" s="468"/>
      <c r="R163" s="491"/>
      <c r="S163" s="469"/>
    </row>
    <row r="164" spans="1:19" ht="14.4" customHeight="1" x14ac:dyDescent="0.3">
      <c r="A164" s="463"/>
      <c r="B164" s="464" t="s">
        <v>1617</v>
      </c>
      <c r="C164" s="464" t="s">
        <v>1610</v>
      </c>
      <c r="D164" s="464" t="s">
        <v>1608</v>
      </c>
      <c r="E164" s="464" t="s">
        <v>1691</v>
      </c>
      <c r="F164" s="464" t="s">
        <v>1754</v>
      </c>
      <c r="G164" s="464" t="s">
        <v>1756</v>
      </c>
      <c r="H164" s="468">
        <v>1</v>
      </c>
      <c r="I164" s="468">
        <v>195.56</v>
      </c>
      <c r="J164" s="464">
        <v>0.50001278412722761</v>
      </c>
      <c r="K164" s="464">
        <v>195.56</v>
      </c>
      <c r="L164" s="468">
        <v>2</v>
      </c>
      <c r="M164" s="468">
        <v>391.11</v>
      </c>
      <c r="N164" s="464">
        <v>1</v>
      </c>
      <c r="O164" s="464">
        <v>195.55500000000001</v>
      </c>
      <c r="P164" s="468">
        <v>2</v>
      </c>
      <c r="Q164" s="468">
        <v>866.67</v>
      </c>
      <c r="R164" s="491">
        <v>2.2159239088747409</v>
      </c>
      <c r="S164" s="469">
        <v>433.33499999999998</v>
      </c>
    </row>
    <row r="165" spans="1:19" ht="14.4" customHeight="1" x14ac:dyDescent="0.3">
      <c r="A165" s="463"/>
      <c r="B165" s="464" t="s">
        <v>1617</v>
      </c>
      <c r="C165" s="464" t="s">
        <v>1610</v>
      </c>
      <c r="D165" s="464" t="s">
        <v>1608</v>
      </c>
      <c r="E165" s="464" t="s">
        <v>1691</v>
      </c>
      <c r="F165" s="464" t="s">
        <v>1785</v>
      </c>
      <c r="G165" s="464" t="s">
        <v>1786</v>
      </c>
      <c r="H165" s="468"/>
      <c r="I165" s="468"/>
      <c r="J165" s="464"/>
      <c r="K165" s="464"/>
      <c r="L165" s="468">
        <v>2</v>
      </c>
      <c r="M165" s="468">
        <v>151.12</v>
      </c>
      <c r="N165" s="464">
        <v>1</v>
      </c>
      <c r="O165" s="464">
        <v>75.56</v>
      </c>
      <c r="P165" s="468">
        <v>9</v>
      </c>
      <c r="Q165" s="468">
        <v>680.01</v>
      </c>
      <c r="R165" s="491">
        <v>4.4998014822657488</v>
      </c>
      <c r="S165" s="469">
        <v>75.556666666666672</v>
      </c>
    </row>
    <row r="166" spans="1:19" ht="14.4" customHeight="1" x14ac:dyDescent="0.3">
      <c r="A166" s="463"/>
      <c r="B166" s="464" t="s">
        <v>1617</v>
      </c>
      <c r="C166" s="464" t="s">
        <v>1610</v>
      </c>
      <c r="D166" s="464" t="s">
        <v>1608</v>
      </c>
      <c r="E166" s="464" t="s">
        <v>1691</v>
      </c>
      <c r="F166" s="464" t="s">
        <v>1757</v>
      </c>
      <c r="G166" s="464" t="s">
        <v>1758</v>
      </c>
      <c r="H166" s="468">
        <v>9</v>
      </c>
      <c r="I166" s="468">
        <v>1050</v>
      </c>
      <c r="J166" s="464">
        <v>0.81817756790873808</v>
      </c>
      <c r="K166" s="464">
        <v>116.66666666666667</v>
      </c>
      <c r="L166" s="468">
        <v>11</v>
      </c>
      <c r="M166" s="468">
        <v>1283.3400000000001</v>
      </c>
      <c r="N166" s="464">
        <v>1</v>
      </c>
      <c r="O166" s="464">
        <v>116.66727272727275</v>
      </c>
      <c r="P166" s="468">
        <v>6</v>
      </c>
      <c r="Q166" s="468">
        <v>700</v>
      </c>
      <c r="R166" s="491">
        <v>0.54545171193915865</v>
      </c>
      <c r="S166" s="469">
        <v>116.66666666666667</v>
      </c>
    </row>
    <row r="167" spans="1:19" ht="14.4" customHeight="1" x14ac:dyDescent="0.3">
      <c r="A167" s="463"/>
      <c r="B167" s="464" t="s">
        <v>1617</v>
      </c>
      <c r="C167" s="464" t="s">
        <v>1610</v>
      </c>
      <c r="D167" s="464" t="s">
        <v>1608</v>
      </c>
      <c r="E167" s="464" t="s">
        <v>1691</v>
      </c>
      <c r="F167" s="464" t="s">
        <v>1757</v>
      </c>
      <c r="G167" s="464" t="s">
        <v>1759</v>
      </c>
      <c r="H167" s="468">
        <v>5</v>
      </c>
      <c r="I167" s="468">
        <v>583.33000000000004</v>
      </c>
      <c r="J167" s="464">
        <v>2.4999142881631955</v>
      </c>
      <c r="K167" s="464">
        <v>116.66600000000001</v>
      </c>
      <c r="L167" s="468">
        <v>2</v>
      </c>
      <c r="M167" s="468">
        <v>233.34</v>
      </c>
      <c r="N167" s="464">
        <v>1</v>
      </c>
      <c r="O167" s="464">
        <v>116.67</v>
      </c>
      <c r="P167" s="468">
        <v>1</v>
      </c>
      <c r="Q167" s="468">
        <v>116.67</v>
      </c>
      <c r="R167" s="491">
        <v>0.5</v>
      </c>
      <c r="S167" s="469">
        <v>116.67</v>
      </c>
    </row>
    <row r="168" spans="1:19" ht="14.4" customHeight="1" x14ac:dyDescent="0.3">
      <c r="A168" s="463"/>
      <c r="B168" s="464" t="s">
        <v>1617</v>
      </c>
      <c r="C168" s="464" t="s">
        <v>1610</v>
      </c>
      <c r="D168" s="464" t="s">
        <v>1608</v>
      </c>
      <c r="E168" s="464" t="s">
        <v>1691</v>
      </c>
      <c r="F168" s="464" t="s">
        <v>1760</v>
      </c>
      <c r="G168" s="464" t="s">
        <v>1761</v>
      </c>
      <c r="H168" s="468">
        <v>17</v>
      </c>
      <c r="I168" s="468">
        <v>831.11</v>
      </c>
      <c r="J168" s="464">
        <v>0.84999693182515501</v>
      </c>
      <c r="K168" s="464">
        <v>48.888823529411766</v>
      </c>
      <c r="L168" s="468">
        <v>20</v>
      </c>
      <c r="M168" s="468">
        <v>977.78</v>
      </c>
      <c r="N168" s="464">
        <v>1</v>
      </c>
      <c r="O168" s="464">
        <v>48.888999999999996</v>
      </c>
      <c r="P168" s="468">
        <v>25</v>
      </c>
      <c r="Q168" s="468">
        <v>1222.23</v>
      </c>
      <c r="R168" s="491">
        <v>1.2500051136247419</v>
      </c>
      <c r="S168" s="469">
        <v>48.889200000000002</v>
      </c>
    </row>
    <row r="169" spans="1:19" ht="14.4" customHeight="1" x14ac:dyDescent="0.3">
      <c r="A169" s="463"/>
      <c r="B169" s="464" t="s">
        <v>1617</v>
      </c>
      <c r="C169" s="464" t="s">
        <v>1610</v>
      </c>
      <c r="D169" s="464" t="s">
        <v>1608</v>
      </c>
      <c r="E169" s="464" t="s">
        <v>1691</v>
      </c>
      <c r="F169" s="464" t="s">
        <v>1762</v>
      </c>
      <c r="G169" s="464" t="s">
        <v>1763</v>
      </c>
      <c r="H169" s="468">
        <v>2</v>
      </c>
      <c r="I169" s="468">
        <v>688.89</v>
      </c>
      <c r="J169" s="464"/>
      <c r="K169" s="464">
        <v>344.44499999999999</v>
      </c>
      <c r="L169" s="468"/>
      <c r="M169" s="468"/>
      <c r="N169" s="464"/>
      <c r="O169" s="464"/>
      <c r="P169" s="468">
        <v>2</v>
      </c>
      <c r="Q169" s="468">
        <v>688.89</v>
      </c>
      <c r="R169" s="491"/>
      <c r="S169" s="469">
        <v>344.44499999999999</v>
      </c>
    </row>
    <row r="170" spans="1:19" ht="14.4" customHeight="1" x14ac:dyDescent="0.3">
      <c r="A170" s="463"/>
      <c r="B170" s="464" t="s">
        <v>1617</v>
      </c>
      <c r="C170" s="464" t="s">
        <v>1610</v>
      </c>
      <c r="D170" s="464" t="s">
        <v>1608</v>
      </c>
      <c r="E170" s="464" t="s">
        <v>1691</v>
      </c>
      <c r="F170" s="464" t="s">
        <v>1787</v>
      </c>
      <c r="G170" s="464" t="s">
        <v>1788</v>
      </c>
      <c r="H170" s="468"/>
      <c r="I170" s="468"/>
      <c r="J170" s="464"/>
      <c r="K170" s="464"/>
      <c r="L170" s="468"/>
      <c r="M170" s="468"/>
      <c r="N170" s="464"/>
      <c r="O170" s="464"/>
      <c r="P170" s="468">
        <v>7</v>
      </c>
      <c r="Q170" s="468">
        <v>3266.67</v>
      </c>
      <c r="R170" s="491"/>
      <c r="S170" s="469">
        <v>466.66714285714289</v>
      </c>
    </row>
    <row r="171" spans="1:19" ht="14.4" customHeight="1" x14ac:dyDescent="0.3">
      <c r="A171" s="463"/>
      <c r="B171" s="464" t="s">
        <v>1617</v>
      </c>
      <c r="C171" s="464" t="s">
        <v>1610</v>
      </c>
      <c r="D171" s="464" t="s">
        <v>1608</v>
      </c>
      <c r="E171" s="464" t="s">
        <v>1691</v>
      </c>
      <c r="F171" s="464" t="s">
        <v>1764</v>
      </c>
      <c r="G171" s="464" t="s">
        <v>1765</v>
      </c>
      <c r="H171" s="468">
        <v>12</v>
      </c>
      <c r="I171" s="468">
        <v>3506.66</v>
      </c>
      <c r="J171" s="464">
        <v>0.85714146038605654</v>
      </c>
      <c r="K171" s="464">
        <v>292.22166666666664</v>
      </c>
      <c r="L171" s="468">
        <v>14</v>
      </c>
      <c r="M171" s="468">
        <v>4091.11</v>
      </c>
      <c r="N171" s="464">
        <v>1</v>
      </c>
      <c r="O171" s="464">
        <v>292.22214285714284</v>
      </c>
      <c r="P171" s="468">
        <v>8</v>
      </c>
      <c r="Q171" s="468">
        <v>2337.7800000000002</v>
      </c>
      <c r="R171" s="491">
        <v>0.57142926980697173</v>
      </c>
      <c r="S171" s="469">
        <v>292.22250000000003</v>
      </c>
    </row>
    <row r="172" spans="1:19" ht="14.4" customHeight="1" x14ac:dyDescent="0.3">
      <c r="A172" s="463"/>
      <c r="B172" s="464" t="s">
        <v>1617</v>
      </c>
      <c r="C172" s="464" t="s">
        <v>1610</v>
      </c>
      <c r="D172" s="464" t="s">
        <v>1608</v>
      </c>
      <c r="E172" s="464" t="s">
        <v>1691</v>
      </c>
      <c r="F172" s="464" t="s">
        <v>1768</v>
      </c>
      <c r="G172" s="464" t="s">
        <v>1769</v>
      </c>
      <c r="H172" s="468"/>
      <c r="I172" s="468"/>
      <c r="J172" s="464"/>
      <c r="K172" s="464"/>
      <c r="L172" s="468"/>
      <c r="M172" s="468"/>
      <c r="N172" s="464"/>
      <c r="O172" s="464"/>
      <c r="P172" s="468">
        <v>1</v>
      </c>
      <c r="Q172" s="468">
        <v>116.67</v>
      </c>
      <c r="R172" s="491"/>
      <c r="S172" s="469">
        <v>116.67</v>
      </c>
    </row>
    <row r="173" spans="1:19" ht="14.4" customHeight="1" x14ac:dyDescent="0.3">
      <c r="A173" s="463"/>
      <c r="B173" s="464" t="s">
        <v>1617</v>
      </c>
      <c r="C173" s="464" t="s">
        <v>1610</v>
      </c>
      <c r="D173" s="464" t="s">
        <v>1608</v>
      </c>
      <c r="E173" s="464" t="s">
        <v>1691</v>
      </c>
      <c r="F173" s="464" t="s">
        <v>1770</v>
      </c>
      <c r="G173" s="464" t="s">
        <v>1789</v>
      </c>
      <c r="H173" s="468"/>
      <c r="I173" s="468"/>
      <c r="J173" s="464"/>
      <c r="K173" s="464"/>
      <c r="L173" s="468"/>
      <c r="M173" s="468"/>
      <c r="N173" s="464"/>
      <c r="O173" s="464"/>
      <c r="P173" s="468">
        <v>3</v>
      </c>
      <c r="Q173" s="468">
        <v>1076.67</v>
      </c>
      <c r="R173" s="491"/>
      <c r="S173" s="469">
        <v>358.89000000000004</v>
      </c>
    </row>
    <row r="174" spans="1:19" ht="14.4" customHeight="1" x14ac:dyDescent="0.3">
      <c r="A174" s="463"/>
      <c r="B174" s="464" t="s">
        <v>1617</v>
      </c>
      <c r="C174" s="464" t="s">
        <v>1610</v>
      </c>
      <c r="D174" s="464" t="s">
        <v>1608</v>
      </c>
      <c r="E174" s="464" t="s">
        <v>1691</v>
      </c>
      <c r="F174" s="464" t="s">
        <v>1770</v>
      </c>
      <c r="G174" s="464" t="s">
        <v>1771</v>
      </c>
      <c r="H174" s="468"/>
      <c r="I174" s="468"/>
      <c r="J174" s="464"/>
      <c r="K174" s="464"/>
      <c r="L174" s="468"/>
      <c r="M174" s="468"/>
      <c r="N174" s="464"/>
      <c r="O174" s="464"/>
      <c r="P174" s="468">
        <v>1</v>
      </c>
      <c r="Q174" s="468">
        <v>358.89</v>
      </c>
      <c r="R174" s="491"/>
      <c r="S174" s="469">
        <v>358.89</v>
      </c>
    </row>
    <row r="175" spans="1:19" ht="14.4" customHeight="1" x14ac:dyDescent="0.3">
      <c r="A175" s="463"/>
      <c r="B175" s="464" t="s">
        <v>1617</v>
      </c>
      <c r="C175" s="464" t="s">
        <v>1610</v>
      </c>
      <c r="D175" s="464" t="s">
        <v>1608</v>
      </c>
      <c r="E175" s="464" t="s">
        <v>1691</v>
      </c>
      <c r="F175" s="464" t="s">
        <v>1790</v>
      </c>
      <c r="G175" s="464" t="s">
        <v>1791</v>
      </c>
      <c r="H175" s="468"/>
      <c r="I175" s="468"/>
      <c r="J175" s="464"/>
      <c r="K175" s="464"/>
      <c r="L175" s="468"/>
      <c r="M175" s="468"/>
      <c r="N175" s="464"/>
      <c r="O175" s="464"/>
      <c r="P175" s="468">
        <v>5</v>
      </c>
      <c r="Q175" s="468">
        <v>2750</v>
      </c>
      <c r="R175" s="491"/>
      <c r="S175" s="469">
        <v>550</v>
      </c>
    </row>
    <row r="176" spans="1:19" ht="14.4" customHeight="1" x14ac:dyDescent="0.3">
      <c r="A176" s="463"/>
      <c r="B176" s="464" t="s">
        <v>1617</v>
      </c>
      <c r="C176" s="464" t="s">
        <v>1610</v>
      </c>
      <c r="D176" s="464" t="s">
        <v>1608</v>
      </c>
      <c r="E176" s="464" t="s">
        <v>1691</v>
      </c>
      <c r="F176" s="464" t="s">
        <v>1772</v>
      </c>
      <c r="G176" s="464" t="s">
        <v>1773</v>
      </c>
      <c r="H176" s="468"/>
      <c r="I176" s="468"/>
      <c r="J176" s="464"/>
      <c r="K176" s="464"/>
      <c r="L176" s="468"/>
      <c r="M176" s="468"/>
      <c r="N176" s="464"/>
      <c r="O176" s="464"/>
      <c r="P176" s="468">
        <v>2</v>
      </c>
      <c r="Q176" s="468">
        <v>233.34</v>
      </c>
      <c r="R176" s="491"/>
      <c r="S176" s="469">
        <v>116.67</v>
      </c>
    </row>
    <row r="177" spans="1:19" ht="14.4" customHeight="1" x14ac:dyDescent="0.3">
      <c r="A177" s="463"/>
      <c r="B177" s="464" t="s">
        <v>1617</v>
      </c>
      <c r="C177" s="464" t="s">
        <v>1610</v>
      </c>
      <c r="D177" s="464" t="s">
        <v>1608</v>
      </c>
      <c r="E177" s="464" t="s">
        <v>1691</v>
      </c>
      <c r="F177" s="464" t="s">
        <v>1772</v>
      </c>
      <c r="G177" s="464" t="s">
        <v>1792</v>
      </c>
      <c r="H177" s="468"/>
      <c r="I177" s="468"/>
      <c r="J177" s="464"/>
      <c r="K177" s="464"/>
      <c r="L177" s="468"/>
      <c r="M177" s="468"/>
      <c r="N177" s="464"/>
      <c r="O177" s="464"/>
      <c r="P177" s="468">
        <v>1</v>
      </c>
      <c r="Q177" s="468">
        <v>116.67</v>
      </c>
      <c r="R177" s="491"/>
      <c r="S177" s="469">
        <v>116.67</v>
      </c>
    </row>
    <row r="178" spans="1:19" ht="14.4" customHeight="1" x14ac:dyDescent="0.3">
      <c r="A178" s="463"/>
      <c r="B178" s="464" t="s">
        <v>1617</v>
      </c>
      <c r="C178" s="464" t="s">
        <v>1611</v>
      </c>
      <c r="D178" s="464" t="s">
        <v>1608</v>
      </c>
      <c r="E178" s="464" t="s">
        <v>1618</v>
      </c>
      <c r="F178" s="464" t="s">
        <v>1793</v>
      </c>
      <c r="G178" s="464"/>
      <c r="H178" s="468">
        <v>1</v>
      </c>
      <c r="I178" s="468">
        <v>1657</v>
      </c>
      <c r="J178" s="464">
        <v>1</v>
      </c>
      <c r="K178" s="464">
        <v>1657</v>
      </c>
      <c r="L178" s="468">
        <v>1</v>
      </c>
      <c r="M178" s="468">
        <v>1657</v>
      </c>
      <c r="N178" s="464">
        <v>1</v>
      </c>
      <c r="O178" s="464">
        <v>1657</v>
      </c>
      <c r="P178" s="468">
        <v>1</v>
      </c>
      <c r="Q178" s="468">
        <v>1657</v>
      </c>
      <c r="R178" s="491">
        <v>1</v>
      </c>
      <c r="S178" s="469">
        <v>1657</v>
      </c>
    </row>
    <row r="179" spans="1:19" ht="14.4" customHeight="1" x14ac:dyDescent="0.3">
      <c r="A179" s="463"/>
      <c r="B179" s="464" t="s">
        <v>1617</v>
      </c>
      <c r="C179" s="464" t="s">
        <v>1611</v>
      </c>
      <c r="D179" s="464" t="s">
        <v>1608</v>
      </c>
      <c r="E179" s="464" t="s">
        <v>1618</v>
      </c>
      <c r="F179" s="464" t="s">
        <v>1794</v>
      </c>
      <c r="G179" s="464"/>
      <c r="H179" s="468"/>
      <c r="I179" s="468"/>
      <c r="J179" s="464"/>
      <c r="K179" s="464"/>
      <c r="L179" s="468">
        <v>1</v>
      </c>
      <c r="M179" s="468">
        <v>1179</v>
      </c>
      <c r="N179" s="464">
        <v>1</v>
      </c>
      <c r="O179" s="464">
        <v>1179</v>
      </c>
      <c r="P179" s="468">
        <v>2</v>
      </c>
      <c r="Q179" s="468">
        <v>2358</v>
      </c>
      <c r="R179" s="491">
        <v>2</v>
      </c>
      <c r="S179" s="469">
        <v>1179</v>
      </c>
    </row>
    <row r="180" spans="1:19" ht="14.4" customHeight="1" x14ac:dyDescent="0.3">
      <c r="A180" s="463"/>
      <c r="B180" s="464" t="s">
        <v>1617</v>
      </c>
      <c r="C180" s="464" t="s">
        <v>1611</v>
      </c>
      <c r="D180" s="464" t="s">
        <v>1608</v>
      </c>
      <c r="E180" s="464" t="s">
        <v>1618</v>
      </c>
      <c r="F180" s="464" t="s">
        <v>1795</v>
      </c>
      <c r="G180" s="464"/>
      <c r="H180" s="468">
        <v>1</v>
      </c>
      <c r="I180" s="468">
        <v>1281</v>
      </c>
      <c r="J180" s="464">
        <v>1</v>
      </c>
      <c r="K180" s="464">
        <v>1281</v>
      </c>
      <c r="L180" s="468">
        <v>1</v>
      </c>
      <c r="M180" s="468">
        <v>1281</v>
      </c>
      <c r="N180" s="464">
        <v>1</v>
      </c>
      <c r="O180" s="464">
        <v>1281</v>
      </c>
      <c r="P180" s="468">
        <v>3</v>
      </c>
      <c r="Q180" s="468">
        <v>3843</v>
      </c>
      <c r="R180" s="491">
        <v>3</v>
      </c>
      <c r="S180" s="469">
        <v>1281</v>
      </c>
    </row>
    <row r="181" spans="1:19" ht="14.4" customHeight="1" x14ac:dyDescent="0.3">
      <c r="A181" s="463"/>
      <c r="B181" s="464" t="s">
        <v>1617</v>
      </c>
      <c r="C181" s="464" t="s">
        <v>1611</v>
      </c>
      <c r="D181" s="464" t="s">
        <v>1608</v>
      </c>
      <c r="E181" s="464" t="s">
        <v>1618</v>
      </c>
      <c r="F181" s="464" t="s">
        <v>1796</v>
      </c>
      <c r="G181" s="464"/>
      <c r="H181" s="468"/>
      <c r="I181" s="468"/>
      <c r="J181" s="464"/>
      <c r="K181" s="464"/>
      <c r="L181" s="468">
        <v>1</v>
      </c>
      <c r="M181" s="468">
        <v>1008</v>
      </c>
      <c r="N181" s="464">
        <v>1</v>
      </c>
      <c r="O181" s="464">
        <v>1008</v>
      </c>
      <c r="P181" s="468"/>
      <c r="Q181" s="468"/>
      <c r="R181" s="491"/>
      <c r="S181" s="469"/>
    </row>
    <row r="182" spans="1:19" ht="14.4" customHeight="1" x14ac:dyDescent="0.3">
      <c r="A182" s="463"/>
      <c r="B182" s="464" t="s">
        <v>1617</v>
      </c>
      <c r="C182" s="464" t="s">
        <v>1611</v>
      </c>
      <c r="D182" s="464" t="s">
        <v>1608</v>
      </c>
      <c r="E182" s="464" t="s">
        <v>1618</v>
      </c>
      <c r="F182" s="464" t="s">
        <v>1625</v>
      </c>
      <c r="G182" s="464"/>
      <c r="H182" s="468"/>
      <c r="I182" s="468"/>
      <c r="J182" s="464"/>
      <c r="K182" s="464"/>
      <c r="L182" s="468">
        <v>1</v>
      </c>
      <c r="M182" s="468">
        <v>219</v>
      </c>
      <c r="N182" s="464">
        <v>1</v>
      </c>
      <c r="O182" s="464">
        <v>219</v>
      </c>
      <c r="P182" s="468"/>
      <c r="Q182" s="468"/>
      <c r="R182" s="491"/>
      <c r="S182" s="469"/>
    </row>
    <row r="183" spans="1:19" ht="14.4" customHeight="1" x14ac:dyDescent="0.3">
      <c r="A183" s="463"/>
      <c r="B183" s="464" t="s">
        <v>1617</v>
      </c>
      <c r="C183" s="464" t="s">
        <v>1611</v>
      </c>
      <c r="D183" s="464" t="s">
        <v>1608</v>
      </c>
      <c r="E183" s="464" t="s">
        <v>1618</v>
      </c>
      <c r="F183" s="464" t="s">
        <v>1648</v>
      </c>
      <c r="G183" s="464"/>
      <c r="H183" s="468"/>
      <c r="I183" s="468"/>
      <c r="J183" s="464"/>
      <c r="K183" s="464"/>
      <c r="L183" s="468">
        <v>1</v>
      </c>
      <c r="M183" s="468">
        <v>2000</v>
      </c>
      <c r="N183" s="464">
        <v>1</v>
      </c>
      <c r="O183" s="464">
        <v>2000</v>
      </c>
      <c r="P183" s="468"/>
      <c r="Q183" s="468"/>
      <c r="R183" s="491"/>
      <c r="S183" s="469"/>
    </row>
    <row r="184" spans="1:19" ht="14.4" customHeight="1" x14ac:dyDescent="0.3">
      <c r="A184" s="463"/>
      <c r="B184" s="464" t="s">
        <v>1617</v>
      </c>
      <c r="C184" s="464" t="s">
        <v>1611</v>
      </c>
      <c r="D184" s="464" t="s">
        <v>1608</v>
      </c>
      <c r="E184" s="464" t="s">
        <v>1618</v>
      </c>
      <c r="F184" s="464" t="s">
        <v>1677</v>
      </c>
      <c r="G184" s="464"/>
      <c r="H184" s="468">
        <v>2</v>
      </c>
      <c r="I184" s="468">
        <v>1490</v>
      </c>
      <c r="J184" s="464"/>
      <c r="K184" s="464">
        <v>745</v>
      </c>
      <c r="L184" s="468"/>
      <c r="M184" s="468"/>
      <c r="N184" s="464"/>
      <c r="O184" s="464"/>
      <c r="P184" s="468"/>
      <c r="Q184" s="468"/>
      <c r="R184" s="491"/>
      <c r="S184" s="469"/>
    </row>
    <row r="185" spans="1:19" ht="14.4" customHeight="1" x14ac:dyDescent="0.3">
      <c r="A185" s="463"/>
      <c r="B185" s="464" t="s">
        <v>1617</v>
      </c>
      <c r="C185" s="464" t="s">
        <v>1611</v>
      </c>
      <c r="D185" s="464" t="s">
        <v>1608</v>
      </c>
      <c r="E185" s="464" t="s">
        <v>1618</v>
      </c>
      <c r="F185" s="464" t="s">
        <v>1797</v>
      </c>
      <c r="G185" s="464"/>
      <c r="H185" s="468"/>
      <c r="I185" s="468"/>
      <c r="J185" s="464"/>
      <c r="K185" s="464"/>
      <c r="L185" s="468"/>
      <c r="M185" s="468"/>
      <c r="N185" s="464"/>
      <c r="O185" s="464"/>
      <c r="P185" s="468">
        <v>1</v>
      </c>
      <c r="Q185" s="468">
        <v>219</v>
      </c>
      <c r="R185" s="491"/>
      <c r="S185" s="469">
        <v>219</v>
      </c>
    </row>
    <row r="186" spans="1:19" ht="14.4" customHeight="1" x14ac:dyDescent="0.3">
      <c r="A186" s="463"/>
      <c r="B186" s="464" t="s">
        <v>1617</v>
      </c>
      <c r="C186" s="464" t="s">
        <v>1611</v>
      </c>
      <c r="D186" s="464" t="s">
        <v>1608</v>
      </c>
      <c r="E186" s="464" t="s">
        <v>1618</v>
      </c>
      <c r="F186" s="464" t="s">
        <v>1798</v>
      </c>
      <c r="G186" s="464"/>
      <c r="H186" s="468"/>
      <c r="I186" s="468"/>
      <c r="J186" s="464"/>
      <c r="K186" s="464"/>
      <c r="L186" s="468">
        <v>1</v>
      </c>
      <c r="M186" s="468">
        <v>2931</v>
      </c>
      <c r="N186" s="464">
        <v>1</v>
      </c>
      <c r="O186" s="464">
        <v>2931</v>
      </c>
      <c r="P186" s="468"/>
      <c r="Q186" s="468"/>
      <c r="R186" s="491"/>
      <c r="S186" s="469"/>
    </row>
    <row r="187" spans="1:19" ht="14.4" customHeight="1" x14ac:dyDescent="0.3">
      <c r="A187" s="463"/>
      <c r="B187" s="464" t="s">
        <v>1617</v>
      </c>
      <c r="C187" s="464" t="s">
        <v>1611</v>
      </c>
      <c r="D187" s="464" t="s">
        <v>1608</v>
      </c>
      <c r="E187" s="464" t="s">
        <v>1691</v>
      </c>
      <c r="F187" s="464" t="s">
        <v>1692</v>
      </c>
      <c r="G187" s="464" t="s">
        <v>1693</v>
      </c>
      <c r="H187" s="468">
        <v>93</v>
      </c>
      <c r="I187" s="468">
        <v>44226.67</v>
      </c>
      <c r="J187" s="464">
        <v>1.4730223111571772</v>
      </c>
      <c r="K187" s="464">
        <v>475.55559139784947</v>
      </c>
      <c r="L187" s="468">
        <v>59</v>
      </c>
      <c r="M187" s="468">
        <v>30024.44</v>
      </c>
      <c r="N187" s="464">
        <v>1</v>
      </c>
      <c r="O187" s="464">
        <v>508.88881355932199</v>
      </c>
      <c r="P187" s="468">
        <v>34</v>
      </c>
      <c r="Q187" s="468">
        <v>17302.23</v>
      </c>
      <c r="R187" s="491">
        <v>0.57627153079291404</v>
      </c>
      <c r="S187" s="469">
        <v>508.88911764705881</v>
      </c>
    </row>
    <row r="188" spans="1:19" ht="14.4" customHeight="1" x14ac:dyDescent="0.3">
      <c r="A188" s="463"/>
      <c r="B188" s="464" t="s">
        <v>1617</v>
      </c>
      <c r="C188" s="464" t="s">
        <v>1611</v>
      </c>
      <c r="D188" s="464" t="s">
        <v>1608</v>
      </c>
      <c r="E188" s="464" t="s">
        <v>1691</v>
      </c>
      <c r="F188" s="464" t="s">
        <v>1694</v>
      </c>
      <c r="G188" s="464" t="s">
        <v>1695</v>
      </c>
      <c r="H188" s="468">
        <v>228</v>
      </c>
      <c r="I188" s="468">
        <v>103866.67000000001</v>
      </c>
      <c r="J188" s="464">
        <v>2.2579710869565219</v>
      </c>
      <c r="K188" s="464">
        <v>455.55557017543867</v>
      </c>
      <c r="L188" s="468">
        <v>92</v>
      </c>
      <c r="M188" s="468">
        <v>46000</v>
      </c>
      <c r="N188" s="464">
        <v>1</v>
      </c>
      <c r="O188" s="464">
        <v>500</v>
      </c>
      <c r="P188" s="468">
        <v>101</v>
      </c>
      <c r="Q188" s="468">
        <v>50500</v>
      </c>
      <c r="R188" s="491">
        <v>1.0978260869565217</v>
      </c>
      <c r="S188" s="469">
        <v>500</v>
      </c>
    </row>
    <row r="189" spans="1:19" ht="14.4" customHeight="1" x14ac:dyDescent="0.3">
      <c r="A189" s="463"/>
      <c r="B189" s="464" t="s">
        <v>1617</v>
      </c>
      <c r="C189" s="464" t="s">
        <v>1611</v>
      </c>
      <c r="D189" s="464" t="s">
        <v>1608</v>
      </c>
      <c r="E189" s="464" t="s">
        <v>1691</v>
      </c>
      <c r="F189" s="464" t="s">
        <v>1774</v>
      </c>
      <c r="G189" s="464" t="s">
        <v>1775</v>
      </c>
      <c r="H189" s="468">
        <v>749</v>
      </c>
      <c r="I189" s="468">
        <v>79061.11</v>
      </c>
      <c r="J189" s="464">
        <v>0.97908495356037151</v>
      </c>
      <c r="K189" s="464">
        <v>105.55555407209613</v>
      </c>
      <c r="L189" s="468">
        <v>765</v>
      </c>
      <c r="M189" s="468">
        <v>80750</v>
      </c>
      <c r="N189" s="464">
        <v>1</v>
      </c>
      <c r="O189" s="464">
        <v>105.55555555555556</v>
      </c>
      <c r="P189" s="468">
        <v>634</v>
      </c>
      <c r="Q189" s="468">
        <v>66922.22</v>
      </c>
      <c r="R189" s="491">
        <v>0.82875814241486068</v>
      </c>
      <c r="S189" s="469">
        <v>105.55555205047318</v>
      </c>
    </row>
    <row r="190" spans="1:19" ht="14.4" customHeight="1" x14ac:dyDescent="0.3">
      <c r="A190" s="463"/>
      <c r="B190" s="464" t="s">
        <v>1617</v>
      </c>
      <c r="C190" s="464" t="s">
        <v>1611</v>
      </c>
      <c r="D190" s="464" t="s">
        <v>1608</v>
      </c>
      <c r="E190" s="464" t="s">
        <v>1691</v>
      </c>
      <c r="F190" s="464" t="s">
        <v>1696</v>
      </c>
      <c r="G190" s="464" t="s">
        <v>1697</v>
      </c>
      <c r="H190" s="468">
        <v>342</v>
      </c>
      <c r="I190" s="468">
        <v>26600</v>
      </c>
      <c r="J190" s="464">
        <v>0.67588907999553816</v>
      </c>
      <c r="K190" s="464">
        <v>77.777777777777771</v>
      </c>
      <c r="L190" s="468">
        <v>506</v>
      </c>
      <c r="M190" s="468">
        <v>39355.57</v>
      </c>
      <c r="N190" s="464">
        <v>1</v>
      </c>
      <c r="O190" s="464">
        <v>77.777806324110671</v>
      </c>
      <c r="P190" s="468">
        <v>413</v>
      </c>
      <c r="Q190" s="468">
        <v>32122.230000000003</v>
      </c>
      <c r="R190" s="491">
        <v>0.81620543165808557</v>
      </c>
      <c r="S190" s="469">
        <v>77.777796610169503</v>
      </c>
    </row>
    <row r="191" spans="1:19" ht="14.4" customHeight="1" x14ac:dyDescent="0.3">
      <c r="A191" s="463"/>
      <c r="B191" s="464" t="s">
        <v>1617</v>
      </c>
      <c r="C191" s="464" t="s">
        <v>1611</v>
      </c>
      <c r="D191" s="464" t="s">
        <v>1608</v>
      </c>
      <c r="E191" s="464" t="s">
        <v>1691</v>
      </c>
      <c r="F191" s="464" t="s">
        <v>1696</v>
      </c>
      <c r="G191" s="464" t="s">
        <v>1799</v>
      </c>
      <c r="H191" s="468">
        <v>2</v>
      </c>
      <c r="I191" s="468">
        <v>155.56</v>
      </c>
      <c r="J191" s="464"/>
      <c r="K191" s="464">
        <v>77.78</v>
      </c>
      <c r="L191" s="468"/>
      <c r="M191" s="468"/>
      <c r="N191" s="464"/>
      <c r="O191" s="464"/>
      <c r="P191" s="468"/>
      <c r="Q191" s="468"/>
      <c r="R191" s="491"/>
      <c r="S191" s="469"/>
    </row>
    <row r="192" spans="1:19" ht="14.4" customHeight="1" x14ac:dyDescent="0.3">
      <c r="A192" s="463"/>
      <c r="B192" s="464" t="s">
        <v>1617</v>
      </c>
      <c r="C192" s="464" t="s">
        <v>1611</v>
      </c>
      <c r="D192" s="464" t="s">
        <v>1608</v>
      </c>
      <c r="E192" s="464" t="s">
        <v>1691</v>
      </c>
      <c r="F192" s="464" t="s">
        <v>1703</v>
      </c>
      <c r="G192" s="464" t="s">
        <v>1704</v>
      </c>
      <c r="H192" s="468">
        <v>358</v>
      </c>
      <c r="I192" s="468">
        <v>41766.660000000003</v>
      </c>
      <c r="J192" s="464">
        <v>0.94960182650976488</v>
      </c>
      <c r="K192" s="464">
        <v>116.66664804469275</v>
      </c>
      <c r="L192" s="468">
        <v>377</v>
      </c>
      <c r="M192" s="468">
        <v>43983.340000000004</v>
      </c>
      <c r="N192" s="464">
        <v>1</v>
      </c>
      <c r="O192" s="464">
        <v>116.66668435013264</v>
      </c>
      <c r="P192" s="468">
        <v>376</v>
      </c>
      <c r="Q192" s="468">
        <v>43866.67</v>
      </c>
      <c r="R192" s="491">
        <v>0.99734740472187866</v>
      </c>
      <c r="S192" s="469">
        <v>116.66667553191489</v>
      </c>
    </row>
    <row r="193" spans="1:19" ht="14.4" customHeight="1" x14ac:dyDescent="0.3">
      <c r="A193" s="463"/>
      <c r="B193" s="464" t="s">
        <v>1617</v>
      </c>
      <c r="C193" s="464" t="s">
        <v>1611</v>
      </c>
      <c r="D193" s="464" t="s">
        <v>1608</v>
      </c>
      <c r="E193" s="464" t="s">
        <v>1691</v>
      </c>
      <c r="F193" s="464" t="s">
        <v>1777</v>
      </c>
      <c r="G193" s="464" t="s">
        <v>1778</v>
      </c>
      <c r="H193" s="468">
        <v>76</v>
      </c>
      <c r="I193" s="468">
        <v>29555.56</v>
      </c>
      <c r="J193" s="464">
        <v>0.808510661579251</v>
      </c>
      <c r="K193" s="464">
        <v>388.88894736842104</v>
      </c>
      <c r="L193" s="468">
        <v>94</v>
      </c>
      <c r="M193" s="468">
        <v>36555.56</v>
      </c>
      <c r="N193" s="464">
        <v>1</v>
      </c>
      <c r="O193" s="464">
        <v>388.88893617021273</v>
      </c>
      <c r="P193" s="468">
        <v>43</v>
      </c>
      <c r="Q193" s="468">
        <v>16722.22</v>
      </c>
      <c r="R193" s="491">
        <v>0.45744669210374572</v>
      </c>
      <c r="S193" s="469">
        <v>388.88883720930238</v>
      </c>
    </row>
    <row r="194" spans="1:19" ht="14.4" customHeight="1" x14ac:dyDescent="0.3">
      <c r="A194" s="463"/>
      <c r="B194" s="464" t="s">
        <v>1617</v>
      </c>
      <c r="C194" s="464" t="s">
        <v>1611</v>
      </c>
      <c r="D194" s="464" t="s">
        <v>1608</v>
      </c>
      <c r="E194" s="464" t="s">
        <v>1691</v>
      </c>
      <c r="F194" s="464" t="s">
        <v>1706</v>
      </c>
      <c r="G194" s="464" t="s">
        <v>1707</v>
      </c>
      <c r="H194" s="468">
        <v>1160</v>
      </c>
      <c r="I194" s="468">
        <v>348000</v>
      </c>
      <c r="J194" s="464">
        <v>1.1946446961894954</v>
      </c>
      <c r="K194" s="464">
        <v>300</v>
      </c>
      <c r="L194" s="468">
        <v>971</v>
      </c>
      <c r="M194" s="468">
        <v>291300</v>
      </c>
      <c r="N194" s="464">
        <v>1</v>
      </c>
      <c r="O194" s="464">
        <v>300</v>
      </c>
      <c r="P194" s="468">
        <v>561</v>
      </c>
      <c r="Q194" s="468">
        <v>168300</v>
      </c>
      <c r="R194" s="491">
        <v>0.57775489186405771</v>
      </c>
      <c r="S194" s="469">
        <v>300</v>
      </c>
    </row>
    <row r="195" spans="1:19" ht="14.4" customHeight="1" x14ac:dyDescent="0.3">
      <c r="A195" s="463"/>
      <c r="B195" s="464" t="s">
        <v>1617</v>
      </c>
      <c r="C195" s="464" t="s">
        <v>1611</v>
      </c>
      <c r="D195" s="464" t="s">
        <v>1608</v>
      </c>
      <c r="E195" s="464" t="s">
        <v>1691</v>
      </c>
      <c r="F195" s="464" t="s">
        <v>1708</v>
      </c>
      <c r="G195" s="464" t="s">
        <v>1709</v>
      </c>
      <c r="H195" s="468">
        <v>28</v>
      </c>
      <c r="I195" s="468">
        <v>8244.4499999999989</v>
      </c>
      <c r="J195" s="464">
        <v>1.7500015919815071</v>
      </c>
      <c r="K195" s="464">
        <v>294.44464285714281</v>
      </c>
      <c r="L195" s="468">
        <v>16</v>
      </c>
      <c r="M195" s="468">
        <v>4711.1100000000006</v>
      </c>
      <c r="N195" s="464">
        <v>1</v>
      </c>
      <c r="O195" s="464">
        <v>294.44437500000004</v>
      </c>
      <c r="P195" s="468">
        <v>3</v>
      </c>
      <c r="Q195" s="468">
        <v>883.31999999999994</v>
      </c>
      <c r="R195" s="491">
        <v>0.18749721403236178</v>
      </c>
      <c r="S195" s="469">
        <v>294.44</v>
      </c>
    </row>
    <row r="196" spans="1:19" ht="14.4" customHeight="1" x14ac:dyDescent="0.3">
      <c r="A196" s="463"/>
      <c r="B196" s="464" t="s">
        <v>1617</v>
      </c>
      <c r="C196" s="464" t="s">
        <v>1611</v>
      </c>
      <c r="D196" s="464" t="s">
        <v>1608</v>
      </c>
      <c r="E196" s="464" t="s">
        <v>1691</v>
      </c>
      <c r="F196" s="464" t="s">
        <v>1712</v>
      </c>
      <c r="G196" s="464" t="s">
        <v>1800</v>
      </c>
      <c r="H196" s="468"/>
      <c r="I196" s="468"/>
      <c r="J196" s="464"/>
      <c r="K196" s="464"/>
      <c r="L196" s="468">
        <v>1</v>
      </c>
      <c r="M196" s="468">
        <v>93.33</v>
      </c>
      <c r="N196" s="464">
        <v>1</v>
      </c>
      <c r="O196" s="464">
        <v>93.33</v>
      </c>
      <c r="P196" s="468"/>
      <c r="Q196" s="468"/>
      <c r="R196" s="491"/>
      <c r="S196" s="469"/>
    </row>
    <row r="197" spans="1:19" ht="14.4" customHeight="1" x14ac:dyDescent="0.3">
      <c r="A197" s="463"/>
      <c r="B197" s="464" t="s">
        <v>1617</v>
      </c>
      <c r="C197" s="464" t="s">
        <v>1611</v>
      </c>
      <c r="D197" s="464" t="s">
        <v>1608</v>
      </c>
      <c r="E197" s="464" t="s">
        <v>1691</v>
      </c>
      <c r="F197" s="464" t="s">
        <v>1801</v>
      </c>
      <c r="G197" s="464" t="s">
        <v>1802</v>
      </c>
      <c r="H197" s="468"/>
      <c r="I197" s="468"/>
      <c r="J197" s="464"/>
      <c r="K197" s="464"/>
      <c r="L197" s="468"/>
      <c r="M197" s="468"/>
      <c r="N197" s="464"/>
      <c r="O197" s="464"/>
      <c r="P197" s="468">
        <v>1</v>
      </c>
      <c r="Q197" s="468">
        <v>777.78</v>
      </c>
      <c r="R197" s="491"/>
      <c r="S197" s="469">
        <v>777.78</v>
      </c>
    </row>
    <row r="198" spans="1:19" ht="14.4" customHeight="1" x14ac:dyDescent="0.3">
      <c r="A198" s="463"/>
      <c r="B198" s="464" t="s">
        <v>1617</v>
      </c>
      <c r="C198" s="464" t="s">
        <v>1611</v>
      </c>
      <c r="D198" s="464" t="s">
        <v>1608</v>
      </c>
      <c r="E198" s="464" t="s">
        <v>1691</v>
      </c>
      <c r="F198" s="464" t="s">
        <v>1714</v>
      </c>
      <c r="G198" s="464" t="s">
        <v>1715</v>
      </c>
      <c r="H198" s="468">
        <v>14</v>
      </c>
      <c r="I198" s="468">
        <v>466.67</v>
      </c>
      <c r="J198" s="464">
        <v>1.999957144081598</v>
      </c>
      <c r="K198" s="464">
        <v>33.333571428571432</v>
      </c>
      <c r="L198" s="468">
        <v>7</v>
      </c>
      <c r="M198" s="468">
        <v>233.33999999999997</v>
      </c>
      <c r="N198" s="464">
        <v>1</v>
      </c>
      <c r="O198" s="464">
        <v>33.334285714285713</v>
      </c>
      <c r="P198" s="468">
        <v>19</v>
      </c>
      <c r="Q198" s="468">
        <v>633.32999999999993</v>
      </c>
      <c r="R198" s="491">
        <v>2.714193880174852</v>
      </c>
      <c r="S198" s="469">
        <v>33.333157894736836</v>
      </c>
    </row>
    <row r="199" spans="1:19" ht="14.4" customHeight="1" x14ac:dyDescent="0.3">
      <c r="A199" s="463"/>
      <c r="B199" s="464" t="s">
        <v>1617</v>
      </c>
      <c r="C199" s="464" t="s">
        <v>1611</v>
      </c>
      <c r="D199" s="464" t="s">
        <v>1608</v>
      </c>
      <c r="E199" s="464" t="s">
        <v>1691</v>
      </c>
      <c r="F199" s="464" t="s">
        <v>1714</v>
      </c>
      <c r="G199" s="464" t="s">
        <v>1716</v>
      </c>
      <c r="H199" s="468">
        <v>3</v>
      </c>
      <c r="I199" s="468">
        <v>100</v>
      </c>
      <c r="J199" s="464">
        <v>0.5</v>
      </c>
      <c r="K199" s="464">
        <v>33.333333333333336</v>
      </c>
      <c r="L199" s="468">
        <v>6</v>
      </c>
      <c r="M199" s="468">
        <v>200</v>
      </c>
      <c r="N199" s="464">
        <v>1</v>
      </c>
      <c r="O199" s="464">
        <v>33.333333333333336</v>
      </c>
      <c r="P199" s="468"/>
      <c r="Q199" s="468"/>
      <c r="R199" s="491"/>
      <c r="S199" s="469"/>
    </row>
    <row r="200" spans="1:19" ht="14.4" customHeight="1" x14ac:dyDescent="0.3">
      <c r="A200" s="463"/>
      <c r="B200" s="464" t="s">
        <v>1617</v>
      </c>
      <c r="C200" s="464" t="s">
        <v>1611</v>
      </c>
      <c r="D200" s="464" t="s">
        <v>1608</v>
      </c>
      <c r="E200" s="464" t="s">
        <v>1691</v>
      </c>
      <c r="F200" s="464" t="s">
        <v>1717</v>
      </c>
      <c r="G200" s="464" t="s">
        <v>1695</v>
      </c>
      <c r="H200" s="468">
        <v>1087</v>
      </c>
      <c r="I200" s="468">
        <v>405813.33</v>
      </c>
      <c r="J200" s="464">
        <v>0.86420078119225263</v>
      </c>
      <c r="K200" s="464">
        <v>373.33333026678935</v>
      </c>
      <c r="L200" s="468">
        <v>1124</v>
      </c>
      <c r="M200" s="468">
        <v>469582.23</v>
      </c>
      <c r="N200" s="464">
        <v>1</v>
      </c>
      <c r="O200" s="464">
        <v>417.77778469750888</v>
      </c>
      <c r="P200" s="468">
        <v>1049</v>
      </c>
      <c r="Q200" s="468">
        <v>438248.89</v>
      </c>
      <c r="R200" s="491">
        <v>0.93327400826049156</v>
      </c>
      <c r="S200" s="469">
        <v>417.77777883698764</v>
      </c>
    </row>
    <row r="201" spans="1:19" ht="14.4" customHeight="1" x14ac:dyDescent="0.3">
      <c r="A201" s="463"/>
      <c r="B201" s="464" t="s">
        <v>1617</v>
      </c>
      <c r="C201" s="464" t="s">
        <v>1611</v>
      </c>
      <c r="D201" s="464" t="s">
        <v>1608</v>
      </c>
      <c r="E201" s="464" t="s">
        <v>1691</v>
      </c>
      <c r="F201" s="464" t="s">
        <v>1718</v>
      </c>
      <c r="G201" s="464" t="s">
        <v>1719</v>
      </c>
      <c r="H201" s="468">
        <v>79</v>
      </c>
      <c r="I201" s="468">
        <v>16677.780000000002</v>
      </c>
      <c r="J201" s="464">
        <v>1.0000000000000002</v>
      </c>
      <c r="K201" s="464">
        <v>211.11113924050636</v>
      </c>
      <c r="L201" s="468">
        <v>79</v>
      </c>
      <c r="M201" s="468">
        <v>16677.78</v>
      </c>
      <c r="N201" s="464">
        <v>1</v>
      </c>
      <c r="O201" s="464">
        <v>211.1111392405063</v>
      </c>
      <c r="P201" s="468">
        <v>109</v>
      </c>
      <c r="Q201" s="468">
        <v>23011.100000000002</v>
      </c>
      <c r="R201" s="491">
        <v>1.3797459853769509</v>
      </c>
      <c r="S201" s="469">
        <v>211.11100917431196</v>
      </c>
    </row>
    <row r="202" spans="1:19" ht="14.4" customHeight="1" x14ac:dyDescent="0.3">
      <c r="A202" s="463"/>
      <c r="B202" s="464" t="s">
        <v>1617</v>
      </c>
      <c r="C202" s="464" t="s">
        <v>1611</v>
      </c>
      <c r="D202" s="464" t="s">
        <v>1608</v>
      </c>
      <c r="E202" s="464" t="s">
        <v>1691</v>
      </c>
      <c r="F202" s="464" t="s">
        <v>1720</v>
      </c>
      <c r="G202" s="464" t="s">
        <v>1721</v>
      </c>
      <c r="H202" s="468">
        <v>28</v>
      </c>
      <c r="I202" s="468">
        <v>16333.33</v>
      </c>
      <c r="J202" s="464">
        <v>0.7567567191902268</v>
      </c>
      <c r="K202" s="464">
        <v>583.33321428571423</v>
      </c>
      <c r="L202" s="468">
        <v>37</v>
      </c>
      <c r="M202" s="468">
        <v>21583.33</v>
      </c>
      <c r="N202" s="464">
        <v>1</v>
      </c>
      <c r="O202" s="464">
        <v>583.33324324324326</v>
      </c>
      <c r="P202" s="468">
        <v>38</v>
      </c>
      <c r="Q202" s="468">
        <v>22166.67</v>
      </c>
      <c r="R202" s="491">
        <v>1.0270273400814423</v>
      </c>
      <c r="S202" s="469">
        <v>583.33342105263148</v>
      </c>
    </row>
    <row r="203" spans="1:19" ht="14.4" customHeight="1" x14ac:dyDescent="0.3">
      <c r="A203" s="463"/>
      <c r="B203" s="464" t="s">
        <v>1617</v>
      </c>
      <c r="C203" s="464" t="s">
        <v>1611</v>
      </c>
      <c r="D203" s="464" t="s">
        <v>1608</v>
      </c>
      <c r="E203" s="464" t="s">
        <v>1691</v>
      </c>
      <c r="F203" s="464" t="s">
        <v>1722</v>
      </c>
      <c r="G203" s="464" t="s">
        <v>1723</v>
      </c>
      <c r="H203" s="468">
        <v>34</v>
      </c>
      <c r="I203" s="468">
        <v>15866.66</v>
      </c>
      <c r="J203" s="464">
        <v>1.619045286688483</v>
      </c>
      <c r="K203" s="464">
        <v>466.66647058823531</v>
      </c>
      <c r="L203" s="468">
        <v>21</v>
      </c>
      <c r="M203" s="468">
        <v>9800.01</v>
      </c>
      <c r="N203" s="464">
        <v>1</v>
      </c>
      <c r="O203" s="464">
        <v>466.66714285714289</v>
      </c>
      <c r="P203" s="468">
        <v>32</v>
      </c>
      <c r="Q203" s="468">
        <v>14933.34</v>
      </c>
      <c r="R203" s="491">
        <v>1.5238086491748477</v>
      </c>
      <c r="S203" s="469">
        <v>466.666875</v>
      </c>
    </row>
    <row r="204" spans="1:19" ht="14.4" customHeight="1" x14ac:dyDescent="0.3">
      <c r="A204" s="463"/>
      <c r="B204" s="464" t="s">
        <v>1617</v>
      </c>
      <c r="C204" s="464" t="s">
        <v>1611</v>
      </c>
      <c r="D204" s="464" t="s">
        <v>1608</v>
      </c>
      <c r="E204" s="464" t="s">
        <v>1691</v>
      </c>
      <c r="F204" s="464" t="s">
        <v>1803</v>
      </c>
      <c r="G204" s="464" t="s">
        <v>1723</v>
      </c>
      <c r="H204" s="468">
        <v>5</v>
      </c>
      <c r="I204" s="468">
        <v>5000</v>
      </c>
      <c r="J204" s="464">
        <v>0.83333333333333337</v>
      </c>
      <c r="K204" s="464">
        <v>1000</v>
      </c>
      <c r="L204" s="468">
        <v>6</v>
      </c>
      <c r="M204" s="468">
        <v>6000</v>
      </c>
      <c r="N204" s="464">
        <v>1</v>
      </c>
      <c r="O204" s="464">
        <v>1000</v>
      </c>
      <c r="P204" s="468">
        <v>8</v>
      </c>
      <c r="Q204" s="468">
        <v>8000</v>
      </c>
      <c r="R204" s="491">
        <v>1.3333333333333333</v>
      </c>
      <c r="S204" s="469">
        <v>1000</v>
      </c>
    </row>
    <row r="205" spans="1:19" ht="14.4" customHeight="1" x14ac:dyDescent="0.3">
      <c r="A205" s="463"/>
      <c r="B205" s="464" t="s">
        <v>1617</v>
      </c>
      <c r="C205" s="464" t="s">
        <v>1611</v>
      </c>
      <c r="D205" s="464" t="s">
        <v>1608</v>
      </c>
      <c r="E205" s="464" t="s">
        <v>1691</v>
      </c>
      <c r="F205" s="464" t="s">
        <v>1724</v>
      </c>
      <c r="G205" s="464" t="s">
        <v>1725</v>
      </c>
      <c r="H205" s="468">
        <v>186</v>
      </c>
      <c r="I205" s="468">
        <v>9300</v>
      </c>
      <c r="J205" s="464">
        <v>0.84931506849315064</v>
      </c>
      <c r="K205" s="464">
        <v>50</v>
      </c>
      <c r="L205" s="468">
        <v>219</v>
      </c>
      <c r="M205" s="468">
        <v>10950</v>
      </c>
      <c r="N205" s="464">
        <v>1</v>
      </c>
      <c r="O205" s="464">
        <v>50</v>
      </c>
      <c r="P205" s="468">
        <v>253</v>
      </c>
      <c r="Q205" s="468">
        <v>12650</v>
      </c>
      <c r="R205" s="491">
        <v>1.1552511415525115</v>
      </c>
      <c r="S205" s="469">
        <v>50</v>
      </c>
    </row>
    <row r="206" spans="1:19" ht="14.4" customHeight="1" x14ac:dyDescent="0.3">
      <c r="A206" s="463"/>
      <c r="B206" s="464" t="s">
        <v>1617</v>
      </c>
      <c r="C206" s="464" t="s">
        <v>1611</v>
      </c>
      <c r="D206" s="464" t="s">
        <v>1608</v>
      </c>
      <c r="E206" s="464" t="s">
        <v>1691</v>
      </c>
      <c r="F206" s="464" t="s">
        <v>1730</v>
      </c>
      <c r="G206" s="464" t="s">
        <v>1731</v>
      </c>
      <c r="H206" s="468">
        <v>3</v>
      </c>
      <c r="I206" s="468">
        <v>0</v>
      </c>
      <c r="J206" s="464"/>
      <c r="K206" s="464">
        <v>0</v>
      </c>
      <c r="L206" s="468">
        <v>4</v>
      </c>
      <c r="M206" s="468">
        <v>0</v>
      </c>
      <c r="N206" s="464"/>
      <c r="O206" s="464">
        <v>0</v>
      </c>
      <c r="P206" s="468">
        <v>7</v>
      </c>
      <c r="Q206" s="468">
        <v>0</v>
      </c>
      <c r="R206" s="491"/>
      <c r="S206" s="469">
        <v>0</v>
      </c>
    </row>
    <row r="207" spans="1:19" ht="14.4" customHeight="1" x14ac:dyDescent="0.3">
      <c r="A207" s="463"/>
      <c r="B207" s="464" t="s">
        <v>1617</v>
      </c>
      <c r="C207" s="464" t="s">
        <v>1611</v>
      </c>
      <c r="D207" s="464" t="s">
        <v>1608</v>
      </c>
      <c r="E207" s="464" t="s">
        <v>1691</v>
      </c>
      <c r="F207" s="464" t="s">
        <v>1730</v>
      </c>
      <c r="G207" s="464" t="s">
        <v>1782</v>
      </c>
      <c r="H207" s="468"/>
      <c r="I207" s="468"/>
      <c r="J207" s="464"/>
      <c r="K207" s="464"/>
      <c r="L207" s="468"/>
      <c r="M207" s="468"/>
      <c r="N207" s="464"/>
      <c r="O207" s="464"/>
      <c r="P207" s="468">
        <v>1</v>
      </c>
      <c r="Q207" s="468">
        <v>0</v>
      </c>
      <c r="R207" s="491"/>
      <c r="S207" s="469">
        <v>0</v>
      </c>
    </row>
    <row r="208" spans="1:19" ht="14.4" customHeight="1" x14ac:dyDescent="0.3">
      <c r="A208" s="463"/>
      <c r="B208" s="464" t="s">
        <v>1617</v>
      </c>
      <c r="C208" s="464" t="s">
        <v>1611</v>
      </c>
      <c r="D208" s="464" t="s">
        <v>1608</v>
      </c>
      <c r="E208" s="464" t="s">
        <v>1691</v>
      </c>
      <c r="F208" s="464" t="s">
        <v>1732</v>
      </c>
      <c r="G208" s="464" t="s">
        <v>1733</v>
      </c>
      <c r="H208" s="468">
        <v>251</v>
      </c>
      <c r="I208" s="468">
        <v>76694.44</v>
      </c>
      <c r="J208" s="464">
        <v>0.49801584415584416</v>
      </c>
      <c r="K208" s="464">
        <v>305.55553784860558</v>
      </c>
      <c r="L208" s="468">
        <v>504</v>
      </c>
      <c r="M208" s="468">
        <v>154000</v>
      </c>
      <c r="N208" s="464">
        <v>1</v>
      </c>
      <c r="O208" s="464">
        <v>305.55555555555554</v>
      </c>
      <c r="P208" s="468">
        <v>342</v>
      </c>
      <c r="Q208" s="468">
        <v>104500</v>
      </c>
      <c r="R208" s="491">
        <v>0.6785714285714286</v>
      </c>
      <c r="S208" s="469">
        <v>305.55555555555554</v>
      </c>
    </row>
    <row r="209" spans="1:19" ht="14.4" customHeight="1" x14ac:dyDescent="0.3">
      <c r="A209" s="463"/>
      <c r="B209" s="464" t="s">
        <v>1617</v>
      </c>
      <c r="C209" s="464" t="s">
        <v>1611</v>
      </c>
      <c r="D209" s="464" t="s">
        <v>1608</v>
      </c>
      <c r="E209" s="464" t="s">
        <v>1691</v>
      </c>
      <c r="F209" s="464" t="s">
        <v>1734</v>
      </c>
      <c r="G209" s="464" t="s">
        <v>1735</v>
      </c>
      <c r="H209" s="468"/>
      <c r="I209" s="468"/>
      <c r="J209" s="464"/>
      <c r="K209" s="464"/>
      <c r="L209" s="468"/>
      <c r="M209" s="468"/>
      <c r="N209" s="464"/>
      <c r="O209" s="464"/>
      <c r="P209" s="468">
        <v>1</v>
      </c>
      <c r="Q209" s="468">
        <v>33.33</v>
      </c>
      <c r="R209" s="491"/>
      <c r="S209" s="469">
        <v>33.33</v>
      </c>
    </row>
    <row r="210" spans="1:19" ht="14.4" customHeight="1" x14ac:dyDescent="0.3">
      <c r="A210" s="463"/>
      <c r="B210" s="464" t="s">
        <v>1617</v>
      </c>
      <c r="C210" s="464" t="s">
        <v>1611</v>
      </c>
      <c r="D210" s="464" t="s">
        <v>1608</v>
      </c>
      <c r="E210" s="464" t="s">
        <v>1691</v>
      </c>
      <c r="F210" s="464" t="s">
        <v>1734</v>
      </c>
      <c r="G210" s="464" t="s">
        <v>1736</v>
      </c>
      <c r="H210" s="468">
        <v>134</v>
      </c>
      <c r="I210" s="468">
        <v>4466.66</v>
      </c>
      <c r="J210" s="464">
        <v>1.0983608169849459</v>
      </c>
      <c r="K210" s="464">
        <v>33.33328358208955</v>
      </c>
      <c r="L210" s="468">
        <v>122</v>
      </c>
      <c r="M210" s="468">
        <v>4066.66</v>
      </c>
      <c r="N210" s="464">
        <v>1</v>
      </c>
      <c r="O210" s="464">
        <v>33.333278688524587</v>
      </c>
      <c r="P210" s="468">
        <v>178</v>
      </c>
      <c r="Q210" s="468">
        <v>5933.34</v>
      </c>
      <c r="R210" s="491">
        <v>1.4590204246236471</v>
      </c>
      <c r="S210" s="469">
        <v>33.333370786516852</v>
      </c>
    </row>
    <row r="211" spans="1:19" ht="14.4" customHeight="1" x14ac:dyDescent="0.3">
      <c r="A211" s="463"/>
      <c r="B211" s="464" t="s">
        <v>1617</v>
      </c>
      <c r="C211" s="464" t="s">
        <v>1611</v>
      </c>
      <c r="D211" s="464" t="s">
        <v>1608</v>
      </c>
      <c r="E211" s="464" t="s">
        <v>1691</v>
      </c>
      <c r="F211" s="464" t="s">
        <v>1737</v>
      </c>
      <c r="G211" s="464" t="s">
        <v>1738</v>
      </c>
      <c r="H211" s="468">
        <v>1103</v>
      </c>
      <c r="I211" s="468">
        <v>502477.77999999997</v>
      </c>
      <c r="J211" s="464">
        <v>0.86306729646169678</v>
      </c>
      <c r="K211" s="464">
        <v>455.55555757026292</v>
      </c>
      <c r="L211" s="468">
        <v>1278</v>
      </c>
      <c r="M211" s="468">
        <v>582200.00000000012</v>
      </c>
      <c r="N211" s="464">
        <v>1</v>
      </c>
      <c r="O211" s="464">
        <v>455.55555555555566</v>
      </c>
      <c r="P211" s="468">
        <v>1242</v>
      </c>
      <c r="Q211" s="468">
        <v>565800.01</v>
      </c>
      <c r="R211" s="491">
        <v>0.97183100309172088</v>
      </c>
      <c r="S211" s="469">
        <v>455.55556360708533</v>
      </c>
    </row>
    <row r="212" spans="1:19" ht="14.4" customHeight="1" x14ac:dyDescent="0.3">
      <c r="A212" s="463"/>
      <c r="B212" s="464" t="s">
        <v>1617</v>
      </c>
      <c r="C212" s="464" t="s">
        <v>1611</v>
      </c>
      <c r="D212" s="464" t="s">
        <v>1608</v>
      </c>
      <c r="E212" s="464" t="s">
        <v>1691</v>
      </c>
      <c r="F212" s="464" t="s">
        <v>1737</v>
      </c>
      <c r="G212" s="464" t="s">
        <v>1804</v>
      </c>
      <c r="H212" s="468"/>
      <c r="I212" s="468"/>
      <c r="J212" s="464"/>
      <c r="K212" s="464"/>
      <c r="L212" s="468"/>
      <c r="M212" s="468"/>
      <c r="N212" s="464"/>
      <c r="O212" s="464"/>
      <c r="P212" s="468">
        <v>1</v>
      </c>
      <c r="Q212" s="468">
        <v>455.56</v>
      </c>
      <c r="R212" s="491"/>
      <c r="S212" s="469">
        <v>455.56</v>
      </c>
    </row>
    <row r="213" spans="1:19" ht="14.4" customHeight="1" x14ac:dyDescent="0.3">
      <c r="A213" s="463"/>
      <c r="B213" s="464" t="s">
        <v>1617</v>
      </c>
      <c r="C213" s="464" t="s">
        <v>1611</v>
      </c>
      <c r="D213" s="464" t="s">
        <v>1608</v>
      </c>
      <c r="E213" s="464" t="s">
        <v>1691</v>
      </c>
      <c r="F213" s="464" t="s">
        <v>1739</v>
      </c>
      <c r="G213" s="464" t="s">
        <v>1740</v>
      </c>
      <c r="H213" s="468">
        <v>356</v>
      </c>
      <c r="I213" s="468">
        <v>27688.879999999997</v>
      </c>
      <c r="J213" s="464">
        <v>0.55799357626482649</v>
      </c>
      <c r="K213" s="464">
        <v>77.777752808988751</v>
      </c>
      <c r="L213" s="468">
        <v>638</v>
      </c>
      <c r="M213" s="468">
        <v>49622.22</v>
      </c>
      <c r="N213" s="464">
        <v>1</v>
      </c>
      <c r="O213" s="464">
        <v>77.777774294670849</v>
      </c>
      <c r="P213" s="468">
        <v>498</v>
      </c>
      <c r="Q213" s="468">
        <v>38733.340000000004</v>
      </c>
      <c r="R213" s="491">
        <v>0.7805644326271578</v>
      </c>
      <c r="S213" s="469">
        <v>77.777791164658638</v>
      </c>
    </row>
    <row r="214" spans="1:19" ht="14.4" customHeight="1" x14ac:dyDescent="0.3">
      <c r="A214" s="463"/>
      <c r="B214" s="464" t="s">
        <v>1617</v>
      </c>
      <c r="C214" s="464" t="s">
        <v>1611</v>
      </c>
      <c r="D214" s="464" t="s">
        <v>1608</v>
      </c>
      <c r="E214" s="464" t="s">
        <v>1691</v>
      </c>
      <c r="F214" s="464" t="s">
        <v>1805</v>
      </c>
      <c r="G214" s="464" t="s">
        <v>1806</v>
      </c>
      <c r="H214" s="468">
        <v>37</v>
      </c>
      <c r="I214" s="468">
        <v>25900</v>
      </c>
      <c r="J214" s="464">
        <v>0.86046511627906974</v>
      </c>
      <c r="K214" s="464">
        <v>700</v>
      </c>
      <c r="L214" s="468">
        <v>43</v>
      </c>
      <c r="M214" s="468">
        <v>30100</v>
      </c>
      <c r="N214" s="464">
        <v>1</v>
      </c>
      <c r="O214" s="464">
        <v>700</v>
      </c>
      <c r="P214" s="468">
        <v>41</v>
      </c>
      <c r="Q214" s="468">
        <v>28700</v>
      </c>
      <c r="R214" s="491">
        <v>0.95348837209302328</v>
      </c>
      <c r="S214" s="469">
        <v>700</v>
      </c>
    </row>
    <row r="215" spans="1:19" ht="14.4" customHeight="1" x14ac:dyDescent="0.3">
      <c r="A215" s="463"/>
      <c r="B215" s="464" t="s">
        <v>1617</v>
      </c>
      <c r="C215" s="464" t="s">
        <v>1611</v>
      </c>
      <c r="D215" s="464" t="s">
        <v>1608</v>
      </c>
      <c r="E215" s="464" t="s">
        <v>1691</v>
      </c>
      <c r="F215" s="464" t="s">
        <v>1741</v>
      </c>
      <c r="G215" s="464" t="s">
        <v>1742</v>
      </c>
      <c r="H215" s="468">
        <v>1</v>
      </c>
      <c r="I215" s="468">
        <v>270</v>
      </c>
      <c r="J215" s="464"/>
      <c r="K215" s="464">
        <v>270</v>
      </c>
      <c r="L215" s="468"/>
      <c r="M215" s="468"/>
      <c r="N215" s="464"/>
      <c r="O215" s="464"/>
      <c r="P215" s="468"/>
      <c r="Q215" s="468"/>
      <c r="R215" s="491"/>
      <c r="S215" s="469"/>
    </row>
    <row r="216" spans="1:19" ht="14.4" customHeight="1" x14ac:dyDescent="0.3">
      <c r="A216" s="463"/>
      <c r="B216" s="464" t="s">
        <v>1617</v>
      </c>
      <c r="C216" s="464" t="s">
        <v>1611</v>
      </c>
      <c r="D216" s="464" t="s">
        <v>1608</v>
      </c>
      <c r="E216" s="464" t="s">
        <v>1691</v>
      </c>
      <c r="F216" s="464" t="s">
        <v>1741</v>
      </c>
      <c r="G216" s="464" t="s">
        <v>1743</v>
      </c>
      <c r="H216" s="468"/>
      <c r="I216" s="468"/>
      <c r="J216" s="464"/>
      <c r="K216" s="464"/>
      <c r="L216" s="468"/>
      <c r="M216" s="468"/>
      <c r="N216" s="464"/>
      <c r="O216" s="464"/>
      <c r="P216" s="468">
        <v>1</v>
      </c>
      <c r="Q216" s="468">
        <v>270</v>
      </c>
      <c r="R216" s="491"/>
      <c r="S216" s="469">
        <v>270</v>
      </c>
    </row>
    <row r="217" spans="1:19" ht="14.4" customHeight="1" x14ac:dyDescent="0.3">
      <c r="A217" s="463"/>
      <c r="B217" s="464" t="s">
        <v>1617</v>
      </c>
      <c r="C217" s="464" t="s">
        <v>1611</v>
      </c>
      <c r="D217" s="464" t="s">
        <v>1608</v>
      </c>
      <c r="E217" s="464" t="s">
        <v>1691</v>
      </c>
      <c r="F217" s="464" t="s">
        <v>1744</v>
      </c>
      <c r="G217" s="464" t="s">
        <v>1745</v>
      </c>
      <c r="H217" s="468">
        <v>689</v>
      </c>
      <c r="I217" s="468">
        <v>65072.229999999996</v>
      </c>
      <c r="J217" s="464">
        <v>0.80023235088205158</v>
      </c>
      <c r="K217" s="464">
        <v>94.444455732946295</v>
      </c>
      <c r="L217" s="468">
        <v>861</v>
      </c>
      <c r="M217" s="468">
        <v>81316.67</v>
      </c>
      <c r="N217" s="464">
        <v>1</v>
      </c>
      <c r="O217" s="464">
        <v>94.444448315911728</v>
      </c>
      <c r="P217" s="468">
        <v>735</v>
      </c>
      <c r="Q217" s="468">
        <v>69416.680000000008</v>
      </c>
      <c r="R217" s="491">
        <v>0.85365866556021053</v>
      </c>
      <c r="S217" s="469">
        <v>94.444462585034017</v>
      </c>
    </row>
    <row r="218" spans="1:19" ht="14.4" customHeight="1" x14ac:dyDescent="0.3">
      <c r="A218" s="463"/>
      <c r="B218" s="464" t="s">
        <v>1617</v>
      </c>
      <c r="C218" s="464" t="s">
        <v>1611</v>
      </c>
      <c r="D218" s="464" t="s">
        <v>1608</v>
      </c>
      <c r="E218" s="464" t="s">
        <v>1691</v>
      </c>
      <c r="F218" s="464" t="s">
        <v>1746</v>
      </c>
      <c r="G218" s="464" t="s">
        <v>1747</v>
      </c>
      <c r="H218" s="468">
        <v>1</v>
      </c>
      <c r="I218" s="468">
        <v>43.33</v>
      </c>
      <c r="J218" s="464"/>
      <c r="K218" s="464">
        <v>43.33</v>
      </c>
      <c r="L218" s="468"/>
      <c r="M218" s="468"/>
      <c r="N218" s="464"/>
      <c r="O218" s="464"/>
      <c r="P218" s="468"/>
      <c r="Q218" s="468"/>
      <c r="R218" s="491"/>
      <c r="S218" s="469"/>
    </row>
    <row r="219" spans="1:19" ht="14.4" customHeight="1" x14ac:dyDescent="0.3">
      <c r="A219" s="463"/>
      <c r="B219" s="464" t="s">
        <v>1617</v>
      </c>
      <c r="C219" s="464" t="s">
        <v>1611</v>
      </c>
      <c r="D219" s="464" t="s">
        <v>1608</v>
      </c>
      <c r="E219" s="464" t="s">
        <v>1691</v>
      </c>
      <c r="F219" s="464" t="s">
        <v>1749</v>
      </c>
      <c r="G219" s="464" t="s">
        <v>1750</v>
      </c>
      <c r="H219" s="468">
        <v>695</v>
      </c>
      <c r="I219" s="468">
        <v>67183.34</v>
      </c>
      <c r="J219" s="464">
        <v>0.96796676284379612</v>
      </c>
      <c r="K219" s="464">
        <v>96.666676258992794</v>
      </c>
      <c r="L219" s="468">
        <v>718</v>
      </c>
      <c r="M219" s="468">
        <v>69406.66</v>
      </c>
      <c r="N219" s="464">
        <v>1</v>
      </c>
      <c r="O219" s="464">
        <v>96.666657381615607</v>
      </c>
      <c r="P219" s="468">
        <v>587</v>
      </c>
      <c r="Q219" s="468">
        <v>56743.32</v>
      </c>
      <c r="R219" s="491">
        <v>0.81754863294098856</v>
      </c>
      <c r="S219" s="469">
        <v>96.666643952299836</v>
      </c>
    </row>
    <row r="220" spans="1:19" ht="14.4" customHeight="1" x14ac:dyDescent="0.3">
      <c r="A220" s="463"/>
      <c r="B220" s="464" t="s">
        <v>1617</v>
      </c>
      <c r="C220" s="464" t="s">
        <v>1611</v>
      </c>
      <c r="D220" s="464" t="s">
        <v>1608</v>
      </c>
      <c r="E220" s="464" t="s">
        <v>1691</v>
      </c>
      <c r="F220" s="464" t="s">
        <v>1754</v>
      </c>
      <c r="G220" s="464" t="s">
        <v>1756</v>
      </c>
      <c r="H220" s="468">
        <v>1045</v>
      </c>
      <c r="I220" s="468">
        <v>204355.56000000003</v>
      </c>
      <c r="J220" s="464">
        <v>1.3095238659758177</v>
      </c>
      <c r="K220" s="464">
        <v>195.55555980861246</v>
      </c>
      <c r="L220" s="468">
        <v>798</v>
      </c>
      <c r="M220" s="468">
        <v>156053.32999999999</v>
      </c>
      <c r="N220" s="464">
        <v>1</v>
      </c>
      <c r="O220" s="464">
        <v>195.5555513784461</v>
      </c>
      <c r="P220" s="468">
        <v>586</v>
      </c>
      <c r="Q220" s="468">
        <v>253933.33</v>
      </c>
      <c r="R220" s="491">
        <v>1.6272214761453665</v>
      </c>
      <c r="S220" s="469">
        <v>433.33332764505116</v>
      </c>
    </row>
    <row r="221" spans="1:19" ht="14.4" customHeight="1" x14ac:dyDescent="0.3">
      <c r="A221" s="463"/>
      <c r="B221" s="464" t="s">
        <v>1617</v>
      </c>
      <c r="C221" s="464" t="s">
        <v>1611</v>
      </c>
      <c r="D221" s="464" t="s">
        <v>1608</v>
      </c>
      <c r="E221" s="464" t="s">
        <v>1691</v>
      </c>
      <c r="F221" s="464" t="s">
        <v>1785</v>
      </c>
      <c r="G221" s="464" t="s">
        <v>1786</v>
      </c>
      <c r="H221" s="468">
        <v>1070</v>
      </c>
      <c r="I221" s="468">
        <v>80844.44</v>
      </c>
      <c r="J221" s="464">
        <v>0.95792290494902821</v>
      </c>
      <c r="K221" s="464">
        <v>75.555551401869167</v>
      </c>
      <c r="L221" s="468">
        <v>1117</v>
      </c>
      <c r="M221" s="468">
        <v>84395.56</v>
      </c>
      <c r="N221" s="464">
        <v>1</v>
      </c>
      <c r="O221" s="464">
        <v>75.555559534467321</v>
      </c>
      <c r="P221" s="468">
        <v>911</v>
      </c>
      <c r="Q221" s="468">
        <v>68831.12</v>
      </c>
      <c r="R221" s="491">
        <v>0.81557750194441503</v>
      </c>
      <c r="S221" s="469">
        <v>75.555565312843029</v>
      </c>
    </row>
    <row r="222" spans="1:19" ht="14.4" customHeight="1" x14ac:dyDescent="0.3">
      <c r="A222" s="463"/>
      <c r="B222" s="464" t="s">
        <v>1617</v>
      </c>
      <c r="C222" s="464" t="s">
        <v>1611</v>
      </c>
      <c r="D222" s="464" t="s">
        <v>1608</v>
      </c>
      <c r="E222" s="464" t="s">
        <v>1691</v>
      </c>
      <c r="F222" s="464" t="s">
        <v>1807</v>
      </c>
      <c r="G222" s="464" t="s">
        <v>1808</v>
      </c>
      <c r="H222" s="468">
        <v>59</v>
      </c>
      <c r="I222" s="468">
        <v>75716.66</v>
      </c>
      <c r="J222" s="464">
        <v>0.63440854629241727</v>
      </c>
      <c r="K222" s="464">
        <v>1283.3332203389832</v>
      </c>
      <c r="L222" s="468">
        <v>93</v>
      </c>
      <c r="M222" s="468">
        <v>119350</v>
      </c>
      <c r="N222" s="464">
        <v>1</v>
      </c>
      <c r="O222" s="464">
        <v>1283.3333333333333</v>
      </c>
      <c r="P222" s="468">
        <v>101</v>
      </c>
      <c r="Q222" s="468">
        <v>129616.66</v>
      </c>
      <c r="R222" s="491">
        <v>1.0860214495182237</v>
      </c>
      <c r="S222" s="469">
        <v>1283.3332673267328</v>
      </c>
    </row>
    <row r="223" spans="1:19" ht="14.4" customHeight="1" x14ac:dyDescent="0.3">
      <c r="A223" s="463"/>
      <c r="B223" s="464" t="s">
        <v>1617</v>
      </c>
      <c r="C223" s="464" t="s">
        <v>1611</v>
      </c>
      <c r="D223" s="464" t="s">
        <v>1608</v>
      </c>
      <c r="E223" s="464" t="s">
        <v>1691</v>
      </c>
      <c r="F223" s="464" t="s">
        <v>1809</v>
      </c>
      <c r="G223" s="464" t="s">
        <v>1810</v>
      </c>
      <c r="H223" s="468">
        <v>3</v>
      </c>
      <c r="I223" s="468">
        <v>1400.01</v>
      </c>
      <c r="J223" s="464">
        <v>1.0000071428571429</v>
      </c>
      <c r="K223" s="464">
        <v>466.67</v>
      </c>
      <c r="L223" s="468">
        <v>3</v>
      </c>
      <c r="M223" s="468">
        <v>1400</v>
      </c>
      <c r="N223" s="464">
        <v>1</v>
      </c>
      <c r="O223" s="464">
        <v>466.66666666666669</v>
      </c>
      <c r="P223" s="468">
        <v>5</v>
      </c>
      <c r="Q223" s="468">
        <v>2333.33</v>
      </c>
      <c r="R223" s="491">
        <v>1.6666642857142857</v>
      </c>
      <c r="S223" s="469">
        <v>466.666</v>
      </c>
    </row>
    <row r="224" spans="1:19" ht="14.4" customHeight="1" x14ac:dyDescent="0.3">
      <c r="A224" s="463"/>
      <c r="B224" s="464" t="s">
        <v>1617</v>
      </c>
      <c r="C224" s="464" t="s">
        <v>1611</v>
      </c>
      <c r="D224" s="464" t="s">
        <v>1608</v>
      </c>
      <c r="E224" s="464" t="s">
        <v>1691</v>
      </c>
      <c r="F224" s="464" t="s">
        <v>1757</v>
      </c>
      <c r="G224" s="464" t="s">
        <v>1758</v>
      </c>
      <c r="H224" s="468">
        <v>3</v>
      </c>
      <c r="I224" s="468">
        <v>350</v>
      </c>
      <c r="J224" s="464">
        <v>2.9999142881631955</v>
      </c>
      <c r="K224" s="464">
        <v>116.66666666666667</v>
      </c>
      <c r="L224" s="468">
        <v>1</v>
      </c>
      <c r="M224" s="468">
        <v>116.67</v>
      </c>
      <c r="N224" s="464">
        <v>1</v>
      </c>
      <c r="O224" s="464">
        <v>116.67</v>
      </c>
      <c r="P224" s="468">
        <v>2</v>
      </c>
      <c r="Q224" s="468">
        <v>233.33</v>
      </c>
      <c r="R224" s="491">
        <v>1.9999142881631955</v>
      </c>
      <c r="S224" s="469">
        <v>116.66500000000001</v>
      </c>
    </row>
    <row r="225" spans="1:19" ht="14.4" customHeight="1" x14ac:dyDescent="0.3">
      <c r="A225" s="463"/>
      <c r="B225" s="464" t="s">
        <v>1617</v>
      </c>
      <c r="C225" s="464" t="s">
        <v>1611</v>
      </c>
      <c r="D225" s="464" t="s">
        <v>1608</v>
      </c>
      <c r="E225" s="464" t="s">
        <v>1691</v>
      </c>
      <c r="F225" s="464" t="s">
        <v>1757</v>
      </c>
      <c r="G225" s="464" t="s">
        <v>1759</v>
      </c>
      <c r="H225" s="468">
        <v>1</v>
      </c>
      <c r="I225" s="468">
        <v>116.67</v>
      </c>
      <c r="J225" s="464">
        <v>1</v>
      </c>
      <c r="K225" s="464">
        <v>116.67</v>
      </c>
      <c r="L225" s="468">
        <v>1</v>
      </c>
      <c r="M225" s="468">
        <v>116.67</v>
      </c>
      <c r="N225" s="464">
        <v>1</v>
      </c>
      <c r="O225" s="464">
        <v>116.67</v>
      </c>
      <c r="P225" s="468"/>
      <c r="Q225" s="468"/>
      <c r="R225" s="491"/>
      <c r="S225" s="469"/>
    </row>
    <row r="226" spans="1:19" ht="14.4" customHeight="1" x14ac:dyDescent="0.3">
      <c r="A226" s="463"/>
      <c r="B226" s="464" t="s">
        <v>1617</v>
      </c>
      <c r="C226" s="464" t="s">
        <v>1611</v>
      </c>
      <c r="D226" s="464" t="s">
        <v>1608</v>
      </c>
      <c r="E226" s="464" t="s">
        <v>1691</v>
      </c>
      <c r="F226" s="464" t="s">
        <v>1811</v>
      </c>
      <c r="G226" s="464" t="s">
        <v>1812</v>
      </c>
      <c r="H226" s="468"/>
      <c r="I226" s="468"/>
      <c r="J226" s="464"/>
      <c r="K226" s="464"/>
      <c r="L226" s="468">
        <v>2</v>
      </c>
      <c r="M226" s="468">
        <v>933.34</v>
      </c>
      <c r="N226" s="464">
        <v>1</v>
      </c>
      <c r="O226" s="464">
        <v>466.67</v>
      </c>
      <c r="P226" s="468"/>
      <c r="Q226" s="468"/>
      <c r="R226" s="491"/>
      <c r="S226" s="469"/>
    </row>
    <row r="227" spans="1:19" ht="14.4" customHeight="1" x14ac:dyDescent="0.3">
      <c r="A227" s="463"/>
      <c r="B227" s="464" t="s">
        <v>1617</v>
      </c>
      <c r="C227" s="464" t="s">
        <v>1611</v>
      </c>
      <c r="D227" s="464" t="s">
        <v>1608</v>
      </c>
      <c r="E227" s="464" t="s">
        <v>1691</v>
      </c>
      <c r="F227" s="464" t="s">
        <v>1762</v>
      </c>
      <c r="G227" s="464" t="s">
        <v>1763</v>
      </c>
      <c r="H227" s="468">
        <v>2</v>
      </c>
      <c r="I227" s="468">
        <v>688.88</v>
      </c>
      <c r="J227" s="464">
        <v>0.4999927419471904</v>
      </c>
      <c r="K227" s="464">
        <v>344.44</v>
      </c>
      <c r="L227" s="468">
        <v>4</v>
      </c>
      <c r="M227" s="468">
        <v>1377.78</v>
      </c>
      <c r="N227" s="464">
        <v>1</v>
      </c>
      <c r="O227" s="464">
        <v>344.44499999999999</v>
      </c>
      <c r="P227" s="468">
        <v>3</v>
      </c>
      <c r="Q227" s="468">
        <v>1033.32</v>
      </c>
      <c r="R227" s="491">
        <v>0.74998911292078563</v>
      </c>
      <c r="S227" s="469">
        <v>344.44</v>
      </c>
    </row>
    <row r="228" spans="1:19" ht="14.4" customHeight="1" x14ac:dyDescent="0.3">
      <c r="A228" s="463"/>
      <c r="B228" s="464" t="s">
        <v>1617</v>
      </c>
      <c r="C228" s="464" t="s">
        <v>1611</v>
      </c>
      <c r="D228" s="464" t="s">
        <v>1608</v>
      </c>
      <c r="E228" s="464" t="s">
        <v>1691</v>
      </c>
      <c r="F228" s="464" t="s">
        <v>1787</v>
      </c>
      <c r="G228" s="464" t="s">
        <v>1788</v>
      </c>
      <c r="H228" s="468">
        <v>1</v>
      </c>
      <c r="I228" s="468">
        <v>466.67</v>
      </c>
      <c r="J228" s="464"/>
      <c r="K228" s="464">
        <v>466.67</v>
      </c>
      <c r="L228" s="468"/>
      <c r="M228" s="468"/>
      <c r="N228" s="464"/>
      <c r="O228" s="464"/>
      <c r="P228" s="468"/>
      <c r="Q228" s="468"/>
      <c r="R228" s="491"/>
      <c r="S228" s="469"/>
    </row>
    <row r="229" spans="1:19" ht="14.4" customHeight="1" x14ac:dyDescent="0.3">
      <c r="A229" s="463"/>
      <c r="B229" s="464" t="s">
        <v>1617</v>
      </c>
      <c r="C229" s="464" t="s">
        <v>1611</v>
      </c>
      <c r="D229" s="464" t="s">
        <v>1608</v>
      </c>
      <c r="E229" s="464" t="s">
        <v>1691</v>
      </c>
      <c r="F229" s="464" t="s">
        <v>1764</v>
      </c>
      <c r="G229" s="464" t="s">
        <v>1765</v>
      </c>
      <c r="H229" s="468">
        <v>1</v>
      </c>
      <c r="I229" s="468">
        <v>292.22000000000003</v>
      </c>
      <c r="J229" s="464">
        <v>0.2</v>
      </c>
      <c r="K229" s="464">
        <v>292.22000000000003</v>
      </c>
      <c r="L229" s="468">
        <v>5</v>
      </c>
      <c r="M229" s="468">
        <v>1461.1000000000001</v>
      </c>
      <c r="N229" s="464">
        <v>1</v>
      </c>
      <c r="O229" s="464">
        <v>292.22000000000003</v>
      </c>
      <c r="P229" s="468">
        <v>1</v>
      </c>
      <c r="Q229" s="468">
        <v>292.22000000000003</v>
      </c>
      <c r="R229" s="491">
        <v>0.2</v>
      </c>
      <c r="S229" s="469">
        <v>292.22000000000003</v>
      </c>
    </row>
    <row r="230" spans="1:19" ht="14.4" customHeight="1" x14ac:dyDescent="0.3">
      <c r="A230" s="463"/>
      <c r="B230" s="464" t="s">
        <v>1617</v>
      </c>
      <c r="C230" s="464" t="s">
        <v>1611</v>
      </c>
      <c r="D230" s="464" t="s">
        <v>1608</v>
      </c>
      <c r="E230" s="464" t="s">
        <v>1691</v>
      </c>
      <c r="F230" s="464" t="s">
        <v>1768</v>
      </c>
      <c r="G230" s="464" t="s">
        <v>1769</v>
      </c>
      <c r="H230" s="468">
        <v>11</v>
      </c>
      <c r="I230" s="468">
        <v>1283.3399999999999</v>
      </c>
      <c r="J230" s="464">
        <v>1.5714303206925686</v>
      </c>
      <c r="K230" s="464">
        <v>116.66727272727272</v>
      </c>
      <c r="L230" s="468">
        <v>7</v>
      </c>
      <c r="M230" s="468">
        <v>816.67</v>
      </c>
      <c r="N230" s="464">
        <v>1</v>
      </c>
      <c r="O230" s="464">
        <v>116.66714285714285</v>
      </c>
      <c r="P230" s="468">
        <v>458</v>
      </c>
      <c r="Q230" s="468">
        <v>53433.33</v>
      </c>
      <c r="R230" s="491">
        <v>65.428300292651869</v>
      </c>
      <c r="S230" s="469">
        <v>116.66665938864629</v>
      </c>
    </row>
    <row r="231" spans="1:19" ht="14.4" customHeight="1" x14ac:dyDescent="0.3">
      <c r="A231" s="463"/>
      <c r="B231" s="464" t="s">
        <v>1617</v>
      </c>
      <c r="C231" s="464" t="s">
        <v>1611</v>
      </c>
      <c r="D231" s="464" t="s">
        <v>1608</v>
      </c>
      <c r="E231" s="464" t="s">
        <v>1691</v>
      </c>
      <c r="F231" s="464" t="s">
        <v>1770</v>
      </c>
      <c r="G231" s="464" t="s">
        <v>1771</v>
      </c>
      <c r="H231" s="468">
        <v>1</v>
      </c>
      <c r="I231" s="468">
        <v>358.89</v>
      </c>
      <c r="J231" s="464">
        <v>1</v>
      </c>
      <c r="K231" s="464">
        <v>358.89</v>
      </c>
      <c r="L231" s="468">
        <v>1</v>
      </c>
      <c r="M231" s="468">
        <v>358.89</v>
      </c>
      <c r="N231" s="464">
        <v>1</v>
      </c>
      <c r="O231" s="464">
        <v>358.89</v>
      </c>
      <c r="P231" s="468"/>
      <c r="Q231" s="468"/>
      <c r="R231" s="491"/>
      <c r="S231" s="469"/>
    </row>
    <row r="232" spans="1:19" ht="14.4" customHeight="1" x14ac:dyDescent="0.3">
      <c r="A232" s="463"/>
      <c r="B232" s="464" t="s">
        <v>1617</v>
      </c>
      <c r="C232" s="464" t="s">
        <v>1611</v>
      </c>
      <c r="D232" s="464" t="s">
        <v>1608</v>
      </c>
      <c r="E232" s="464" t="s">
        <v>1691</v>
      </c>
      <c r="F232" s="464" t="s">
        <v>1790</v>
      </c>
      <c r="G232" s="464" t="s">
        <v>1791</v>
      </c>
      <c r="H232" s="468"/>
      <c r="I232" s="468"/>
      <c r="J232" s="464"/>
      <c r="K232" s="464"/>
      <c r="L232" s="468"/>
      <c r="M232" s="468"/>
      <c r="N232" s="464"/>
      <c r="O232" s="464"/>
      <c r="P232" s="468">
        <v>190</v>
      </c>
      <c r="Q232" s="468">
        <v>104500</v>
      </c>
      <c r="R232" s="491"/>
      <c r="S232" s="469">
        <v>550</v>
      </c>
    </row>
    <row r="233" spans="1:19" ht="14.4" customHeight="1" x14ac:dyDescent="0.3">
      <c r="A233" s="463"/>
      <c r="B233" s="464" t="s">
        <v>1617</v>
      </c>
      <c r="C233" s="464" t="s">
        <v>1611</v>
      </c>
      <c r="D233" s="464" t="s">
        <v>1608</v>
      </c>
      <c r="E233" s="464" t="s">
        <v>1691</v>
      </c>
      <c r="F233" s="464" t="s">
        <v>1772</v>
      </c>
      <c r="G233" s="464" t="s">
        <v>1792</v>
      </c>
      <c r="H233" s="468"/>
      <c r="I233" s="468"/>
      <c r="J233" s="464"/>
      <c r="K233" s="464"/>
      <c r="L233" s="468"/>
      <c r="M233" s="468"/>
      <c r="N233" s="464"/>
      <c r="O233" s="464"/>
      <c r="P233" s="468">
        <v>2</v>
      </c>
      <c r="Q233" s="468">
        <v>233.33</v>
      </c>
      <c r="R233" s="491"/>
      <c r="S233" s="469">
        <v>116.66500000000001</v>
      </c>
    </row>
    <row r="234" spans="1:19" ht="14.4" customHeight="1" x14ac:dyDescent="0.3">
      <c r="A234" s="463"/>
      <c r="B234" s="464" t="s">
        <v>1617</v>
      </c>
      <c r="C234" s="464" t="s">
        <v>1612</v>
      </c>
      <c r="D234" s="464" t="s">
        <v>1608</v>
      </c>
      <c r="E234" s="464" t="s">
        <v>1691</v>
      </c>
      <c r="F234" s="464" t="s">
        <v>1774</v>
      </c>
      <c r="G234" s="464" t="s">
        <v>1775</v>
      </c>
      <c r="H234" s="468"/>
      <c r="I234" s="468"/>
      <c r="J234" s="464"/>
      <c r="K234" s="464"/>
      <c r="L234" s="468"/>
      <c r="M234" s="468"/>
      <c r="N234" s="464"/>
      <c r="O234" s="464"/>
      <c r="P234" s="468">
        <v>2</v>
      </c>
      <c r="Q234" s="468">
        <v>211.11</v>
      </c>
      <c r="R234" s="491"/>
      <c r="S234" s="469">
        <v>105.55500000000001</v>
      </c>
    </row>
    <row r="235" spans="1:19" ht="14.4" customHeight="1" x14ac:dyDescent="0.3">
      <c r="A235" s="463"/>
      <c r="B235" s="464" t="s">
        <v>1617</v>
      </c>
      <c r="C235" s="464" t="s">
        <v>1612</v>
      </c>
      <c r="D235" s="464" t="s">
        <v>1608</v>
      </c>
      <c r="E235" s="464" t="s">
        <v>1691</v>
      </c>
      <c r="F235" s="464" t="s">
        <v>1696</v>
      </c>
      <c r="G235" s="464" t="s">
        <v>1697</v>
      </c>
      <c r="H235" s="468">
        <v>281</v>
      </c>
      <c r="I235" s="468">
        <v>21855.55</v>
      </c>
      <c r="J235" s="464">
        <v>0.49384890569632633</v>
      </c>
      <c r="K235" s="464">
        <v>77.777758007117441</v>
      </c>
      <c r="L235" s="468">
        <v>569</v>
      </c>
      <c r="M235" s="468">
        <v>44255.54</v>
      </c>
      <c r="N235" s="464">
        <v>1</v>
      </c>
      <c r="O235" s="464">
        <v>77.77775043936731</v>
      </c>
      <c r="P235" s="468">
        <v>550</v>
      </c>
      <c r="Q235" s="468">
        <v>42777.78</v>
      </c>
      <c r="R235" s="491">
        <v>0.96660847432886365</v>
      </c>
      <c r="S235" s="469">
        <v>77.777781818181822</v>
      </c>
    </row>
    <row r="236" spans="1:19" ht="14.4" customHeight="1" x14ac:dyDescent="0.3">
      <c r="A236" s="463"/>
      <c r="B236" s="464" t="s">
        <v>1617</v>
      </c>
      <c r="C236" s="464" t="s">
        <v>1612</v>
      </c>
      <c r="D236" s="464" t="s">
        <v>1608</v>
      </c>
      <c r="E236" s="464" t="s">
        <v>1691</v>
      </c>
      <c r="F236" s="464" t="s">
        <v>1698</v>
      </c>
      <c r="G236" s="464" t="s">
        <v>1699</v>
      </c>
      <c r="H236" s="468">
        <v>5</v>
      </c>
      <c r="I236" s="468">
        <v>1250</v>
      </c>
      <c r="J236" s="464">
        <v>0.35714285714285715</v>
      </c>
      <c r="K236" s="464">
        <v>250</v>
      </c>
      <c r="L236" s="468">
        <v>14</v>
      </c>
      <c r="M236" s="468">
        <v>3500</v>
      </c>
      <c r="N236" s="464">
        <v>1</v>
      </c>
      <c r="O236" s="464">
        <v>250</v>
      </c>
      <c r="P236" s="468">
        <v>14</v>
      </c>
      <c r="Q236" s="468">
        <v>3500</v>
      </c>
      <c r="R236" s="491">
        <v>1</v>
      </c>
      <c r="S236" s="469">
        <v>250</v>
      </c>
    </row>
    <row r="237" spans="1:19" ht="14.4" customHeight="1" x14ac:dyDescent="0.3">
      <c r="A237" s="463"/>
      <c r="B237" s="464" t="s">
        <v>1617</v>
      </c>
      <c r="C237" s="464" t="s">
        <v>1612</v>
      </c>
      <c r="D237" s="464" t="s">
        <v>1608</v>
      </c>
      <c r="E237" s="464" t="s">
        <v>1691</v>
      </c>
      <c r="F237" s="464" t="s">
        <v>1698</v>
      </c>
      <c r="G237" s="464" t="s">
        <v>1700</v>
      </c>
      <c r="H237" s="468">
        <v>1</v>
      </c>
      <c r="I237" s="468">
        <v>250</v>
      </c>
      <c r="J237" s="464">
        <v>1</v>
      </c>
      <c r="K237" s="464">
        <v>250</v>
      </c>
      <c r="L237" s="468">
        <v>1</v>
      </c>
      <c r="M237" s="468">
        <v>250</v>
      </c>
      <c r="N237" s="464">
        <v>1</v>
      </c>
      <c r="O237" s="464">
        <v>250</v>
      </c>
      <c r="P237" s="468"/>
      <c r="Q237" s="468"/>
      <c r="R237" s="491"/>
      <c r="S237" s="469"/>
    </row>
    <row r="238" spans="1:19" ht="14.4" customHeight="1" x14ac:dyDescent="0.3">
      <c r="A238" s="463"/>
      <c r="B238" s="464" t="s">
        <v>1617</v>
      </c>
      <c r="C238" s="464" t="s">
        <v>1612</v>
      </c>
      <c r="D238" s="464" t="s">
        <v>1608</v>
      </c>
      <c r="E238" s="464" t="s">
        <v>1691</v>
      </c>
      <c r="F238" s="464" t="s">
        <v>1701</v>
      </c>
      <c r="G238" s="464" t="s">
        <v>1702</v>
      </c>
      <c r="H238" s="468">
        <v>3</v>
      </c>
      <c r="I238" s="468">
        <v>900</v>
      </c>
      <c r="J238" s="464"/>
      <c r="K238" s="464">
        <v>300</v>
      </c>
      <c r="L238" s="468"/>
      <c r="M238" s="468"/>
      <c r="N238" s="464"/>
      <c r="O238" s="464"/>
      <c r="P238" s="468">
        <v>1</v>
      </c>
      <c r="Q238" s="468">
        <v>300</v>
      </c>
      <c r="R238" s="491"/>
      <c r="S238" s="469">
        <v>300</v>
      </c>
    </row>
    <row r="239" spans="1:19" ht="14.4" customHeight="1" x14ac:dyDescent="0.3">
      <c r="A239" s="463"/>
      <c r="B239" s="464" t="s">
        <v>1617</v>
      </c>
      <c r="C239" s="464" t="s">
        <v>1612</v>
      </c>
      <c r="D239" s="464" t="s">
        <v>1608</v>
      </c>
      <c r="E239" s="464" t="s">
        <v>1691</v>
      </c>
      <c r="F239" s="464" t="s">
        <v>1703</v>
      </c>
      <c r="G239" s="464" t="s">
        <v>1704</v>
      </c>
      <c r="H239" s="468">
        <v>257</v>
      </c>
      <c r="I239" s="468">
        <v>29983.33</v>
      </c>
      <c r="J239" s="464">
        <v>0.62227600292466301</v>
      </c>
      <c r="K239" s="464">
        <v>116.66665369649806</v>
      </c>
      <c r="L239" s="468">
        <v>413</v>
      </c>
      <c r="M239" s="468">
        <v>48183.33</v>
      </c>
      <c r="N239" s="464">
        <v>1</v>
      </c>
      <c r="O239" s="464">
        <v>116.66665859564165</v>
      </c>
      <c r="P239" s="468">
        <v>303</v>
      </c>
      <c r="Q239" s="468">
        <v>35350</v>
      </c>
      <c r="R239" s="491">
        <v>0.73365622508863537</v>
      </c>
      <c r="S239" s="469">
        <v>116.66666666666667</v>
      </c>
    </row>
    <row r="240" spans="1:19" ht="14.4" customHeight="1" x14ac:dyDescent="0.3">
      <c r="A240" s="463"/>
      <c r="B240" s="464" t="s">
        <v>1617</v>
      </c>
      <c r="C240" s="464" t="s">
        <v>1612</v>
      </c>
      <c r="D240" s="464" t="s">
        <v>1608</v>
      </c>
      <c r="E240" s="464" t="s">
        <v>1691</v>
      </c>
      <c r="F240" s="464" t="s">
        <v>1706</v>
      </c>
      <c r="G240" s="464" t="s">
        <v>1813</v>
      </c>
      <c r="H240" s="468">
        <v>1</v>
      </c>
      <c r="I240" s="468">
        <v>300</v>
      </c>
      <c r="J240" s="464">
        <v>1</v>
      </c>
      <c r="K240" s="464">
        <v>300</v>
      </c>
      <c r="L240" s="468">
        <v>1</v>
      </c>
      <c r="M240" s="468">
        <v>300</v>
      </c>
      <c r="N240" s="464">
        <v>1</v>
      </c>
      <c r="O240" s="464">
        <v>300</v>
      </c>
      <c r="P240" s="468"/>
      <c r="Q240" s="468"/>
      <c r="R240" s="491"/>
      <c r="S240" s="469"/>
    </row>
    <row r="241" spans="1:19" ht="14.4" customHeight="1" x14ac:dyDescent="0.3">
      <c r="A241" s="463"/>
      <c r="B241" s="464" t="s">
        <v>1617</v>
      </c>
      <c r="C241" s="464" t="s">
        <v>1612</v>
      </c>
      <c r="D241" s="464" t="s">
        <v>1608</v>
      </c>
      <c r="E241" s="464" t="s">
        <v>1691</v>
      </c>
      <c r="F241" s="464" t="s">
        <v>1706</v>
      </c>
      <c r="G241" s="464" t="s">
        <v>1707</v>
      </c>
      <c r="H241" s="468">
        <v>23</v>
      </c>
      <c r="I241" s="468">
        <v>6900</v>
      </c>
      <c r="J241" s="464">
        <v>0.47916666666666669</v>
      </c>
      <c r="K241" s="464">
        <v>300</v>
      </c>
      <c r="L241" s="468">
        <v>48</v>
      </c>
      <c r="M241" s="468">
        <v>14400</v>
      </c>
      <c r="N241" s="464">
        <v>1</v>
      </c>
      <c r="O241" s="464">
        <v>300</v>
      </c>
      <c r="P241" s="468">
        <v>15</v>
      </c>
      <c r="Q241" s="468">
        <v>4500</v>
      </c>
      <c r="R241" s="491">
        <v>0.3125</v>
      </c>
      <c r="S241" s="469">
        <v>300</v>
      </c>
    </row>
    <row r="242" spans="1:19" ht="14.4" customHeight="1" x14ac:dyDescent="0.3">
      <c r="A242" s="463"/>
      <c r="B242" s="464" t="s">
        <v>1617</v>
      </c>
      <c r="C242" s="464" t="s">
        <v>1612</v>
      </c>
      <c r="D242" s="464" t="s">
        <v>1608</v>
      </c>
      <c r="E242" s="464" t="s">
        <v>1691</v>
      </c>
      <c r="F242" s="464" t="s">
        <v>1708</v>
      </c>
      <c r="G242" s="464" t="s">
        <v>1709</v>
      </c>
      <c r="H242" s="468">
        <v>8</v>
      </c>
      <c r="I242" s="468">
        <v>2355.54</v>
      </c>
      <c r="J242" s="464">
        <v>2.6666591194683753</v>
      </c>
      <c r="K242" s="464">
        <v>294.4425</v>
      </c>
      <c r="L242" s="468">
        <v>3</v>
      </c>
      <c r="M242" s="468">
        <v>883.33</v>
      </c>
      <c r="N242" s="464">
        <v>1</v>
      </c>
      <c r="O242" s="464">
        <v>294.44333333333333</v>
      </c>
      <c r="P242" s="468"/>
      <c r="Q242" s="468"/>
      <c r="R242" s="491"/>
      <c r="S242" s="469"/>
    </row>
    <row r="243" spans="1:19" ht="14.4" customHeight="1" x14ac:dyDescent="0.3">
      <c r="A243" s="463"/>
      <c r="B243" s="464" t="s">
        <v>1617</v>
      </c>
      <c r="C243" s="464" t="s">
        <v>1612</v>
      </c>
      <c r="D243" s="464" t="s">
        <v>1608</v>
      </c>
      <c r="E243" s="464" t="s">
        <v>1691</v>
      </c>
      <c r="F243" s="464" t="s">
        <v>1710</v>
      </c>
      <c r="G243" s="464" t="s">
        <v>1711</v>
      </c>
      <c r="H243" s="468">
        <v>1611</v>
      </c>
      <c r="I243" s="468">
        <v>1253000</v>
      </c>
      <c r="J243" s="464">
        <v>1.339152114929989</v>
      </c>
      <c r="K243" s="464">
        <v>777.77777777777783</v>
      </c>
      <c r="L243" s="468">
        <v>1203</v>
      </c>
      <c r="M243" s="468">
        <v>935666.66999999993</v>
      </c>
      <c r="N243" s="464">
        <v>1</v>
      </c>
      <c r="O243" s="464">
        <v>777.77778054862836</v>
      </c>
      <c r="P243" s="468">
        <v>1133</v>
      </c>
      <c r="Q243" s="468">
        <v>881222.20999999985</v>
      </c>
      <c r="R243" s="491">
        <v>0.9418121199080437</v>
      </c>
      <c r="S243" s="469">
        <v>777.77776699029107</v>
      </c>
    </row>
    <row r="244" spans="1:19" ht="14.4" customHeight="1" x14ac:dyDescent="0.3">
      <c r="A244" s="463"/>
      <c r="B244" s="464" t="s">
        <v>1617</v>
      </c>
      <c r="C244" s="464" t="s">
        <v>1612</v>
      </c>
      <c r="D244" s="464" t="s">
        <v>1608</v>
      </c>
      <c r="E244" s="464" t="s">
        <v>1691</v>
      </c>
      <c r="F244" s="464" t="s">
        <v>1712</v>
      </c>
      <c r="G244" s="464" t="s">
        <v>1713</v>
      </c>
      <c r="H244" s="468">
        <v>3122</v>
      </c>
      <c r="I244" s="468">
        <v>291386.66000000003</v>
      </c>
      <c r="J244" s="464">
        <v>0.80463918647419697</v>
      </c>
      <c r="K244" s="464">
        <v>93.333331197950045</v>
      </c>
      <c r="L244" s="468">
        <v>3880</v>
      </c>
      <c r="M244" s="468">
        <v>362133.32</v>
      </c>
      <c r="N244" s="464">
        <v>1</v>
      </c>
      <c r="O244" s="464">
        <v>93.333329896907216</v>
      </c>
      <c r="P244" s="468">
        <v>2271</v>
      </c>
      <c r="Q244" s="468">
        <v>211959.99999999997</v>
      </c>
      <c r="R244" s="491">
        <v>0.58530929990093139</v>
      </c>
      <c r="S244" s="469">
        <v>93.333333333333314</v>
      </c>
    </row>
    <row r="245" spans="1:19" ht="14.4" customHeight="1" x14ac:dyDescent="0.3">
      <c r="A245" s="463"/>
      <c r="B245" s="464" t="s">
        <v>1617</v>
      </c>
      <c r="C245" s="464" t="s">
        <v>1612</v>
      </c>
      <c r="D245" s="464" t="s">
        <v>1608</v>
      </c>
      <c r="E245" s="464" t="s">
        <v>1691</v>
      </c>
      <c r="F245" s="464" t="s">
        <v>1814</v>
      </c>
      <c r="G245" s="464" t="s">
        <v>1815</v>
      </c>
      <c r="H245" s="468">
        <v>52</v>
      </c>
      <c r="I245" s="468">
        <v>34666.68</v>
      </c>
      <c r="J245" s="464">
        <v>0.69333359999999999</v>
      </c>
      <c r="K245" s="464">
        <v>666.66692307692313</v>
      </c>
      <c r="L245" s="468">
        <v>75</v>
      </c>
      <c r="M245" s="468">
        <v>50000</v>
      </c>
      <c r="N245" s="464">
        <v>1</v>
      </c>
      <c r="O245" s="464">
        <v>666.66666666666663</v>
      </c>
      <c r="P245" s="468">
        <v>53</v>
      </c>
      <c r="Q245" s="468">
        <v>35333.33</v>
      </c>
      <c r="R245" s="491">
        <v>0.70666660000000003</v>
      </c>
      <c r="S245" s="469">
        <v>666.66660377358494</v>
      </c>
    </row>
    <row r="246" spans="1:19" ht="14.4" customHeight="1" x14ac:dyDescent="0.3">
      <c r="A246" s="463"/>
      <c r="B246" s="464" t="s">
        <v>1617</v>
      </c>
      <c r="C246" s="464" t="s">
        <v>1612</v>
      </c>
      <c r="D246" s="464" t="s">
        <v>1608</v>
      </c>
      <c r="E246" s="464" t="s">
        <v>1691</v>
      </c>
      <c r="F246" s="464" t="s">
        <v>1814</v>
      </c>
      <c r="G246" s="464" t="s">
        <v>1816</v>
      </c>
      <c r="H246" s="468">
        <v>3</v>
      </c>
      <c r="I246" s="468">
        <v>2000</v>
      </c>
      <c r="J246" s="464"/>
      <c r="K246" s="464">
        <v>666.66666666666663</v>
      </c>
      <c r="L246" s="468"/>
      <c r="M246" s="468"/>
      <c r="N246" s="464"/>
      <c r="O246" s="464"/>
      <c r="P246" s="468"/>
      <c r="Q246" s="468"/>
      <c r="R246" s="491"/>
      <c r="S246" s="469"/>
    </row>
    <row r="247" spans="1:19" ht="14.4" customHeight="1" x14ac:dyDescent="0.3">
      <c r="A247" s="463"/>
      <c r="B247" s="464" t="s">
        <v>1617</v>
      </c>
      <c r="C247" s="464" t="s">
        <v>1612</v>
      </c>
      <c r="D247" s="464" t="s">
        <v>1608</v>
      </c>
      <c r="E247" s="464" t="s">
        <v>1691</v>
      </c>
      <c r="F247" s="464" t="s">
        <v>1801</v>
      </c>
      <c r="G247" s="464" t="s">
        <v>1802</v>
      </c>
      <c r="H247" s="468">
        <v>227</v>
      </c>
      <c r="I247" s="468">
        <v>176555.55999999997</v>
      </c>
      <c r="J247" s="464">
        <v>1.0707547367199814</v>
      </c>
      <c r="K247" s="464">
        <v>777.77779735682805</v>
      </c>
      <c r="L247" s="468">
        <v>212</v>
      </c>
      <c r="M247" s="468">
        <v>164888.88999999998</v>
      </c>
      <c r="N247" s="464">
        <v>1</v>
      </c>
      <c r="O247" s="464">
        <v>777.77778301886781</v>
      </c>
      <c r="P247" s="468">
        <v>190</v>
      </c>
      <c r="Q247" s="468">
        <v>147777.78</v>
      </c>
      <c r="R247" s="491">
        <v>0.896226422532167</v>
      </c>
      <c r="S247" s="469">
        <v>777.77778947368415</v>
      </c>
    </row>
    <row r="248" spans="1:19" ht="14.4" customHeight="1" x14ac:dyDescent="0.3">
      <c r="A248" s="463"/>
      <c r="B248" s="464" t="s">
        <v>1617</v>
      </c>
      <c r="C248" s="464" t="s">
        <v>1612</v>
      </c>
      <c r="D248" s="464" t="s">
        <v>1608</v>
      </c>
      <c r="E248" s="464" t="s">
        <v>1691</v>
      </c>
      <c r="F248" s="464" t="s">
        <v>1817</v>
      </c>
      <c r="G248" s="464" t="s">
        <v>1818</v>
      </c>
      <c r="H248" s="468">
        <v>118</v>
      </c>
      <c r="I248" s="468">
        <v>39333.320000000007</v>
      </c>
      <c r="J248" s="464">
        <v>0.92187439941425031</v>
      </c>
      <c r="K248" s="464">
        <v>333.3332203389831</v>
      </c>
      <c r="L248" s="468">
        <v>128</v>
      </c>
      <c r="M248" s="468">
        <v>42666.68</v>
      </c>
      <c r="N248" s="464">
        <v>1</v>
      </c>
      <c r="O248" s="464">
        <v>333.3334375</v>
      </c>
      <c r="P248" s="468">
        <v>319</v>
      </c>
      <c r="Q248" s="468">
        <v>106333.34</v>
      </c>
      <c r="R248" s="491">
        <v>2.4921868774416005</v>
      </c>
      <c r="S248" s="469">
        <v>333.33335423197491</v>
      </c>
    </row>
    <row r="249" spans="1:19" ht="14.4" customHeight="1" x14ac:dyDescent="0.3">
      <c r="A249" s="463"/>
      <c r="B249" s="464" t="s">
        <v>1617</v>
      </c>
      <c r="C249" s="464" t="s">
        <v>1612</v>
      </c>
      <c r="D249" s="464" t="s">
        <v>1608</v>
      </c>
      <c r="E249" s="464" t="s">
        <v>1691</v>
      </c>
      <c r="F249" s="464" t="s">
        <v>1717</v>
      </c>
      <c r="G249" s="464" t="s">
        <v>1695</v>
      </c>
      <c r="H249" s="468">
        <v>4</v>
      </c>
      <c r="I249" s="468">
        <v>1493.32</v>
      </c>
      <c r="J249" s="464">
        <v>0.297869878902845</v>
      </c>
      <c r="K249" s="464">
        <v>373.33</v>
      </c>
      <c r="L249" s="468">
        <v>12</v>
      </c>
      <c r="M249" s="468">
        <v>5013.33</v>
      </c>
      <c r="N249" s="464">
        <v>1</v>
      </c>
      <c r="O249" s="464">
        <v>417.77749999999997</v>
      </c>
      <c r="P249" s="468">
        <v>13</v>
      </c>
      <c r="Q249" s="468">
        <v>5431.119999999999</v>
      </c>
      <c r="R249" s="491">
        <v>1.0833358266860549</v>
      </c>
      <c r="S249" s="469">
        <v>417.77846153846144</v>
      </c>
    </row>
    <row r="250" spans="1:19" ht="14.4" customHeight="1" x14ac:dyDescent="0.3">
      <c r="A250" s="463"/>
      <c r="B250" s="464" t="s">
        <v>1617</v>
      </c>
      <c r="C250" s="464" t="s">
        <v>1612</v>
      </c>
      <c r="D250" s="464" t="s">
        <v>1608</v>
      </c>
      <c r="E250" s="464" t="s">
        <v>1691</v>
      </c>
      <c r="F250" s="464" t="s">
        <v>1718</v>
      </c>
      <c r="G250" s="464" t="s">
        <v>1819</v>
      </c>
      <c r="H250" s="468">
        <v>2</v>
      </c>
      <c r="I250" s="468">
        <v>422.22</v>
      </c>
      <c r="J250" s="464"/>
      <c r="K250" s="464">
        <v>211.11</v>
      </c>
      <c r="L250" s="468"/>
      <c r="M250" s="468"/>
      <c r="N250" s="464"/>
      <c r="O250" s="464"/>
      <c r="P250" s="468"/>
      <c r="Q250" s="468"/>
      <c r="R250" s="491"/>
      <c r="S250" s="469"/>
    </row>
    <row r="251" spans="1:19" ht="14.4" customHeight="1" x14ac:dyDescent="0.3">
      <c r="A251" s="463"/>
      <c r="B251" s="464" t="s">
        <v>1617</v>
      </c>
      <c r="C251" s="464" t="s">
        <v>1612</v>
      </c>
      <c r="D251" s="464" t="s">
        <v>1608</v>
      </c>
      <c r="E251" s="464" t="s">
        <v>1691</v>
      </c>
      <c r="F251" s="464" t="s">
        <v>1718</v>
      </c>
      <c r="G251" s="464" t="s">
        <v>1719</v>
      </c>
      <c r="H251" s="468">
        <v>116</v>
      </c>
      <c r="I251" s="468">
        <v>24488.890000000003</v>
      </c>
      <c r="J251" s="464">
        <v>1.2340422637059736</v>
      </c>
      <c r="K251" s="464">
        <v>211.11112068965519</v>
      </c>
      <c r="L251" s="468">
        <v>94</v>
      </c>
      <c r="M251" s="468">
        <v>19844.449999999997</v>
      </c>
      <c r="N251" s="464">
        <v>1</v>
      </c>
      <c r="O251" s="464">
        <v>211.11117021276593</v>
      </c>
      <c r="P251" s="468">
        <v>58</v>
      </c>
      <c r="Q251" s="468">
        <v>12244.45</v>
      </c>
      <c r="R251" s="491">
        <v>0.61702138381260263</v>
      </c>
      <c r="S251" s="469">
        <v>211.11120689655175</v>
      </c>
    </row>
    <row r="252" spans="1:19" ht="14.4" customHeight="1" x14ac:dyDescent="0.3">
      <c r="A252" s="463"/>
      <c r="B252" s="464" t="s">
        <v>1617</v>
      </c>
      <c r="C252" s="464" t="s">
        <v>1612</v>
      </c>
      <c r="D252" s="464" t="s">
        <v>1608</v>
      </c>
      <c r="E252" s="464" t="s">
        <v>1691</v>
      </c>
      <c r="F252" s="464" t="s">
        <v>1720</v>
      </c>
      <c r="G252" s="464" t="s">
        <v>1721</v>
      </c>
      <c r="H252" s="468">
        <v>65</v>
      </c>
      <c r="I252" s="468">
        <v>37916.67</v>
      </c>
      <c r="J252" s="464">
        <v>1.0317461224489795</v>
      </c>
      <c r="K252" s="464">
        <v>583.3333846153846</v>
      </c>
      <c r="L252" s="468">
        <v>63</v>
      </c>
      <c r="M252" s="468">
        <v>36750</v>
      </c>
      <c r="N252" s="464">
        <v>1</v>
      </c>
      <c r="O252" s="464">
        <v>583.33333333333337</v>
      </c>
      <c r="P252" s="468">
        <v>56</v>
      </c>
      <c r="Q252" s="468">
        <v>32666.67</v>
      </c>
      <c r="R252" s="491">
        <v>0.88888897959183666</v>
      </c>
      <c r="S252" s="469">
        <v>583.33339285714283</v>
      </c>
    </row>
    <row r="253" spans="1:19" ht="14.4" customHeight="1" x14ac:dyDescent="0.3">
      <c r="A253" s="463"/>
      <c r="B253" s="464" t="s">
        <v>1617</v>
      </c>
      <c r="C253" s="464" t="s">
        <v>1612</v>
      </c>
      <c r="D253" s="464" t="s">
        <v>1608</v>
      </c>
      <c r="E253" s="464" t="s">
        <v>1691</v>
      </c>
      <c r="F253" s="464" t="s">
        <v>1722</v>
      </c>
      <c r="G253" s="464" t="s">
        <v>1723</v>
      </c>
      <c r="H253" s="468">
        <v>67</v>
      </c>
      <c r="I253" s="468">
        <v>31266.65</v>
      </c>
      <c r="J253" s="464">
        <v>1.0806447097516947</v>
      </c>
      <c r="K253" s="464">
        <v>466.66641791044776</v>
      </c>
      <c r="L253" s="468">
        <v>62</v>
      </c>
      <c r="M253" s="468">
        <v>28933.33</v>
      </c>
      <c r="N253" s="464">
        <v>1</v>
      </c>
      <c r="O253" s="464">
        <v>466.66661290322583</v>
      </c>
      <c r="P253" s="468">
        <v>51</v>
      </c>
      <c r="Q253" s="468">
        <v>23800</v>
      </c>
      <c r="R253" s="491">
        <v>0.82258073992865666</v>
      </c>
      <c r="S253" s="469">
        <v>466.66666666666669</v>
      </c>
    </row>
    <row r="254" spans="1:19" ht="14.4" customHeight="1" x14ac:dyDescent="0.3">
      <c r="A254" s="463"/>
      <c r="B254" s="464" t="s">
        <v>1617</v>
      </c>
      <c r="C254" s="464" t="s">
        <v>1612</v>
      </c>
      <c r="D254" s="464" t="s">
        <v>1608</v>
      </c>
      <c r="E254" s="464" t="s">
        <v>1691</v>
      </c>
      <c r="F254" s="464" t="s">
        <v>1803</v>
      </c>
      <c r="G254" s="464" t="s">
        <v>1723</v>
      </c>
      <c r="H254" s="468">
        <v>51</v>
      </c>
      <c r="I254" s="468">
        <v>51000</v>
      </c>
      <c r="J254" s="464">
        <v>1.3421052631578947</v>
      </c>
      <c r="K254" s="464">
        <v>1000</v>
      </c>
      <c r="L254" s="468">
        <v>38</v>
      </c>
      <c r="M254" s="468">
        <v>38000</v>
      </c>
      <c r="N254" s="464">
        <v>1</v>
      </c>
      <c r="O254" s="464">
        <v>1000</v>
      </c>
      <c r="P254" s="468">
        <v>25</v>
      </c>
      <c r="Q254" s="468">
        <v>25000</v>
      </c>
      <c r="R254" s="491">
        <v>0.65789473684210531</v>
      </c>
      <c r="S254" s="469">
        <v>1000</v>
      </c>
    </row>
    <row r="255" spans="1:19" ht="14.4" customHeight="1" x14ac:dyDescent="0.3">
      <c r="A255" s="463"/>
      <c r="B255" s="464" t="s">
        <v>1617</v>
      </c>
      <c r="C255" s="464" t="s">
        <v>1612</v>
      </c>
      <c r="D255" s="464" t="s">
        <v>1608</v>
      </c>
      <c r="E255" s="464" t="s">
        <v>1691</v>
      </c>
      <c r="F255" s="464" t="s">
        <v>1724</v>
      </c>
      <c r="G255" s="464" t="s">
        <v>1725</v>
      </c>
      <c r="H255" s="468">
        <v>467</v>
      </c>
      <c r="I255" s="468">
        <v>23350</v>
      </c>
      <c r="J255" s="464">
        <v>1.0309050772626931</v>
      </c>
      <c r="K255" s="464">
        <v>50</v>
      </c>
      <c r="L255" s="468">
        <v>453</v>
      </c>
      <c r="M255" s="468">
        <v>22650</v>
      </c>
      <c r="N255" s="464">
        <v>1</v>
      </c>
      <c r="O255" s="464">
        <v>50</v>
      </c>
      <c r="P255" s="468">
        <v>329</v>
      </c>
      <c r="Q255" s="468">
        <v>16450</v>
      </c>
      <c r="R255" s="491">
        <v>0.72626931567328923</v>
      </c>
      <c r="S255" s="469">
        <v>50</v>
      </c>
    </row>
    <row r="256" spans="1:19" ht="14.4" customHeight="1" x14ac:dyDescent="0.3">
      <c r="A256" s="463"/>
      <c r="B256" s="464" t="s">
        <v>1617</v>
      </c>
      <c r="C256" s="464" t="s">
        <v>1612</v>
      </c>
      <c r="D256" s="464" t="s">
        <v>1608</v>
      </c>
      <c r="E256" s="464" t="s">
        <v>1691</v>
      </c>
      <c r="F256" s="464" t="s">
        <v>1726</v>
      </c>
      <c r="G256" s="464" t="s">
        <v>1727</v>
      </c>
      <c r="H256" s="468"/>
      <c r="I256" s="468"/>
      <c r="J256" s="464"/>
      <c r="K256" s="464"/>
      <c r="L256" s="468">
        <v>1</v>
      </c>
      <c r="M256" s="468">
        <v>101.11</v>
      </c>
      <c r="N256" s="464">
        <v>1</v>
      </c>
      <c r="O256" s="464">
        <v>101.11</v>
      </c>
      <c r="P256" s="468">
        <v>1</v>
      </c>
      <c r="Q256" s="468">
        <v>101.11</v>
      </c>
      <c r="R256" s="491">
        <v>1</v>
      </c>
      <c r="S256" s="469">
        <v>101.11</v>
      </c>
    </row>
    <row r="257" spans="1:19" ht="14.4" customHeight="1" x14ac:dyDescent="0.3">
      <c r="A257" s="463"/>
      <c r="B257" s="464" t="s">
        <v>1617</v>
      </c>
      <c r="C257" s="464" t="s">
        <v>1612</v>
      </c>
      <c r="D257" s="464" t="s">
        <v>1608</v>
      </c>
      <c r="E257" s="464" t="s">
        <v>1691</v>
      </c>
      <c r="F257" s="464" t="s">
        <v>1728</v>
      </c>
      <c r="G257" s="464" t="s">
        <v>1779</v>
      </c>
      <c r="H257" s="468"/>
      <c r="I257" s="468"/>
      <c r="J257" s="464"/>
      <c r="K257" s="464"/>
      <c r="L257" s="468">
        <v>1</v>
      </c>
      <c r="M257" s="468">
        <v>76.67</v>
      </c>
      <c r="N257" s="464">
        <v>1</v>
      </c>
      <c r="O257" s="464">
        <v>76.67</v>
      </c>
      <c r="P257" s="468"/>
      <c r="Q257" s="468"/>
      <c r="R257" s="491"/>
      <c r="S257" s="469"/>
    </row>
    <row r="258" spans="1:19" ht="14.4" customHeight="1" x14ac:dyDescent="0.3">
      <c r="A258" s="463"/>
      <c r="B258" s="464" t="s">
        <v>1617</v>
      </c>
      <c r="C258" s="464" t="s">
        <v>1612</v>
      </c>
      <c r="D258" s="464" t="s">
        <v>1608</v>
      </c>
      <c r="E258" s="464" t="s">
        <v>1691</v>
      </c>
      <c r="F258" s="464" t="s">
        <v>1780</v>
      </c>
      <c r="G258" s="464" t="s">
        <v>1781</v>
      </c>
      <c r="H258" s="468">
        <v>1</v>
      </c>
      <c r="I258" s="468">
        <v>0</v>
      </c>
      <c r="J258" s="464"/>
      <c r="K258" s="464">
        <v>0</v>
      </c>
      <c r="L258" s="468">
        <v>1</v>
      </c>
      <c r="M258" s="468">
        <v>0</v>
      </c>
      <c r="N258" s="464"/>
      <c r="O258" s="464">
        <v>0</v>
      </c>
      <c r="P258" s="468">
        <v>1</v>
      </c>
      <c r="Q258" s="468">
        <v>0</v>
      </c>
      <c r="R258" s="491"/>
      <c r="S258" s="469">
        <v>0</v>
      </c>
    </row>
    <row r="259" spans="1:19" ht="14.4" customHeight="1" x14ac:dyDescent="0.3">
      <c r="A259" s="463"/>
      <c r="B259" s="464" t="s">
        <v>1617</v>
      </c>
      <c r="C259" s="464" t="s">
        <v>1612</v>
      </c>
      <c r="D259" s="464" t="s">
        <v>1608</v>
      </c>
      <c r="E259" s="464" t="s">
        <v>1691</v>
      </c>
      <c r="F259" s="464" t="s">
        <v>1732</v>
      </c>
      <c r="G259" s="464" t="s">
        <v>1733</v>
      </c>
      <c r="H259" s="468">
        <v>479</v>
      </c>
      <c r="I259" s="468">
        <v>146361.10999999999</v>
      </c>
      <c r="J259" s="464">
        <v>0.75314466128893054</v>
      </c>
      <c r="K259" s="464">
        <v>305.55555323590812</v>
      </c>
      <c r="L259" s="468">
        <v>636</v>
      </c>
      <c r="M259" s="468">
        <v>194333.33000000002</v>
      </c>
      <c r="N259" s="464">
        <v>1</v>
      </c>
      <c r="O259" s="464">
        <v>305.55555031446545</v>
      </c>
      <c r="P259" s="468">
        <v>519</v>
      </c>
      <c r="Q259" s="468">
        <v>158583.34</v>
      </c>
      <c r="R259" s="491">
        <v>0.81603778415159145</v>
      </c>
      <c r="S259" s="469">
        <v>305.55556840077071</v>
      </c>
    </row>
    <row r="260" spans="1:19" ht="14.4" customHeight="1" x14ac:dyDescent="0.3">
      <c r="A260" s="463"/>
      <c r="B260" s="464" t="s">
        <v>1617</v>
      </c>
      <c r="C260" s="464" t="s">
        <v>1612</v>
      </c>
      <c r="D260" s="464" t="s">
        <v>1608</v>
      </c>
      <c r="E260" s="464" t="s">
        <v>1691</v>
      </c>
      <c r="F260" s="464" t="s">
        <v>1734</v>
      </c>
      <c r="G260" s="464" t="s">
        <v>1736</v>
      </c>
      <c r="H260" s="468">
        <v>3783</v>
      </c>
      <c r="I260" s="468">
        <v>126100</v>
      </c>
      <c r="J260" s="464">
        <v>1.0177562550443906</v>
      </c>
      <c r="K260" s="464">
        <v>33.333333333333336</v>
      </c>
      <c r="L260" s="468">
        <v>3717</v>
      </c>
      <c r="M260" s="468">
        <v>123900</v>
      </c>
      <c r="N260" s="464">
        <v>1</v>
      </c>
      <c r="O260" s="464">
        <v>33.333333333333336</v>
      </c>
      <c r="P260" s="468">
        <v>3428</v>
      </c>
      <c r="Q260" s="468">
        <v>114266.67</v>
      </c>
      <c r="R260" s="491">
        <v>0.92224915254237283</v>
      </c>
      <c r="S260" s="469">
        <v>33.333334305717621</v>
      </c>
    </row>
    <row r="261" spans="1:19" ht="14.4" customHeight="1" x14ac:dyDescent="0.3">
      <c r="A261" s="463"/>
      <c r="B261" s="464" t="s">
        <v>1617</v>
      </c>
      <c r="C261" s="464" t="s">
        <v>1612</v>
      </c>
      <c r="D261" s="464" t="s">
        <v>1608</v>
      </c>
      <c r="E261" s="464" t="s">
        <v>1691</v>
      </c>
      <c r="F261" s="464" t="s">
        <v>1737</v>
      </c>
      <c r="G261" s="464" t="s">
        <v>1738</v>
      </c>
      <c r="H261" s="468">
        <v>279</v>
      </c>
      <c r="I261" s="468">
        <v>127099.99</v>
      </c>
      <c r="J261" s="464">
        <v>0.83035705944344396</v>
      </c>
      <c r="K261" s="464">
        <v>455.55551971326167</v>
      </c>
      <c r="L261" s="468">
        <v>336</v>
      </c>
      <c r="M261" s="468">
        <v>153066.66999999998</v>
      </c>
      <c r="N261" s="464">
        <v>1</v>
      </c>
      <c r="O261" s="464">
        <v>455.55556547619045</v>
      </c>
      <c r="P261" s="468">
        <v>250</v>
      </c>
      <c r="Q261" s="468">
        <v>113888.88</v>
      </c>
      <c r="R261" s="491">
        <v>0.74404754477248392</v>
      </c>
      <c r="S261" s="469">
        <v>455.55552</v>
      </c>
    </row>
    <row r="262" spans="1:19" ht="14.4" customHeight="1" x14ac:dyDescent="0.3">
      <c r="A262" s="463"/>
      <c r="B262" s="464" t="s">
        <v>1617</v>
      </c>
      <c r="C262" s="464" t="s">
        <v>1612</v>
      </c>
      <c r="D262" s="464" t="s">
        <v>1608</v>
      </c>
      <c r="E262" s="464" t="s">
        <v>1691</v>
      </c>
      <c r="F262" s="464" t="s">
        <v>1820</v>
      </c>
      <c r="G262" s="464" t="s">
        <v>1821</v>
      </c>
      <c r="H262" s="468">
        <v>190</v>
      </c>
      <c r="I262" s="468">
        <v>11188.890000000001</v>
      </c>
      <c r="J262" s="464">
        <v>0.93596103205168979</v>
      </c>
      <c r="K262" s="464">
        <v>58.888894736842111</v>
      </c>
      <c r="L262" s="468">
        <v>203</v>
      </c>
      <c r="M262" s="468">
        <v>11954.439999999999</v>
      </c>
      <c r="N262" s="464">
        <v>1</v>
      </c>
      <c r="O262" s="464">
        <v>58.888866995073883</v>
      </c>
      <c r="P262" s="468">
        <v>190</v>
      </c>
      <c r="Q262" s="468">
        <v>11188.89</v>
      </c>
      <c r="R262" s="491">
        <v>0.93596103205168968</v>
      </c>
      <c r="S262" s="469">
        <v>58.888894736842104</v>
      </c>
    </row>
    <row r="263" spans="1:19" ht="14.4" customHeight="1" x14ac:dyDescent="0.3">
      <c r="A263" s="463"/>
      <c r="B263" s="464" t="s">
        <v>1617</v>
      </c>
      <c r="C263" s="464" t="s">
        <v>1612</v>
      </c>
      <c r="D263" s="464" t="s">
        <v>1608</v>
      </c>
      <c r="E263" s="464" t="s">
        <v>1691</v>
      </c>
      <c r="F263" s="464" t="s">
        <v>1739</v>
      </c>
      <c r="G263" s="464" t="s">
        <v>1740</v>
      </c>
      <c r="H263" s="468">
        <v>540</v>
      </c>
      <c r="I263" s="468">
        <v>42000</v>
      </c>
      <c r="J263" s="464">
        <v>0.8530804532050843</v>
      </c>
      <c r="K263" s="464">
        <v>77.777777777777771</v>
      </c>
      <c r="L263" s="468">
        <v>633</v>
      </c>
      <c r="M263" s="468">
        <v>49233.34</v>
      </c>
      <c r="N263" s="464">
        <v>1</v>
      </c>
      <c r="O263" s="464">
        <v>77.777788309636648</v>
      </c>
      <c r="P263" s="468">
        <v>486</v>
      </c>
      <c r="Q263" s="468">
        <v>37800</v>
      </c>
      <c r="R263" s="491">
        <v>0.76777240788457579</v>
      </c>
      <c r="S263" s="469">
        <v>77.777777777777771</v>
      </c>
    </row>
    <row r="264" spans="1:19" ht="14.4" customHeight="1" x14ac:dyDescent="0.3">
      <c r="A264" s="463"/>
      <c r="B264" s="464" t="s">
        <v>1617</v>
      </c>
      <c r="C264" s="464" t="s">
        <v>1612</v>
      </c>
      <c r="D264" s="464" t="s">
        <v>1608</v>
      </c>
      <c r="E264" s="464" t="s">
        <v>1691</v>
      </c>
      <c r="F264" s="464" t="s">
        <v>1805</v>
      </c>
      <c r="G264" s="464" t="s">
        <v>1806</v>
      </c>
      <c r="H264" s="468"/>
      <c r="I264" s="468"/>
      <c r="J264" s="464"/>
      <c r="K264" s="464"/>
      <c r="L264" s="468">
        <v>1</v>
      </c>
      <c r="M264" s="468">
        <v>700</v>
      </c>
      <c r="N264" s="464">
        <v>1</v>
      </c>
      <c r="O264" s="464">
        <v>700</v>
      </c>
      <c r="P264" s="468"/>
      <c r="Q264" s="468"/>
      <c r="R264" s="491"/>
      <c r="S264" s="469"/>
    </row>
    <row r="265" spans="1:19" ht="14.4" customHeight="1" x14ac:dyDescent="0.3">
      <c r="A265" s="463"/>
      <c r="B265" s="464" t="s">
        <v>1617</v>
      </c>
      <c r="C265" s="464" t="s">
        <v>1612</v>
      </c>
      <c r="D265" s="464" t="s">
        <v>1608</v>
      </c>
      <c r="E265" s="464" t="s">
        <v>1691</v>
      </c>
      <c r="F265" s="464" t="s">
        <v>1805</v>
      </c>
      <c r="G265" s="464" t="s">
        <v>1822</v>
      </c>
      <c r="H265" s="468">
        <v>0</v>
      </c>
      <c r="I265" s="468">
        <v>0</v>
      </c>
      <c r="J265" s="464"/>
      <c r="K265" s="464"/>
      <c r="L265" s="468"/>
      <c r="M265" s="468"/>
      <c r="N265" s="464"/>
      <c r="O265" s="464"/>
      <c r="P265" s="468"/>
      <c r="Q265" s="468"/>
      <c r="R265" s="491"/>
      <c r="S265" s="469"/>
    </row>
    <row r="266" spans="1:19" ht="14.4" customHeight="1" x14ac:dyDescent="0.3">
      <c r="A266" s="463"/>
      <c r="B266" s="464" t="s">
        <v>1617</v>
      </c>
      <c r="C266" s="464" t="s">
        <v>1612</v>
      </c>
      <c r="D266" s="464" t="s">
        <v>1608</v>
      </c>
      <c r="E266" s="464" t="s">
        <v>1691</v>
      </c>
      <c r="F266" s="464" t="s">
        <v>1823</v>
      </c>
      <c r="G266" s="464" t="s">
        <v>1824</v>
      </c>
      <c r="H266" s="468">
        <v>221</v>
      </c>
      <c r="I266" s="468">
        <v>245555.53999999998</v>
      </c>
      <c r="J266" s="464">
        <v>1.0676327826086955</v>
      </c>
      <c r="K266" s="464">
        <v>1111.1110407239819</v>
      </c>
      <c r="L266" s="468">
        <v>207</v>
      </c>
      <c r="M266" s="468">
        <v>230000</v>
      </c>
      <c r="N266" s="464">
        <v>1</v>
      </c>
      <c r="O266" s="464">
        <v>1111.1111111111111</v>
      </c>
      <c r="P266" s="468">
        <v>138</v>
      </c>
      <c r="Q266" s="468">
        <v>153333.35</v>
      </c>
      <c r="R266" s="491">
        <v>0.66666673913043484</v>
      </c>
      <c r="S266" s="469">
        <v>1111.111231884058</v>
      </c>
    </row>
    <row r="267" spans="1:19" ht="14.4" customHeight="1" x14ac:dyDescent="0.3">
      <c r="A267" s="463"/>
      <c r="B267" s="464" t="s">
        <v>1617</v>
      </c>
      <c r="C267" s="464" t="s">
        <v>1612</v>
      </c>
      <c r="D267" s="464" t="s">
        <v>1608</v>
      </c>
      <c r="E267" s="464" t="s">
        <v>1691</v>
      </c>
      <c r="F267" s="464" t="s">
        <v>1741</v>
      </c>
      <c r="G267" s="464" t="s">
        <v>1743</v>
      </c>
      <c r="H267" s="468">
        <v>1648</v>
      </c>
      <c r="I267" s="468">
        <v>444960</v>
      </c>
      <c r="J267" s="464">
        <v>0.8738069989395546</v>
      </c>
      <c r="K267" s="464">
        <v>270</v>
      </c>
      <c r="L267" s="468">
        <v>1886</v>
      </c>
      <c r="M267" s="468">
        <v>509220</v>
      </c>
      <c r="N267" s="464">
        <v>1</v>
      </c>
      <c r="O267" s="464">
        <v>270</v>
      </c>
      <c r="P267" s="468">
        <v>1879</v>
      </c>
      <c r="Q267" s="468">
        <v>507330</v>
      </c>
      <c r="R267" s="491">
        <v>0.99628844114528103</v>
      </c>
      <c r="S267" s="469">
        <v>270</v>
      </c>
    </row>
    <row r="268" spans="1:19" ht="14.4" customHeight="1" x14ac:dyDescent="0.3">
      <c r="A268" s="463"/>
      <c r="B268" s="464" t="s">
        <v>1617</v>
      </c>
      <c r="C268" s="464" t="s">
        <v>1612</v>
      </c>
      <c r="D268" s="464" t="s">
        <v>1608</v>
      </c>
      <c r="E268" s="464" t="s">
        <v>1691</v>
      </c>
      <c r="F268" s="464" t="s">
        <v>1744</v>
      </c>
      <c r="G268" s="464" t="s">
        <v>1745</v>
      </c>
      <c r="H268" s="468">
        <v>1130</v>
      </c>
      <c r="I268" s="468">
        <v>106722.23</v>
      </c>
      <c r="J268" s="464">
        <v>1.0700757640323688</v>
      </c>
      <c r="K268" s="464">
        <v>94.444451327433626</v>
      </c>
      <c r="L268" s="468">
        <v>1056</v>
      </c>
      <c r="M268" s="468">
        <v>99733.34</v>
      </c>
      <c r="N268" s="464">
        <v>1</v>
      </c>
      <c r="O268" s="464">
        <v>94.444450757575751</v>
      </c>
      <c r="P268" s="468">
        <v>691</v>
      </c>
      <c r="Q268" s="468">
        <v>65261.11</v>
      </c>
      <c r="R268" s="491">
        <v>0.65435600572486596</v>
      </c>
      <c r="S268" s="469">
        <v>94.44444283646888</v>
      </c>
    </row>
    <row r="269" spans="1:19" ht="14.4" customHeight="1" x14ac:dyDescent="0.3">
      <c r="A269" s="463"/>
      <c r="B269" s="464" t="s">
        <v>1617</v>
      </c>
      <c r="C269" s="464" t="s">
        <v>1612</v>
      </c>
      <c r="D269" s="464" t="s">
        <v>1608</v>
      </c>
      <c r="E269" s="464" t="s">
        <v>1691</v>
      </c>
      <c r="F269" s="464" t="s">
        <v>1749</v>
      </c>
      <c r="G269" s="464" t="s">
        <v>1750</v>
      </c>
      <c r="H269" s="468">
        <v>1</v>
      </c>
      <c r="I269" s="468">
        <v>96.67</v>
      </c>
      <c r="J269" s="464">
        <v>1</v>
      </c>
      <c r="K269" s="464">
        <v>96.67</v>
      </c>
      <c r="L269" s="468">
        <v>1</v>
      </c>
      <c r="M269" s="468">
        <v>96.67</v>
      </c>
      <c r="N269" s="464">
        <v>1</v>
      </c>
      <c r="O269" s="464">
        <v>96.67</v>
      </c>
      <c r="P269" s="468">
        <v>6</v>
      </c>
      <c r="Q269" s="468">
        <v>580</v>
      </c>
      <c r="R269" s="491">
        <v>5.9997931105823934</v>
      </c>
      <c r="S269" s="469">
        <v>96.666666666666671</v>
      </c>
    </row>
    <row r="270" spans="1:19" ht="14.4" customHeight="1" x14ac:dyDescent="0.3">
      <c r="A270" s="463"/>
      <c r="B270" s="464" t="s">
        <v>1617</v>
      </c>
      <c r="C270" s="464" t="s">
        <v>1612</v>
      </c>
      <c r="D270" s="464" t="s">
        <v>1608</v>
      </c>
      <c r="E270" s="464" t="s">
        <v>1691</v>
      </c>
      <c r="F270" s="464" t="s">
        <v>1749</v>
      </c>
      <c r="G270" s="464" t="s">
        <v>1751</v>
      </c>
      <c r="H270" s="468"/>
      <c r="I270" s="468"/>
      <c r="J270" s="464"/>
      <c r="K270" s="464"/>
      <c r="L270" s="468">
        <v>4</v>
      </c>
      <c r="M270" s="468">
        <v>386.67</v>
      </c>
      <c r="N270" s="464">
        <v>1</v>
      </c>
      <c r="O270" s="464">
        <v>96.667500000000004</v>
      </c>
      <c r="P270" s="468">
        <v>3</v>
      </c>
      <c r="Q270" s="468">
        <v>290</v>
      </c>
      <c r="R270" s="491">
        <v>0.74999353453849538</v>
      </c>
      <c r="S270" s="469">
        <v>96.666666666666671</v>
      </c>
    </row>
    <row r="271" spans="1:19" ht="14.4" customHeight="1" x14ac:dyDescent="0.3">
      <c r="A271" s="463"/>
      <c r="B271" s="464" t="s">
        <v>1617</v>
      </c>
      <c r="C271" s="464" t="s">
        <v>1612</v>
      </c>
      <c r="D271" s="464" t="s">
        <v>1608</v>
      </c>
      <c r="E271" s="464" t="s">
        <v>1691</v>
      </c>
      <c r="F271" s="464" t="s">
        <v>1785</v>
      </c>
      <c r="G271" s="464" t="s">
        <v>1786</v>
      </c>
      <c r="H271" s="468"/>
      <c r="I271" s="468"/>
      <c r="J271" s="464"/>
      <c r="K271" s="464"/>
      <c r="L271" s="468">
        <v>11</v>
      </c>
      <c r="M271" s="468">
        <v>831.11</v>
      </c>
      <c r="N271" s="464">
        <v>1</v>
      </c>
      <c r="O271" s="464">
        <v>75.555454545454552</v>
      </c>
      <c r="P271" s="468">
        <v>25</v>
      </c>
      <c r="Q271" s="468">
        <v>1888.88</v>
      </c>
      <c r="R271" s="491">
        <v>2.2727196159353156</v>
      </c>
      <c r="S271" s="469">
        <v>75.555199999999999</v>
      </c>
    </row>
    <row r="272" spans="1:19" ht="14.4" customHeight="1" x14ac:dyDescent="0.3">
      <c r="A272" s="463"/>
      <c r="B272" s="464" t="s">
        <v>1617</v>
      </c>
      <c r="C272" s="464" t="s">
        <v>1612</v>
      </c>
      <c r="D272" s="464" t="s">
        <v>1608</v>
      </c>
      <c r="E272" s="464" t="s">
        <v>1691</v>
      </c>
      <c r="F272" s="464" t="s">
        <v>1807</v>
      </c>
      <c r="G272" s="464" t="s">
        <v>1808</v>
      </c>
      <c r="H272" s="468">
        <v>32</v>
      </c>
      <c r="I272" s="468">
        <v>41066.660000000003</v>
      </c>
      <c r="J272" s="464">
        <v>1.0666664935064936</v>
      </c>
      <c r="K272" s="464">
        <v>1283.3331250000001</v>
      </c>
      <c r="L272" s="468">
        <v>30</v>
      </c>
      <c r="M272" s="468">
        <v>38500</v>
      </c>
      <c r="N272" s="464">
        <v>1</v>
      </c>
      <c r="O272" s="464">
        <v>1283.3333333333333</v>
      </c>
      <c r="P272" s="468">
        <v>36</v>
      </c>
      <c r="Q272" s="468">
        <v>46200.009999999995</v>
      </c>
      <c r="R272" s="491">
        <v>1.2000002597402597</v>
      </c>
      <c r="S272" s="469">
        <v>1283.3336111111109</v>
      </c>
    </row>
    <row r="273" spans="1:19" ht="14.4" customHeight="1" x14ac:dyDescent="0.3">
      <c r="A273" s="463"/>
      <c r="B273" s="464" t="s">
        <v>1617</v>
      </c>
      <c r="C273" s="464" t="s">
        <v>1612</v>
      </c>
      <c r="D273" s="464" t="s">
        <v>1608</v>
      </c>
      <c r="E273" s="464" t="s">
        <v>1691</v>
      </c>
      <c r="F273" s="464" t="s">
        <v>1757</v>
      </c>
      <c r="G273" s="464" t="s">
        <v>1758</v>
      </c>
      <c r="H273" s="468">
        <v>4</v>
      </c>
      <c r="I273" s="468">
        <v>466.67</v>
      </c>
      <c r="J273" s="464">
        <v>0.57143032069256861</v>
      </c>
      <c r="K273" s="464">
        <v>116.6675</v>
      </c>
      <c r="L273" s="468">
        <v>7</v>
      </c>
      <c r="M273" s="468">
        <v>816.67000000000007</v>
      </c>
      <c r="N273" s="464">
        <v>1</v>
      </c>
      <c r="O273" s="464">
        <v>116.66714285714286</v>
      </c>
      <c r="P273" s="468"/>
      <c r="Q273" s="468"/>
      <c r="R273" s="491"/>
      <c r="S273" s="469"/>
    </row>
    <row r="274" spans="1:19" ht="14.4" customHeight="1" x14ac:dyDescent="0.3">
      <c r="A274" s="463"/>
      <c r="B274" s="464" t="s">
        <v>1617</v>
      </c>
      <c r="C274" s="464" t="s">
        <v>1612</v>
      </c>
      <c r="D274" s="464" t="s">
        <v>1608</v>
      </c>
      <c r="E274" s="464" t="s">
        <v>1691</v>
      </c>
      <c r="F274" s="464" t="s">
        <v>1757</v>
      </c>
      <c r="G274" s="464" t="s">
        <v>1759</v>
      </c>
      <c r="H274" s="468">
        <v>1</v>
      </c>
      <c r="I274" s="468">
        <v>116.67</v>
      </c>
      <c r="J274" s="464">
        <v>0.5</v>
      </c>
      <c r="K274" s="464">
        <v>116.67</v>
      </c>
      <c r="L274" s="468">
        <v>2</v>
      </c>
      <c r="M274" s="468">
        <v>233.34</v>
      </c>
      <c r="N274" s="464">
        <v>1</v>
      </c>
      <c r="O274" s="464">
        <v>116.67</v>
      </c>
      <c r="P274" s="468"/>
      <c r="Q274" s="468"/>
      <c r="R274" s="491"/>
      <c r="S274" s="469"/>
    </row>
    <row r="275" spans="1:19" ht="14.4" customHeight="1" x14ac:dyDescent="0.3">
      <c r="A275" s="463"/>
      <c r="B275" s="464" t="s">
        <v>1617</v>
      </c>
      <c r="C275" s="464" t="s">
        <v>1612</v>
      </c>
      <c r="D275" s="464" t="s">
        <v>1608</v>
      </c>
      <c r="E275" s="464" t="s">
        <v>1691</v>
      </c>
      <c r="F275" s="464" t="s">
        <v>1760</v>
      </c>
      <c r="G275" s="464" t="s">
        <v>1761</v>
      </c>
      <c r="H275" s="468">
        <v>48</v>
      </c>
      <c r="I275" s="468">
        <v>2346.66</v>
      </c>
      <c r="J275" s="464">
        <v>1.0212682621127256</v>
      </c>
      <c r="K275" s="464">
        <v>48.888749999999995</v>
      </c>
      <c r="L275" s="468">
        <v>47</v>
      </c>
      <c r="M275" s="468">
        <v>2297.79</v>
      </c>
      <c r="N275" s="464">
        <v>1</v>
      </c>
      <c r="O275" s="464">
        <v>48.889148936170209</v>
      </c>
      <c r="P275" s="468">
        <v>13</v>
      </c>
      <c r="Q275" s="468">
        <v>635.55999999999995</v>
      </c>
      <c r="R275" s="491">
        <v>0.2765962076604041</v>
      </c>
      <c r="S275" s="469">
        <v>48.889230769230764</v>
      </c>
    </row>
    <row r="276" spans="1:19" ht="14.4" customHeight="1" x14ac:dyDescent="0.3">
      <c r="A276" s="463"/>
      <c r="B276" s="464" t="s">
        <v>1617</v>
      </c>
      <c r="C276" s="464" t="s">
        <v>1612</v>
      </c>
      <c r="D276" s="464" t="s">
        <v>1608</v>
      </c>
      <c r="E276" s="464" t="s">
        <v>1691</v>
      </c>
      <c r="F276" s="464" t="s">
        <v>1811</v>
      </c>
      <c r="G276" s="464" t="s">
        <v>1812</v>
      </c>
      <c r="H276" s="468">
        <v>10</v>
      </c>
      <c r="I276" s="468">
        <v>4666.67</v>
      </c>
      <c r="J276" s="464">
        <v>1.4285709912540905</v>
      </c>
      <c r="K276" s="464">
        <v>466.66700000000003</v>
      </c>
      <c r="L276" s="468">
        <v>7</v>
      </c>
      <c r="M276" s="468">
        <v>3266.67</v>
      </c>
      <c r="N276" s="464">
        <v>1</v>
      </c>
      <c r="O276" s="464">
        <v>466.66714285714289</v>
      </c>
      <c r="P276" s="468">
        <v>4</v>
      </c>
      <c r="Q276" s="468">
        <v>1866.67</v>
      </c>
      <c r="R276" s="491">
        <v>0.57142900874590941</v>
      </c>
      <c r="S276" s="469">
        <v>466.66750000000002</v>
      </c>
    </row>
    <row r="277" spans="1:19" ht="14.4" customHeight="1" x14ac:dyDescent="0.3">
      <c r="A277" s="463"/>
      <c r="B277" s="464" t="s">
        <v>1617</v>
      </c>
      <c r="C277" s="464" t="s">
        <v>1612</v>
      </c>
      <c r="D277" s="464" t="s">
        <v>1608</v>
      </c>
      <c r="E277" s="464" t="s">
        <v>1691</v>
      </c>
      <c r="F277" s="464" t="s">
        <v>1762</v>
      </c>
      <c r="G277" s="464" t="s">
        <v>1763</v>
      </c>
      <c r="H277" s="468">
        <v>1</v>
      </c>
      <c r="I277" s="468">
        <v>344.44</v>
      </c>
      <c r="J277" s="464">
        <v>1</v>
      </c>
      <c r="K277" s="464">
        <v>344.44</v>
      </c>
      <c r="L277" s="468">
        <v>1</v>
      </c>
      <c r="M277" s="468">
        <v>344.44</v>
      </c>
      <c r="N277" s="464">
        <v>1</v>
      </c>
      <c r="O277" s="464">
        <v>344.44</v>
      </c>
      <c r="P277" s="468">
        <v>4</v>
      </c>
      <c r="Q277" s="468">
        <v>1377.77</v>
      </c>
      <c r="R277" s="491">
        <v>4.0000290326326793</v>
      </c>
      <c r="S277" s="469">
        <v>344.4425</v>
      </c>
    </row>
    <row r="278" spans="1:19" ht="14.4" customHeight="1" x14ac:dyDescent="0.3">
      <c r="A278" s="463"/>
      <c r="B278" s="464" t="s">
        <v>1617</v>
      </c>
      <c r="C278" s="464" t="s">
        <v>1612</v>
      </c>
      <c r="D278" s="464" t="s">
        <v>1608</v>
      </c>
      <c r="E278" s="464" t="s">
        <v>1691</v>
      </c>
      <c r="F278" s="464" t="s">
        <v>1787</v>
      </c>
      <c r="G278" s="464" t="s">
        <v>1788</v>
      </c>
      <c r="H278" s="468">
        <v>149</v>
      </c>
      <c r="I278" s="468">
        <v>69533.33</v>
      </c>
      <c r="J278" s="464">
        <v>1.3545457414404523</v>
      </c>
      <c r="K278" s="464">
        <v>466.66664429530204</v>
      </c>
      <c r="L278" s="468">
        <v>110</v>
      </c>
      <c r="M278" s="468">
        <v>51333.320000000007</v>
      </c>
      <c r="N278" s="464">
        <v>1</v>
      </c>
      <c r="O278" s="464">
        <v>466.66654545454554</v>
      </c>
      <c r="P278" s="468">
        <v>97</v>
      </c>
      <c r="Q278" s="468">
        <v>45266.67</v>
      </c>
      <c r="R278" s="491">
        <v>0.88181847579700656</v>
      </c>
      <c r="S278" s="469">
        <v>466.66670103092781</v>
      </c>
    </row>
    <row r="279" spans="1:19" ht="14.4" customHeight="1" x14ac:dyDescent="0.3">
      <c r="A279" s="463"/>
      <c r="B279" s="464" t="s">
        <v>1617</v>
      </c>
      <c r="C279" s="464" t="s">
        <v>1612</v>
      </c>
      <c r="D279" s="464" t="s">
        <v>1608</v>
      </c>
      <c r="E279" s="464" t="s">
        <v>1691</v>
      </c>
      <c r="F279" s="464" t="s">
        <v>1825</v>
      </c>
      <c r="G279" s="464" t="s">
        <v>1826</v>
      </c>
      <c r="H279" s="468">
        <v>34</v>
      </c>
      <c r="I279" s="468">
        <v>3324.44</v>
      </c>
      <c r="J279" s="464">
        <v>1.3076865586512629</v>
      </c>
      <c r="K279" s="464">
        <v>97.777647058823533</v>
      </c>
      <c r="L279" s="468">
        <v>26</v>
      </c>
      <c r="M279" s="468">
        <v>2542.23</v>
      </c>
      <c r="N279" s="464">
        <v>1</v>
      </c>
      <c r="O279" s="464">
        <v>97.778076923076924</v>
      </c>
      <c r="P279" s="468">
        <v>27</v>
      </c>
      <c r="Q279" s="468">
        <v>2640.01</v>
      </c>
      <c r="R279" s="491">
        <v>1.0384622949143076</v>
      </c>
      <c r="S279" s="469">
        <v>97.778148148148162</v>
      </c>
    </row>
    <row r="280" spans="1:19" ht="14.4" customHeight="1" x14ac:dyDescent="0.3">
      <c r="A280" s="463"/>
      <c r="B280" s="464" t="s">
        <v>1617</v>
      </c>
      <c r="C280" s="464" t="s">
        <v>1612</v>
      </c>
      <c r="D280" s="464" t="s">
        <v>1608</v>
      </c>
      <c r="E280" s="464" t="s">
        <v>1691</v>
      </c>
      <c r="F280" s="464" t="s">
        <v>1825</v>
      </c>
      <c r="G280" s="464" t="s">
        <v>1827</v>
      </c>
      <c r="H280" s="468"/>
      <c r="I280" s="468"/>
      <c r="J280" s="464"/>
      <c r="K280" s="464"/>
      <c r="L280" s="468">
        <v>3</v>
      </c>
      <c r="M280" s="468">
        <v>293.34000000000003</v>
      </c>
      <c r="N280" s="464">
        <v>1</v>
      </c>
      <c r="O280" s="464">
        <v>97.780000000000015</v>
      </c>
      <c r="P280" s="468">
        <v>2</v>
      </c>
      <c r="Q280" s="468">
        <v>195.56</v>
      </c>
      <c r="R280" s="491">
        <v>0.66666666666666663</v>
      </c>
      <c r="S280" s="469">
        <v>97.78</v>
      </c>
    </row>
    <row r="281" spans="1:19" ht="14.4" customHeight="1" x14ac:dyDescent="0.3">
      <c r="A281" s="463"/>
      <c r="B281" s="464" t="s">
        <v>1617</v>
      </c>
      <c r="C281" s="464" t="s">
        <v>1612</v>
      </c>
      <c r="D281" s="464" t="s">
        <v>1608</v>
      </c>
      <c r="E281" s="464" t="s">
        <v>1691</v>
      </c>
      <c r="F281" s="464" t="s">
        <v>1828</v>
      </c>
      <c r="G281" s="464" t="s">
        <v>1829</v>
      </c>
      <c r="H281" s="468">
        <v>2</v>
      </c>
      <c r="I281" s="468">
        <v>962.22</v>
      </c>
      <c r="J281" s="464"/>
      <c r="K281" s="464">
        <v>481.11</v>
      </c>
      <c r="L281" s="468"/>
      <c r="M281" s="468"/>
      <c r="N281" s="464"/>
      <c r="O281" s="464"/>
      <c r="P281" s="468"/>
      <c r="Q281" s="468"/>
      <c r="R281" s="491"/>
      <c r="S281" s="469"/>
    </row>
    <row r="282" spans="1:19" ht="14.4" customHeight="1" x14ac:dyDescent="0.3">
      <c r="A282" s="463"/>
      <c r="B282" s="464" t="s">
        <v>1617</v>
      </c>
      <c r="C282" s="464" t="s">
        <v>1612</v>
      </c>
      <c r="D282" s="464" t="s">
        <v>1608</v>
      </c>
      <c r="E282" s="464" t="s">
        <v>1691</v>
      </c>
      <c r="F282" s="464" t="s">
        <v>1772</v>
      </c>
      <c r="G282" s="464" t="s">
        <v>1792</v>
      </c>
      <c r="H282" s="468"/>
      <c r="I282" s="468"/>
      <c r="J282" s="464"/>
      <c r="K282" s="464"/>
      <c r="L282" s="468"/>
      <c r="M282" s="468"/>
      <c r="N282" s="464"/>
      <c r="O282" s="464"/>
      <c r="P282" s="468">
        <v>1</v>
      </c>
      <c r="Q282" s="468">
        <v>116.67</v>
      </c>
      <c r="R282" s="491"/>
      <c r="S282" s="469">
        <v>116.67</v>
      </c>
    </row>
    <row r="283" spans="1:19" ht="14.4" customHeight="1" x14ac:dyDescent="0.3">
      <c r="A283" s="463"/>
      <c r="B283" s="464" t="s">
        <v>1830</v>
      </c>
      <c r="C283" s="464" t="s">
        <v>1609</v>
      </c>
      <c r="D283" s="464" t="s">
        <v>1608</v>
      </c>
      <c r="E283" s="464" t="s">
        <v>1618</v>
      </c>
      <c r="F283" s="464" t="s">
        <v>1620</v>
      </c>
      <c r="G283" s="464"/>
      <c r="H283" s="468">
        <v>5</v>
      </c>
      <c r="I283" s="468">
        <v>565</v>
      </c>
      <c r="J283" s="464">
        <v>0.33333333333333331</v>
      </c>
      <c r="K283" s="464">
        <v>113</v>
      </c>
      <c r="L283" s="468">
        <v>15</v>
      </c>
      <c r="M283" s="468">
        <v>1695</v>
      </c>
      <c r="N283" s="464">
        <v>1</v>
      </c>
      <c r="O283" s="464">
        <v>113</v>
      </c>
      <c r="P283" s="468">
        <v>15</v>
      </c>
      <c r="Q283" s="468">
        <v>1695</v>
      </c>
      <c r="R283" s="491">
        <v>1</v>
      </c>
      <c r="S283" s="469">
        <v>113</v>
      </c>
    </row>
    <row r="284" spans="1:19" ht="14.4" customHeight="1" x14ac:dyDescent="0.3">
      <c r="A284" s="463"/>
      <c r="B284" s="464" t="s">
        <v>1830</v>
      </c>
      <c r="C284" s="464" t="s">
        <v>1609</v>
      </c>
      <c r="D284" s="464" t="s">
        <v>1608</v>
      </c>
      <c r="E284" s="464" t="s">
        <v>1618</v>
      </c>
      <c r="F284" s="464" t="s">
        <v>1793</v>
      </c>
      <c r="G284" s="464"/>
      <c r="H284" s="468">
        <v>1</v>
      </c>
      <c r="I284" s="468">
        <v>1657</v>
      </c>
      <c r="J284" s="464"/>
      <c r="K284" s="464">
        <v>1657</v>
      </c>
      <c r="L284" s="468"/>
      <c r="M284" s="468"/>
      <c r="N284" s="464"/>
      <c r="O284" s="464"/>
      <c r="P284" s="468"/>
      <c r="Q284" s="468"/>
      <c r="R284" s="491"/>
      <c r="S284" s="469"/>
    </row>
    <row r="285" spans="1:19" ht="14.4" customHeight="1" x14ac:dyDescent="0.3">
      <c r="A285" s="463"/>
      <c r="B285" s="464" t="s">
        <v>1830</v>
      </c>
      <c r="C285" s="464" t="s">
        <v>1609</v>
      </c>
      <c r="D285" s="464" t="s">
        <v>1608</v>
      </c>
      <c r="E285" s="464" t="s">
        <v>1618</v>
      </c>
      <c r="F285" s="464" t="s">
        <v>1796</v>
      </c>
      <c r="G285" s="464"/>
      <c r="H285" s="468">
        <v>2</v>
      </c>
      <c r="I285" s="468">
        <v>2016</v>
      </c>
      <c r="J285" s="464">
        <v>0.25</v>
      </c>
      <c r="K285" s="464">
        <v>1008</v>
      </c>
      <c r="L285" s="468">
        <v>8</v>
      </c>
      <c r="M285" s="468">
        <v>8064</v>
      </c>
      <c r="N285" s="464">
        <v>1</v>
      </c>
      <c r="O285" s="464">
        <v>1008</v>
      </c>
      <c r="P285" s="468">
        <v>4</v>
      </c>
      <c r="Q285" s="468">
        <v>4032</v>
      </c>
      <c r="R285" s="491">
        <v>0.5</v>
      </c>
      <c r="S285" s="469">
        <v>1008</v>
      </c>
    </row>
    <row r="286" spans="1:19" ht="14.4" customHeight="1" x14ac:dyDescent="0.3">
      <c r="A286" s="463"/>
      <c r="B286" s="464" t="s">
        <v>1830</v>
      </c>
      <c r="C286" s="464" t="s">
        <v>1609</v>
      </c>
      <c r="D286" s="464" t="s">
        <v>1608</v>
      </c>
      <c r="E286" s="464" t="s">
        <v>1618</v>
      </c>
      <c r="F286" s="464" t="s">
        <v>1831</v>
      </c>
      <c r="G286" s="464"/>
      <c r="H286" s="468">
        <v>358</v>
      </c>
      <c r="I286" s="468">
        <v>77686</v>
      </c>
      <c r="J286" s="464">
        <v>0.89500000000000002</v>
      </c>
      <c r="K286" s="464">
        <v>217</v>
      </c>
      <c r="L286" s="468">
        <v>400</v>
      </c>
      <c r="M286" s="468">
        <v>86800</v>
      </c>
      <c r="N286" s="464">
        <v>1</v>
      </c>
      <c r="O286" s="464">
        <v>217</v>
      </c>
      <c r="P286" s="468">
        <v>355</v>
      </c>
      <c r="Q286" s="468">
        <v>77035</v>
      </c>
      <c r="R286" s="491">
        <v>0.88749999999999996</v>
      </c>
      <c r="S286" s="469">
        <v>217</v>
      </c>
    </row>
    <row r="287" spans="1:19" ht="14.4" customHeight="1" x14ac:dyDescent="0.3">
      <c r="A287" s="463"/>
      <c r="B287" s="464" t="s">
        <v>1830</v>
      </c>
      <c r="C287" s="464" t="s">
        <v>1609</v>
      </c>
      <c r="D287" s="464" t="s">
        <v>1608</v>
      </c>
      <c r="E287" s="464" t="s">
        <v>1618</v>
      </c>
      <c r="F287" s="464" t="s">
        <v>1832</v>
      </c>
      <c r="G287" s="464"/>
      <c r="H287" s="468">
        <v>2</v>
      </c>
      <c r="I287" s="468">
        <v>2578</v>
      </c>
      <c r="J287" s="464">
        <v>2</v>
      </c>
      <c r="K287" s="464">
        <v>1289</v>
      </c>
      <c r="L287" s="468">
        <v>1</v>
      </c>
      <c r="M287" s="468">
        <v>1289</v>
      </c>
      <c r="N287" s="464">
        <v>1</v>
      </c>
      <c r="O287" s="464">
        <v>1289</v>
      </c>
      <c r="P287" s="468"/>
      <c r="Q287" s="468"/>
      <c r="R287" s="491"/>
      <c r="S287" s="469"/>
    </row>
    <row r="288" spans="1:19" ht="14.4" customHeight="1" x14ac:dyDescent="0.3">
      <c r="A288" s="463"/>
      <c r="B288" s="464" t="s">
        <v>1830</v>
      </c>
      <c r="C288" s="464" t="s">
        <v>1609</v>
      </c>
      <c r="D288" s="464" t="s">
        <v>1608</v>
      </c>
      <c r="E288" s="464" t="s">
        <v>1618</v>
      </c>
      <c r="F288" s="464" t="s">
        <v>1833</v>
      </c>
      <c r="G288" s="464"/>
      <c r="H288" s="468">
        <v>3</v>
      </c>
      <c r="I288" s="468">
        <v>5310</v>
      </c>
      <c r="J288" s="464">
        <v>1.5</v>
      </c>
      <c r="K288" s="464">
        <v>1770</v>
      </c>
      <c r="L288" s="468">
        <v>2</v>
      </c>
      <c r="M288" s="468">
        <v>3540</v>
      </c>
      <c r="N288" s="464">
        <v>1</v>
      </c>
      <c r="O288" s="464">
        <v>1770</v>
      </c>
      <c r="P288" s="468">
        <v>2</v>
      </c>
      <c r="Q288" s="468">
        <v>3540</v>
      </c>
      <c r="R288" s="491">
        <v>1</v>
      </c>
      <c r="S288" s="469">
        <v>1770</v>
      </c>
    </row>
    <row r="289" spans="1:19" ht="14.4" customHeight="1" x14ac:dyDescent="0.3">
      <c r="A289" s="463"/>
      <c r="B289" s="464" t="s">
        <v>1830</v>
      </c>
      <c r="C289" s="464" t="s">
        <v>1609</v>
      </c>
      <c r="D289" s="464" t="s">
        <v>1608</v>
      </c>
      <c r="E289" s="464" t="s">
        <v>1618</v>
      </c>
      <c r="F289" s="464" t="s">
        <v>1834</v>
      </c>
      <c r="G289" s="464"/>
      <c r="H289" s="468">
        <v>3</v>
      </c>
      <c r="I289" s="468">
        <v>7350</v>
      </c>
      <c r="J289" s="464">
        <v>0.75</v>
      </c>
      <c r="K289" s="464">
        <v>2450</v>
      </c>
      <c r="L289" s="468">
        <v>4</v>
      </c>
      <c r="M289" s="468">
        <v>9800</v>
      </c>
      <c r="N289" s="464">
        <v>1</v>
      </c>
      <c r="O289" s="464">
        <v>2450</v>
      </c>
      <c r="P289" s="468">
        <v>5</v>
      </c>
      <c r="Q289" s="468">
        <v>12250</v>
      </c>
      <c r="R289" s="491">
        <v>1.25</v>
      </c>
      <c r="S289" s="469">
        <v>2450</v>
      </c>
    </row>
    <row r="290" spans="1:19" ht="14.4" customHeight="1" x14ac:dyDescent="0.3">
      <c r="A290" s="463"/>
      <c r="B290" s="464" t="s">
        <v>1830</v>
      </c>
      <c r="C290" s="464" t="s">
        <v>1609</v>
      </c>
      <c r="D290" s="464" t="s">
        <v>1608</v>
      </c>
      <c r="E290" s="464" t="s">
        <v>1618</v>
      </c>
      <c r="F290" s="464" t="s">
        <v>1835</v>
      </c>
      <c r="G290" s="464"/>
      <c r="H290" s="468">
        <v>2</v>
      </c>
      <c r="I290" s="468">
        <v>2606</v>
      </c>
      <c r="J290" s="464"/>
      <c r="K290" s="464">
        <v>1303</v>
      </c>
      <c r="L290" s="468"/>
      <c r="M290" s="468"/>
      <c r="N290" s="464"/>
      <c r="O290" s="464"/>
      <c r="P290" s="468">
        <v>2</v>
      </c>
      <c r="Q290" s="468">
        <v>2606</v>
      </c>
      <c r="R290" s="491"/>
      <c r="S290" s="469">
        <v>1303</v>
      </c>
    </row>
    <row r="291" spans="1:19" ht="14.4" customHeight="1" x14ac:dyDescent="0.3">
      <c r="A291" s="463"/>
      <c r="B291" s="464" t="s">
        <v>1830</v>
      </c>
      <c r="C291" s="464" t="s">
        <v>1609</v>
      </c>
      <c r="D291" s="464" t="s">
        <v>1608</v>
      </c>
      <c r="E291" s="464" t="s">
        <v>1618</v>
      </c>
      <c r="F291" s="464" t="s">
        <v>1836</v>
      </c>
      <c r="G291" s="464"/>
      <c r="H291" s="468">
        <v>184</v>
      </c>
      <c r="I291" s="468">
        <v>191912</v>
      </c>
      <c r="J291" s="464">
        <v>0.92929292929292928</v>
      </c>
      <c r="K291" s="464">
        <v>1043</v>
      </c>
      <c r="L291" s="468">
        <v>198</v>
      </c>
      <c r="M291" s="468">
        <v>206514</v>
      </c>
      <c r="N291" s="464">
        <v>1</v>
      </c>
      <c r="O291" s="464">
        <v>1043</v>
      </c>
      <c r="P291" s="468">
        <v>180</v>
      </c>
      <c r="Q291" s="468">
        <v>187740</v>
      </c>
      <c r="R291" s="491">
        <v>0.90909090909090906</v>
      </c>
      <c r="S291" s="469">
        <v>1043</v>
      </c>
    </row>
    <row r="292" spans="1:19" ht="14.4" customHeight="1" x14ac:dyDescent="0.3">
      <c r="A292" s="463"/>
      <c r="B292" s="464" t="s">
        <v>1830</v>
      </c>
      <c r="C292" s="464" t="s">
        <v>1609</v>
      </c>
      <c r="D292" s="464" t="s">
        <v>1608</v>
      </c>
      <c r="E292" s="464" t="s">
        <v>1618</v>
      </c>
      <c r="F292" s="464" t="s">
        <v>1837</v>
      </c>
      <c r="G292" s="464"/>
      <c r="H292" s="468">
        <v>1</v>
      </c>
      <c r="I292" s="468">
        <v>1654</v>
      </c>
      <c r="J292" s="464">
        <v>0.5</v>
      </c>
      <c r="K292" s="464">
        <v>1654</v>
      </c>
      <c r="L292" s="468">
        <v>2</v>
      </c>
      <c r="M292" s="468">
        <v>3308</v>
      </c>
      <c r="N292" s="464">
        <v>1</v>
      </c>
      <c r="O292" s="464">
        <v>1654</v>
      </c>
      <c r="P292" s="468">
        <v>2</v>
      </c>
      <c r="Q292" s="468">
        <v>3308</v>
      </c>
      <c r="R292" s="491">
        <v>1</v>
      </c>
      <c r="S292" s="469">
        <v>1654</v>
      </c>
    </row>
    <row r="293" spans="1:19" ht="14.4" customHeight="1" x14ac:dyDescent="0.3">
      <c r="A293" s="463"/>
      <c r="B293" s="464" t="s">
        <v>1830</v>
      </c>
      <c r="C293" s="464" t="s">
        <v>1609</v>
      </c>
      <c r="D293" s="464" t="s">
        <v>1608</v>
      </c>
      <c r="E293" s="464" t="s">
        <v>1618</v>
      </c>
      <c r="F293" s="464" t="s">
        <v>1838</v>
      </c>
      <c r="G293" s="464"/>
      <c r="H293" s="468">
        <v>31</v>
      </c>
      <c r="I293" s="468">
        <v>41013</v>
      </c>
      <c r="J293" s="464">
        <v>0.93939393939393945</v>
      </c>
      <c r="K293" s="464">
        <v>1323</v>
      </c>
      <c r="L293" s="468">
        <v>33</v>
      </c>
      <c r="M293" s="468">
        <v>43659</v>
      </c>
      <c r="N293" s="464">
        <v>1</v>
      </c>
      <c r="O293" s="464">
        <v>1323</v>
      </c>
      <c r="P293" s="468">
        <v>20</v>
      </c>
      <c r="Q293" s="468">
        <v>26460</v>
      </c>
      <c r="R293" s="491">
        <v>0.60606060606060608</v>
      </c>
      <c r="S293" s="469">
        <v>1323</v>
      </c>
    </row>
    <row r="294" spans="1:19" ht="14.4" customHeight="1" x14ac:dyDescent="0.3">
      <c r="A294" s="463"/>
      <c r="B294" s="464" t="s">
        <v>1830</v>
      </c>
      <c r="C294" s="464" t="s">
        <v>1609</v>
      </c>
      <c r="D294" s="464" t="s">
        <v>1608</v>
      </c>
      <c r="E294" s="464" t="s">
        <v>1618</v>
      </c>
      <c r="F294" s="464" t="s">
        <v>1839</v>
      </c>
      <c r="G294" s="464"/>
      <c r="H294" s="468">
        <v>1</v>
      </c>
      <c r="I294" s="468">
        <v>2416</v>
      </c>
      <c r="J294" s="464"/>
      <c r="K294" s="464">
        <v>2416</v>
      </c>
      <c r="L294" s="468"/>
      <c r="M294" s="468"/>
      <c r="N294" s="464"/>
      <c r="O294" s="464"/>
      <c r="P294" s="468"/>
      <c r="Q294" s="468"/>
      <c r="R294" s="491"/>
      <c r="S294" s="469"/>
    </row>
    <row r="295" spans="1:19" ht="14.4" customHeight="1" x14ac:dyDescent="0.3">
      <c r="A295" s="463"/>
      <c r="B295" s="464" t="s">
        <v>1830</v>
      </c>
      <c r="C295" s="464" t="s">
        <v>1609</v>
      </c>
      <c r="D295" s="464" t="s">
        <v>1608</v>
      </c>
      <c r="E295" s="464" t="s">
        <v>1618</v>
      </c>
      <c r="F295" s="464" t="s">
        <v>1840</v>
      </c>
      <c r="G295" s="464"/>
      <c r="H295" s="468">
        <v>2</v>
      </c>
      <c r="I295" s="468">
        <v>3866</v>
      </c>
      <c r="J295" s="464">
        <v>0.66666666666666663</v>
      </c>
      <c r="K295" s="464">
        <v>1933</v>
      </c>
      <c r="L295" s="468">
        <v>3</v>
      </c>
      <c r="M295" s="468">
        <v>5799</v>
      </c>
      <c r="N295" s="464">
        <v>1</v>
      </c>
      <c r="O295" s="464">
        <v>1933</v>
      </c>
      <c r="P295" s="468">
        <v>2</v>
      </c>
      <c r="Q295" s="468">
        <v>3866</v>
      </c>
      <c r="R295" s="491">
        <v>0.66666666666666663</v>
      </c>
      <c r="S295" s="469">
        <v>1933</v>
      </c>
    </row>
    <row r="296" spans="1:19" ht="14.4" customHeight="1" x14ac:dyDescent="0.3">
      <c r="A296" s="463"/>
      <c r="B296" s="464" t="s">
        <v>1830</v>
      </c>
      <c r="C296" s="464" t="s">
        <v>1609</v>
      </c>
      <c r="D296" s="464" t="s">
        <v>1608</v>
      </c>
      <c r="E296" s="464" t="s">
        <v>1618</v>
      </c>
      <c r="F296" s="464" t="s">
        <v>1841</v>
      </c>
      <c r="G296" s="464"/>
      <c r="H296" s="468"/>
      <c r="I296" s="468"/>
      <c r="J296" s="464"/>
      <c r="K296" s="464"/>
      <c r="L296" s="468">
        <v>1</v>
      </c>
      <c r="M296" s="468">
        <v>678</v>
      </c>
      <c r="N296" s="464">
        <v>1</v>
      </c>
      <c r="O296" s="464">
        <v>678</v>
      </c>
      <c r="P296" s="468">
        <v>3</v>
      </c>
      <c r="Q296" s="468">
        <v>2034</v>
      </c>
      <c r="R296" s="491">
        <v>3</v>
      </c>
      <c r="S296" s="469">
        <v>678</v>
      </c>
    </row>
    <row r="297" spans="1:19" ht="14.4" customHeight="1" x14ac:dyDescent="0.3">
      <c r="A297" s="463"/>
      <c r="B297" s="464" t="s">
        <v>1830</v>
      </c>
      <c r="C297" s="464" t="s">
        <v>1609</v>
      </c>
      <c r="D297" s="464" t="s">
        <v>1608</v>
      </c>
      <c r="E297" s="464" t="s">
        <v>1618</v>
      </c>
      <c r="F297" s="464" t="s">
        <v>1842</v>
      </c>
      <c r="G297" s="464"/>
      <c r="H297" s="468">
        <v>65</v>
      </c>
      <c r="I297" s="468">
        <v>35230</v>
      </c>
      <c r="J297" s="464">
        <v>0.91549295774647887</v>
      </c>
      <c r="K297" s="464">
        <v>542</v>
      </c>
      <c r="L297" s="468">
        <v>71</v>
      </c>
      <c r="M297" s="468">
        <v>38482</v>
      </c>
      <c r="N297" s="464">
        <v>1</v>
      </c>
      <c r="O297" s="464">
        <v>542</v>
      </c>
      <c r="P297" s="468">
        <v>62</v>
      </c>
      <c r="Q297" s="468">
        <v>33604</v>
      </c>
      <c r="R297" s="491">
        <v>0.87323943661971826</v>
      </c>
      <c r="S297" s="469">
        <v>542</v>
      </c>
    </row>
    <row r="298" spans="1:19" ht="14.4" customHeight="1" x14ac:dyDescent="0.3">
      <c r="A298" s="463"/>
      <c r="B298" s="464" t="s">
        <v>1830</v>
      </c>
      <c r="C298" s="464" t="s">
        <v>1609</v>
      </c>
      <c r="D298" s="464" t="s">
        <v>1608</v>
      </c>
      <c r="E298" s="464" t="s">
        <v>1618</v>
      </c>
      <c r="F298" s="464" t="s">
        <v>1843</v>
      </c>
      <c r="G298" s="464"/>
      <c r="H298" s="468">
        <v>2</v>
      </c>
      <c r="I298" s="468">
        <v>596</v>
      </c>
      <c r="J298" s="464"/>
      <c r="K298" s="464">
        <v>298</v>
      </c>
      <c r="L298" s="468"/>
      <c r="M298" s="468"/>
      <c r="N298" s="464"/>
      <c r="O298" s="464"/>
      <c r="P298" s="468">
        <v>2</v>
      </c>
      <c r="Q298" s="468">
        <v>596</v>
      </c>
      <c r="R298" s="491"/>
      <c r="S298" s="469">
        <v>298</v>
      </c>
    </row>
    <row r="299" spans="1:19" ht="14.4" customHeight="1" x14ac:dyDescent="0.3">
      <c r="A299" s="463"/>
      <c r="B299" s="464" t="s">
        <v>1830</v>
      </c>
      <c r="C299" s="464" t="s">
        <v>1609</v>
      </c>
      <c r="D299" s="464" t="s">
        <v>1608</v>
      </c>
      <c r="E299" s="464" t="s">
        <v>1618</v>
      </c>
      <c r="F299" s="464" t="s">
        <v>1844</v>
      </c>
      <c r="G299" s="464"/>
      <c r="H299" s="468">
        <v>52</v>
      </c>
      <c r="I299" s="468">
        <v>30108</v>
      </c>
      <c r="J299" s="464">
        <v>0.94545454545454544</v>
      </c>
      <c r="K299" s="464">
        <v>579</v>
      </c>
      <c r="L299" s="468">
        <v>55</v>
      </c>
      <c r="M299" s="468">
        <v>31845</v>
      </c>
      <c r="N299" s="464">
        <v>1</v>
      </c>
      <c r="O299" s="464">
        <v>579</v>
      </c>
      <c r="P299" s="468">
        <v>64</v>
      </c>
      <c r="Q299" s="468">
        <v>37056</v>
      </c>
      <c r="R299" s="491">
        <v>1.1636363636363636</v>
      </c>
      <c r="S299" s="469">
        <v>579</v>
      </c>
    </row>
    <row r="300" spans="1:19" ht="14.4" customHeight="1" x14ac:dyDescent="0.3">
      <c r="A300" s="463"/>
      <c r="B300" s="464" t="s">
        <v>1830</v>
      </c>
      <c r="C300" s="464" t="s">
        <v>1609</v>
      </c>
      <c r="D300" s="464" t="s">
        <v>1608</v>
      </c>
      <c r="E300" s="464" t="s">
        <v>1618</v>
      </c>
      <c r="F300" s="464" t="s">
        <v>1622</v>
      </c>
      <c r="G300" s="464"/>
      <c r="H300" s="468">
        <v>13</v>
      </c>
      <c r="I300" s="468">
        <v>1469</v>
      </c>
      <c r="J300" s="464">
        <v>0.61904761904761907</v>
      </c>
      <c r="K300" s="464">
        <v>113</v>
      </c>
      <c r="L300" s="468">
        <v>21</v>
      </c>
      <c r="M300" s="468">
        <v>2373</v>
      </c>
      <c r="N300" s="464">
        <v>1</v>
      </c>
      <c r="O300" s="464">
        <v>113</v>
      </c>
      <c r="P300" s="468">
        <v>47</v>
      </c>
      <c r="Q300" s="468">
        <v>5311</v>
      </c>
      <c r="R300" s="491">
        <v>2.2380952380952381</v>
      </c>
      <c r="S300" s="469">
        <v>113</v>
      </c>
    </row>
    <row r="301" spans="1:19" ht="14.4" customHeight="1" x14ac:dyDescent="0.3">
      <c r="A301" s="463"/>
      <c r="B301" s="464" t="s">
        <v>1830</v>
      </c>
      <c r="C301" s="464" t="s">
        <v>1609</v>
      </c>
      <c r="D301" s="464" t="s">
        <v>1608</v>
      </c>
      <c r="E301" s="464" t="s">
        <v>1618</v>
      </c>
      <c r="F301" s="464" t="s">
        <v>1623</v>
      </c>
      <c r="G301" s="464"/>
      <c r="H301" s="468">
        <v>3</v>
      </c>
      <c r="I301" s="468">
        <v>396</v>
      </c>
      <c r="J301" s="464">
        <v>0.75</v>
      </c>
      <c r="K301" s="464">
        <v>132</v>
      </c>
      <c r="L301" s="468">
        <v>4</v>
      </c>
      <c r="M301" s="468">
        <v>528</v>
      </c>
      <c r="N301" s="464">
        <v>1</v>
      </c>
      <c r="O301" s="464">
        <v>132</v>
      </c>
      <c r="P301" s="468">
        <v>5</v>
      </c>
      <c r="Q301" s="468">
        <v>660</v>
      </c>
      <c r="R301" s="491">
        <v>1.25</v>
      </c>
      <c r="S301" s="469">
        <v>132</v>
      </c>
    </row>
    <row r="302" spans="1:19" ht="14.4" customHeight="1" x14ac:dyDescent="0.3">
      <c r="A302" s="463"/>
      <c r="B302" s="464" t="s">
        <v>1830</v>
      </c>
      <c r="C302" s="464" t="s">
        <v>1609</v>
      </c>
      <c r="D302" s="464" t="s">
        <v>1608</v>
      </c>
      <c r="E302" s="464" t="s">
        <v>1618</v>
      </c>
      <c r="F302" s="464" t="s">
        <v>1624</v>
      </c>
      <c r="G302" s="464"/>
      <c r="H302" s="468">
        <v>3</v>
      </c>
      <c r="I302" s="468">
        <v>468</v>
      </c>
      <c r="J302" s="464">
        <v>0.75</v>
      </c>
      <c r="K302" s="464">
        <v>156</v>
      </c>
      <c r="L302" s="468">
        <v>4</v>
      </c>
      <c r="M302" s="468">
        <v>624</v>
      </c>
      <c r="N302" s="464">
        <v>1</v>
      </c>
      <c r="O302" s="464">
        <v>156</v>
      </c>
      <c r="P302" s="468">
        <v>4</v>
      </c>
      <c r="Q302" s="468">
        <v>624</v>
      </c>
      <c r="R302" s="491">
        <v>1</v>
      </c>
      <c r="S302" s="469">
        <v>156</v>
      </c>
    </row>
    <row r="303" spans="1:19" ht="14.4" customHeight="1" x14ac:dyDescent="0.3">
      <c r="A303" s="463"/>
      <c r="B303" s="464" t="s">
        <v>1830</v>
      </c>
      <c r="C303" s="464" t="s">
        <v>1609</v>
      </c>
      <c r="D303" s="464" t="s">
        <v>1608</v>
      </c>
      <c r="E303" s="464" t="s">
        <v>1618</v>
      </c>
      <c r="F303" s="464" t="s">
        <v>1648</v>
      </c>
      <c r="G303" s="464"/>
      <c r="H303" s="468"/>
      <c r="I303" s="468"/>
      <c r="J303" s="464"/>
      <c r="K303" s="464"/>
      <c r="L303" s="468">
        <v>3</v>
      </c>
      <c r="M303" s="468">
        <v>6000</v>
      </c>
      <c r="N303" s="464">
        <v>1</v>
      </c>
      <c r="O303" s="464">
        <v>2000</v>
      </c>
      <c r="P303" s="468">
        <v>1</v>
      </c>
      <c r="Q303" s="468">
        <v>2000</v>
      </c>
      <c r="R303" s="491">
        <v>0.33333333333333331</v>
      </c>
      <c r="S303" s="469">
        <v>2000</v>
      </c>
    </row>
    <row r="304" spans="1:19" ht="14.4" customHeight="1" x14ac:dyDescent="0.3">
      <c r="A304" s="463"/>
      <c r="B304" s="464" t="s">
        <v>1830</v>
      </c>
      <c r="C304" s="464" t="s">
        <v>1609</v>
      </c>
      <c r="D304" s="464" t="s">
        <v>1608</v>
      </c>
      <c r="E304" s="464" t="s">
        <v>1618</v>
      </c>
      <c r="F304" s="464" t="s">
        <v>1664</v>
      </c>
      <c r="G304" s="464"/>
      <c r="H304" s="468">
        <v>4</v>
      </c>
      <c r="I304" s="468">
        <v>4032</v>
      </c>
      <c r="J304" s="464">
        <v>0.5</v>
      </c>
      <c r="K304" s="464">
        <v>1008</v>
      </c>
      <c r="L304" s="468">
        <v>8</v>
      </c>
      <c r="M304" s="468">
        <v>8064</v>
      </c>
      <c r="N304" s="464">
        <v>1</v>
      </c>
      <c r="O304" s="464">
        <v>1008</v>
      </c>
      <c r="P304" s="468">
        <v>4</v>
      </c>
      <c r="Q304" s="468">
        <v>4032</v>
      </c>
      <c r="R304" s="491">
        <v>0.5</v>
      </c>
      <c r="S304" s="469">
        <v>1008</v>
      </c>
    </row>
    <row r="305" spans="1:19" ht="14.4" customHeight="1" x14ac:dyDescent="0.3">
      <c r="A305" s="463"/>
      <c r="B305" s="464" t="s">
        <v>1830</v>
      </c>
      <c r="C305" s="464" t="s">
        <v>1609</v>
      </c>
      <c r="D305" s="464" t="s">
        <v>1608</v>
      </c>
      <c r="E305" s="464" t="s">
        <v>1618</v>
      </c>
      <c r="F305" s="464" t="s">
        <v>1845</v>
      </c>
      <c r="G305" s="464"/>
      <c r="H305" s="468">
        <v>184</v>
      </c>
      <c r="I305" s="468">
        <v>39928</v>
      </c>
      <c r="J305" s="464">
        <v>0.99459459459459465</v>
      </c>
      <c r="K305" s="464">
        <v>217</v>
      </c>
      <c r="L305" s="468">
        <v>185</v>
      </c>
      <c r="M305" s="468">
        <v>40145</v>
      </c>
      <c r="N305" s="464">
        <v>1</v>
      </c>
      <c r="O305" s="464">
        <v>217</v>
      </c>
      <c r="P305" s="468">
        <v>192</v>
      </c>
      <c r="Q305" s="468">
        <v>41664</v>
      </c>
      <c r="R305" s="491">
        <v>1.0378378378378379</v>
      </c>
      <c r="S305" s="469">
        <v>217</v>
      </c>
    </row>
    <row r="306" spans="1:19" ht="14.4" customHeight="1" x14ac:dyDescent="0.3">
      <c r="A306" s="463"/>
      <c r="B306" s="464" t="s">
        <v>1830</v>
      </c>
      <c r="C306" s="464" t="s">
        <v>1609</v>
      </c>
      <c r="D306" s="464" t="s">
        <v>1608</v>
      </c>
      <c r="E306" s="464" t="s">
        <v>1618</v>
      </c>
      <c r="F306" s="464" t="s">
        <v>1846</v>
      </c>
      <c r="G306" s="464"/>
      <c r="H306" s="468">
        <v>125</v>
      </c>
      <c r="I306" s="468">
        <v>130375</v>
      </c>
      <c r="J306" s="464">
        <v>1.0416666666666667</v>
      </c>
      <c r="K306" s="464">
        <v>1043</v>
      </c>
      <c r="L306" s="468">
        <v>120</v>
      </c>
      <c r="M306" s="468">
        <v>125160</v>
      </c>
      <c r="N306" s="464">
        <v>1</v>
      </c>
      <c r="O306" s="464">
        <v>1043</v>
      </c>
      <c r="P306" s="468">
        <v>140</v>
      </c>
      <c r="Q306" s="468">
        <v>146020</v>
      </c>
      <c r="R306" s="491">
        <v>1.1666666666666667</v>
      </c>
      <c r="S306" s="469">
        <v>1043</v>
      </c>
    </row>
    <row r="307" spans="1:19" ht="14.4" customHeight="1" x14ac:dyDescent="0.3">
      <c r="A307" s="463"/>
      <c r="B307" s="464" t="s">
        <v>1830</v>
      </c>
      <c r="C307" s="464" t="s">
        <v>1609</v>
      </c>
      <c r="D307" s="464" t="s">
        <v>1608</v>
      </c>
      <c r="E307" s="464" t="s">
        <v>1618</v>
      </c>
      <c r="F307" s="464" t="s">
        <v>1847</v>
      </c>
      <c r="G307" s="464"/>
      <c r="H307" s="468">
        <v>3</v>
      </c>
      <c r="I307" s="468">
        <v>3969</v>
      </c>
      <c r="J307" s="464">
        <v>1.5</v>
      </c>
      <c r="K307" s="464">
        <v>1323</v>
      </c>
      <c r="L307" s="468">
        <v>2</v>
      </c>
      <c r="M307" s="468">
        <v>2646</v>
      </c>
      <c r="N307" s="464">
        <v>1</v>
      </c>
      <c r="O307" s="464">
        <v>1323</v>
      </c>
      <c r="P307" s="468">
        <v>6</v>
      </c>
      <c r="Q307" s="468">
        <v>7938</v>
      </c>
      <c r="R307" s="491">
        <v>3</v>
      </c>
      <c r="S307" s="469">
        <v>1323</v>
      </c>
    </row>
    <row r="308" spans="1:19" ht="14.4" customHeight="1" x14ac:dyDescent="0.3">
      <c r="A308" s="463"/>
      <c r="B308" s="464" t="s">
        <v>1830</v>
      </c>
      <c r="C308" s="464" t="s">
        <v>1609</v>
      </c>
      <c r="D308" s="464" t="s">
        <v>1608</v>
      </c>
      <c r="E308" s="464" t="s">
        <v>1618</v>
      </c>
      <c r="F308" s="464" t="s">
        <v>1848</v>
      </c>
      <c r="G308" s="464"/>
      <c r="H308" s="468">
        <v>11</v>
      </c>
      <c r="I308" s="468">
        <v>5962</v>
      </c>
      <c r="J308" s="464">
        <v>0.45833333333333331</v>
      </c>
      <c r="K308" s="464">
        <v>542</v>
      </c>
      <c r="L308" s="468">
        <v>24</v>
      </c>
      <c r="M308" s="468">
        <v>13008</v>
      </c>
      <c r="N308" s="464">
        <v>1</v>
      </c>
      <c r="O308" s="464">
        <v>542</v>
      </c>
      <c r="P308" s="468">
        <v>10</v>
      </c>
      <c r="Q308" s="468">
        <v>5420</v>
      </c>
      <c r="R308" s="491">
        <v>0.41666666666666669</v>
      </c>
      <c r="S308" s="469">
        <v>542</v>
      </c>
    </row>
    <row r="309" spans="1:19" ht="14.4" customHeight="1" x14ac:dyDescent="0.3">
      <c r="A309" s="463"/>
      <c r="B309" s="464" t="s">
        <v>1830</v>
      </c>
      <c r="C309" s="464" t="s">
        <v>1609</v>
      </c>
      <c r="D309" s="464" t="s">
        <v>1608</v>
      </c>
      <c r="E309" s="464" t="s">
        <v>1618</v>
      </c>
      <c r="F309" s="464" t="s">
        <v>1849</v>
      </c>
      <c r="G309" s="464"/>
      <c r="H309" s="468">
        <v>5</v>
      </c>
      <c r="I309" s="468">
        <v>1490</v>
      </c>
      <c r="J309" s="464"/>
      <c r="K309" s="464">
        <v>298</v>
      </c>
      <c r="L309" s="468"/>
      <c r="M309" s="468"/>
      <c r="N309" s="464"/>
      <c r="O309" s="464"/>
      <c r="P309" s="468"/>
      <c r="Q309" s="468"/>
      <c r="R309" s="491"/>
      <c r="S309" s="469"/>
    </row>
    <row r="310" spans="1:19" ht="14.4" customHeight="1" x14ac:dyDescent="0.3">
      <c r="A310" s="463"/>
      <c r="B310" s="464" t="s">
        <v>1830</v>
      </c>
      <c r="C310" s="464" t="s">
        <v>1609</v>
      </c>
      <c r="D310" s="464" t="s">
        <v>1608</v>
      </c>
      <c r="E310" s="464" t="s">
        <v>1618</v>
      </c>
      <c r="F310" s="464" t="s">
        <v>1850</v>
      </c>
      <c r="G310" s="464"/>
      <c r="H310" s="468">
        <v>64</v>
      </c>
      <c r="I310" s="468">
        <v>37056</v>
      </c>
      <c r="J310" s="464">
        <v>0.83116883116883122</v>
      </c>
      <c r="K310" s="464">
        <v>579</v>
      </c>
      <c r="L310" s="468">
        <v>77</v>
      </c>
      <c r="M310" s="468">
        <v>44583</v>
      </c>
      <c r="N310" s="464">
        <v>1</v>
      </c>
      <c r="O310" s="464">
        <v>579</v>
      </c>
      <c r="P310" s="468">
        <v>69</v>
      </c>
      <c r="Q310" s="468">
        <v>39951</v>
      </c>
      <c r="R310" s="491">
        <v>0.89610389610389607</v>
      </c>
      <c r="S310" s="469">
        <v>579</v>
      </c>
    </row>
    <row r="311" spans="1:19" ht="14.4" customHeight="1" x14ac:dyDescent="0.3">
      <c r="A311" s="463"/>
      <c r="B311" s="464" t="s">
        <v>1830</v>
      </c>
      <c r="C311" s="464" t="s">
        <v>1609</v>
      </c>
      <c r="D311" s="464" t="s">
        <v>1608</v>
      </c>
      <c r="E311" s="464" t="s">
        <v>1618</v>
      </c>
      <c r="F311" s="464" t="s">
        <v>1851</v>
      </c>
      <c r="G311" s="464"/>
      <c r="H311" s="468">
        <v>3</v>
      </c>
      <c r="I311" s="468">
        <v>30213</v>
      </c>
      <c r="J311" s="464"/>
      <c r="K311" s="464">
        <v>10071</v>
      </c>
      <c r="L311" s="468"/>
      <c r="M311" s="468"/>
      <c r="N311" s="464"/>
      <c r="O311" s="464"/>
      <c r="P311" s="468"/>
      <c r="Q311" s="468"/>
      <c r="R311" s="491"/>
      <c r="S311" s="469"/>
    </row>
    <row r="312" spans="1:19" ht="14.4" customHeight="1" x14ac:dyDescent="0.3">
      <c r="A312" s="463"/>
      <c r="B312" s="464" t="s">
        <v>1830</v>
      </c>
      <c r="C312" s="464" t="s">
        <v>1609</v>
      </c>
      <c r="D312" s="464" t="s">
        <v>1608</v>
      </c>
      <c r="E312" s="464" t="s">
        <v>1618</v>
      </c>
      <c r="F312" s="464" t="s">
        <v>1852</v>
      </c>
      <c r="G312" s="464"/>
      <c r="H312" s="468"/>
      <c r="I312" s="468"/>
      <c r="J312" s="464"/>
      <c r="K312" s="464"/>
      <c r="L312" s="468"/>
      <c r="M312" s="468"/>
      <c r="N312" s="464"/>
      <c r="O312" s="464"/>
      <c r="P312" s="468">
        <v>1</v>
      </c>
      <c r="Q312" s="468">
        <v>678</v>
      </c>
      <c r="R312" s="491"/>
      <c r="S312" s="469">
        <v>678</v>
      </c>
    </row>
    <row r="313" spans="1:19" ht="14.4" customHeight="1" x14ac:dyDescent="0.3">
      <c r="A313" s="463"/>
      <c r="B313" s="464" t="s">
        <v>1830</v>
      </c>
      <c r="C313" s="464" t="s">
        <v>1609</v>
      </c>
      <c r="D313" s="464" t="s">
        <v>1608</v>
      </c>
      <c r="E313" s="464" t="s">
        <v>1618</v>
      </c>
      <c r="F313" s="464" t="s">
        <v>1853</v>
      </c>
      <c r="G313" s="464"/>
      <c r="H313" s="468">
        <v>1</v>
      </c>
      <c r="I313" s="468">
        <v>1303</v>
      </c>
      <c r="J313" s="464"/>
      <c r="K313" s="464">
        <v>1303</v>
      </c>
      <c r="L313" s="468"/>
      <c r="M313" s="468"/>
      <c r="N313" s="464"/>
      <c r="O313" s="464"/>
      <c r="P313" s="468">
        <v>2</v>
      </c>
      <c r="Q313" s="468">
        <v>2606</v>
      </c>
      <c r="R313" s="491"/>
      <c r="S313" s="469">
        <v>1303</v>
      </c>
    </row>
    <row r="314" spans="1:19" ht="14.4" customHeight="1" x14ac:dyDescent="0.3">
      <c r="A314" s="463"/>
      <c r="B314" s="464" t="s">
        <v>1830</v>
      </c>
      <c r="C314" s="464" t="s">
        <v>1609</v>
      </c>
      <c r="D314" s="464" t="s">
        <v>1608</v>
      </c>
      <c r="E314" s="464" t="s">
        <v>1618</v>
      </c>
      <c r="F314" s="464" t="s">
        <v>1854</v>
      </c>
      <c r="G314" s="464"/>
      <c r="H314" s="468">
        <v>1</v>
      </c>
      <c r="I314" s="468">
        <v>2416</v>
      </c>
      <c r="J314" s="464"/>
      <c r="K314" s="464">
        <v>2416</v>
      </c>
      <c r="L314" s="468"/>
      <c r="M314" s="468"/>
      <c r="N314" s="464"/>
      <c r="O314" s="464"/>
      <c r="P314" s="468"/>
      <c r="Q314" s="468"/>
      <c r="R314" s="491"/>
      <c r="S314" s="469"/>
    </row>
    <row r="315" spans="1:19" ht="14.4" customHeight="1" x14ac:dyDescent="0.3">
      <c r="A315" s="463"/>
      <c r="B315" s="464" t="s">
        <v>1830</v>
      </c>
      <c r="C315" s="464" t="s">
        <v>1609</v>
      </c>
      <c r="D315" s="464" t="s">
        <v>1608</v>
      </c>
      <c r="E315" s="464" t="s">
        <v>1618</v>
      </c>
      <c r="F315" s="464" t="s">
        <v>1855</v>
      </c>
      <c r="G315" s="464"/>
      <c r="H315" s="468"/>
      <c r="I315" s="468"/>
      <c r="J315" s="464"/>
      <c r="K315" s="464"/>
      <c r="L315" s="468">
        <v>1</v>
      </c>
      <c r="M315" s="468">
        <v>136</v>
      </c>
      <c r="N315" s="464">
        <v>1</v>
      </c>
      <c r="O315" s="464">
        <v>136</v>
      </c>
      <c r="P315" s="468"/>
      <c r="Q315" s="468"/>
      <c r="R315" s="491"/>
      <c r="S315" s="469"/>
    </row>
    <row r="316" spans="1:19" ht="14.4" customHeight="1" x14ac:dyDescent="0.3">
      <c r="A316" s="463"/>
      <c r="B316" s="464" t="s">
        <v>1830</v>
      </c>
      <c r="C316" s="464" t="s">
        <v>1609</v>
      </c>
      <c r="D316" s="464" t="s">
        <v>1608</v>
      </c>
      <c r="E316" s="464" t="s">
        <v>1618</v>
      </c>
      <c r="F316" s="464" t="s">
        <v>1856</v>
      </c>
      <c r="G316" s="464"/>
      <c r="H316" s="468"/>
      <c r="I316" s="468"/>
      <c r="J316" s="464"/>
      <c r="K316" s="464"/>
      <c r="L316" s="468">
        <v>1</v>
      </c>
      <c r="M316" s="468">
        <v>224</v>
      </c>
      <c r="N316" s="464">
        <v>1</v>
      </c>
      <c r="O316" s="464">
        <v>224</v>
      </c>
      <c r="P316" s="468"/>
      <c r="Q316" s="468"/>
      <c r="R316" s="491"/>
      <c r="S316" s="469"/>
    </row>
    <row r="317" spans="1:19" ht="14.4" customHeight="1" x14ac:dyDescent="0.3">
      <c r="A317" s="463"/>
      <c r="B317" s="464" t="s">
        <v>1830</v>
      </c>
      <c r="C317" s="464" t="s">
        <v>1609</v>
      </c>
      <c r="D317" s="464" t="s">
        <v>1608</v>
      </c>
      <c r="E317" s="464" t="s">
        <v>1618</v>
      </c>
      <c r="F317" s="464" t="s">
        <v>1857</v>
      </c>
      <c r="G317" s="464"/>
      <c r="H317" s="468"/>
      <c r="I317" s="468"/>
      <c r="J317" s="464"/>
      <c r="K317" s="464"/>
      <c r="L317" s="468"/>
      <c r="M317" s="468"/>
      <c r="N317" s="464"/>
      <c r="O317" s="464"/>
      <c r="P317" s="468">
        <v>1</v>
      </c>
      <c r="Q317" s="468">
        <v>1289</v>
      </c>
      <c r="R317" s="491"/>
      <c r="S317" s="469">
        <v>1289</v>
      </c>
    </row>
    <row r="318" spans="1:19" ht="14.4" customHeight="1" x14ac:dyDescent="0.3">
      <c r="A318" s="463"/>
      <c r="B318" s="464" t="s">
        <v>1830</v>
      </c>
      <c r="C318" s="464" t="s">
        <v>1609</v>
      </c>
      <c r="D318" s="464" t="s">
        <v>1608</v>
      </c>
      <c r="E318" s="464" t="s">
        <v>1618</v>
      </c>
      <c r="F318" s="464" t="s">
        <v>1858</v>
      </c>
      <c r="G318" s="464"/>
      <c r="H318" s="468"/>
      <c r="I318" s="468"/>
      <c r="J318" s="464"/>
      <c r="K318" s="464"/>
      <c r="L318" s="468"/>
      <c r="M318" s="468"/>
      <c r="N318" s="464"/>
      <c r="O318" s="464"/>
      <c r="P318" s="468">
        <v>3</v>
      </c>
      <c r="Q318" s="468">
        <v>3249</v>
      </c>
      <c r="R318" s="491"/>
      <c r="S318" s="469">
        <v>1083</v>
      </c>
    </row>
    <row r="319" spans="1:19" ht="14.4" customHeight="1" x14ac:dyDescent="0.3">
      <c r="A319" s="463"/>
      <c r="B319" s="464" t="s">
        <v>1830</v>
      </c>
      <c r="C319" s="464" t="s">
        <v>1609</v>
      </c>
      <c r="D319" s="464" t="s">
        <v>1608</v>
      </c>
      <c r="E319" s="464" t="s">
        <v>1618</v>
      </c>
      <c r="F319" s="464" t="s">
        <v>1859</v>
      </c>
      <c r="G319" s="464"/>
      <c r="H319" s="468"/>
      <c r="I319" s="468"/>
      <c r="J319" s="464"/>
      <c r="K319" s="464"/>
      <c r="L319" s="468"/>
      <c r="M319" s="468"/>
      <c r="N319" s="464"/>
      <c r="O319" s="464"/>
      <c r="P319" s="468">
        <v>1</v>
      </c>
      <c r="Q319" s="468">
        <v>2450</v>
      </c>
      <c r="R319" s="491"/>
      <c r="S319" s="469">
        <v>2450</v>
      </c>
    </row>
    <row r="320" spans="1:19" ht="14.4" customHeight="1" x14ac:dyDescent="0.3">
      <c r="A320" s="463"/>
      <c r="B320" s="464" t="s">
        <v>1830</v>
      </c>
      <c r="C320" s="464" t="s">
        <v>1609</v>
      </c>
      <c r="D320" s="464" t="s">
        <v>1608</v>
      </c>
      <c r="E320" s="464" t="s">
        <v>1691</v>
      </c>
      <c r="F320" s="464" t="s">
        <v>1696</v>
      </c>
      <c r="G320" s="464" t="s">
        <v>1697</v>
      </c>
      <c r="H320" s="468">
        <v>9</v>
      </c>
      <c r="I320" s="468">
        <v>700</v>
      </c>
      <c r="J320" s="464">
        <v>0.64285648688113572</v>
      </c>
      <c r="K320" s="464">
        <v>77.777777777777771</v>
      </c>
      <c r="L320" s="468">
        <v>14</v>
      </c>
      <c r="M320" s="468">
        <v>1088.8900000000001</v>
      </c>
      <c r="N320" s="464">
        <v>1</v>
      </c>
      <c r="O320" s="464">
        <v>77.777857142857144</v>
      </c>
      <c r="P320" s="468">
        <v>26</v>
      </c>
      <c r="Q320" s="468">
        <v>2022.23</v>
      </c>
      <c r="R320" s="491">
        <v>1.8571481049509131</v>
      </c>
      <c r="S320" s="469">
        <v>77.778076923076924</v>
      </c>
    </row>
    <row r="321" spans="1:19" ht="14.4" customHeight="1" x14ac:dyDescent="0.3">
      <c r="A321" s="463"/>
      <c r="B321" s="464" t="s">
        <v>1830</v>
      </c>
      <c r="C321" s="464" t="s">
        <v>1609</v>
      </c>
      <c r="D321" s="464" t="s">
        <v>1608</v>
      </c>
      <c r="E321" s="464" t="s">
        <v>1691</v>
      </c>
      <c r="F321" s="464" t="s">
        <v>1696</v>
      </c>
      <c r="G321" s="464" t="s">
        <v>1799</v>
      </c>
      <c r="H321" s="468">
        <v>5</v>
      </c>
      <c r="I321" s="468">
        <v>388.89</v>
      </c>
      <c r="J321" s="464"/>
      <c r="K321" s="464">
        <v>77.777999999999992</v>
      </c>
      <c r="L321" s="468"/>
      <c r="M321" s="468"/>
      <c r="N321" s="464"/>
      <c r="O321" s="464"/>
      <c r="P321" s="468">
        <v>5</v>
      </c>
      <c r="Q321" s="468">
        <v>388.89</v>
      </c>
      <c r="R321" s="491"/>
      <c r="S321" s="469">
        <v>77.777999999999992</v>
      </c>
    </row>
    <row r="322" spans="1:19" ht="14.4" customHeight="1" x14ac:dyDescent="0.3">
      <c r="A322" s="463"/>
      <c r="B322" s="464" t="s">
        <v>1830</v>
      </c>
      <c r="C322" s="464" t="s">
        <v>1609</v>
      </c>
      <c r="D322" s="464" t="s">
        <v>1608</v>
      </c>
      <c r="E322" s="464" t="s">
        <v>1691</v>
      </c>
      <c r="F322" s="464" t="s">
        <v>1698</v>
      </c>
      <c r="G322" s="464" t="s">
        <v>1699</v>
      </c>
      <c r="H322" s="468">
        <v>47</v>
      </c>
      <c r="I322" s="468">
        <v>11750</v>
      </c>
      <c r="J322" s="464">
        <v>1.3055555555555556</v>
      </c>
      <c r="K322" s="464">
        <v>250</v>
      </c>
      <c r="L322" s="468">
        <v>36</v>
      </c>
      <c r="M322" s="468">
        <v>9000</v>
      </c>
      <c r="N322" s="464">
        <v>1</v>
      </c>
      <c r="O322" s="464">
        <v>250</v>
      </c>
      <c r="P322" s="468">
        <v>31</v>
      </c>
      <c r="Q322" s="468">
        <v>7750</v>
      </c>
      <c r="R322" s="491">
        <v>0.86111111111111116</v>
      </c>
      <c r="S322" s="469">
        <v>250</v>
      </c>
    </row>
    <row r="323" spans="1:19" ht="14.4" customHeight="1" x14ac:dyDescent="0.3">
      <c r="A323" s="463"/>
      <c r="B323" s="464" t="s">
        <v>1830</v>
      </c>
      <c r="C323" s="464" t="s">
        <v>1609</v>
      </c>
      <c r="D323" s="464" t="s">
        <v>1608</v>
      </c>
      <c r="E323" s="464" t="s">
        <v>1691</v>
      </c>
      <c r="F323" s="464" t="s">
        <v>1698</v>
      </c>
      <c r="G323" s="464" t="s">
        <v>1700</v>
      </c>
      <c r="H323" s="468"/>
      <c r="I323" s="468"/>
      <c r="J323" s="464"/>
      <c r="K323" s="464"/>
      <c r="L323" s="468">
        <v>1</v>
      </c>
      <c r="M323" s="468">
        <v>250</v>
      </c>
      <c r="N323" s="464">
        <v>1</v>
      </c>
      <c r="O323" s="464">
        <v>250</v>
      </c>
      <c r="P323" s="468"/>
      <c r="Q323" s="468"/>
      <c r="R323" s="491"/>
      <c r="S323" s="469"/>
    </row>
    <row r="324" spans="1:19" ht="14.4" customHeight="1" x14ac:dyDescent="0.3">
      <c r="A324" s="463"/>
      <c r="B324" s="464" t="s">
        <v>1830</v>
      </c>
      <c r="C324" s="464" t="s">
        <v>1609</v>
      </c>
      <c r="D324" s="464" t="s">
        <v>1608</v>
      </c>
      <c r="E324" s="464" t="s">
        <v>1691</v>
      </c>
      <c r="F324" s="464" t="s">
        <v>1701</v>
      </c>
      <c r="G324" s="464" t="s">
        <v>1702</v>
      </c>
      <c r="H324" s="468">
        <v>506</v>
      </c>
      <c r="I324" s="468">
        <v>151800</v>
      </c>
      <c r="J324" s="464">
        <v>0.937037037037037</v>
      </c>
      <c r="K324" s="464">
        <v>300</v>
      </c>
      <c r="L324" s="468">
        <v>540</v>
      </c>
      <c r="M324" s="468">
        <v>162000</v>
      </c>
      <c r="N324" s="464">
        <v>1</v>
      </c>
      <c r="O324" s="464">
        <v>300</v>
      </c>
      <c r="P324" s="468">
        <v>519</v>
      </c>
      <c r="Q324" s="468">
        <v>155700</v>
      </c>
      <c r="R324" s="491">
        <v>0.96111111111111114</v>
      </c>
      <c r="S324" s="469">
        <v>300</v>
      </c>
    </row>
    <row r="325" spans="1:19" ht="14.4" customHeight="1" x14ac:dyDescent="0.3">
      <c r="A325" s="463"/>
      <c r="B325" s="464" t="s">
        <v>1830</v>
      </c>
      <c r="C325" s="464" t="s">
        <v>1609</v>
      </c>
      <c r="D325" s="464" t="s">
        <v>1608</v>
      </c>
      <c r="E325" s="464" t="s">
        <v>1691</v>
      </c>
      <c r="F325" s="464" t="s">
        <v>1860</v>
      </c>
      <c r="G325" s="464" t="s">
        <v>1861</v>
      </c>
      <c r="H325" s="468">
        <v>318</v>
      </c>
      <c r="I325" s="468">
        <v>212000</v>
      </c>
      <c r="J325" s="464">
        <v>1.0564784404145662</v>
      </c>
      <c r="K325" s="464">
        <v>666.66666666666663</v>
      </c>
      <c r="L325" s="468">
        <v>301</v>
      </c>
      <c r="M325" s="468">
        <v>200666.66</v>
      </c>
      <c r="N325" s="464">
        <v>1</v>
      </c>
      <c r="O325" s="464">
        <v>666.66664451827239</v>
      </c>
      <c r="P325" s="468">
        <v>304</v>
      </c>
      <c r="Q325" s="468">
        <v>202666.67000000004</v>
      </c>
      <c r="R325" s="491">
        <v>1.0099668275736489</v>
      </c>
      <c r="S325" s="469">
        <v>666.66667763157909</v>
      </c>
    </row>
    <row r="326" spans="1:19" ht="14.4" customHeight="1" x14ac:dyDescent="0.3">
      <c r="A326" s="463"/>
      <c r="B326" s="464" t="s">
        <v>1830</v>
      </c>
      <c r="C326" s="464" t="s">
        <v>1609</v>
      </c>
      <c r="D326" s="464" t="s">
        <v>1608</v>
      </c>
      <c r="E326" s="464" t="s">
        <v>1691</v>
      </c>
      <c r="F326" s="464" t="s">
        <v>1862</v>
      </c>
      <c r="G326" s="464" t="s">
        <v>1863</v>
      </c>
      <c r="H326" s="468">
        <v>535</v>
      </c>
      <c r="I326" s="468">
        <v>124833.33</v>
      </c>
      <c r="J326" s="464">
        <v>0.92720963470118178</v>
      </c>
      <c r="K326" s="464">
        <v>233.33332710280374</v>
      </c>
      <c r="L326" s="468">
        <v>577</v>
      </c>
      <c r="M326" s="468">
        <v>134633.34</v>
      </c>
      <c r="N326" s="464">
        <v>1</v>
      </c>
      <c r="O326" s="464">
        <v>233.33334488734835</v>
      </c>
      <c r="P326" s="468">
        <v>554</v>
      </c>
      <c r="Q326" s="468">
        <v>129266.67</v>
      </c>
      <c r="R326" s="491">
        <v>0.96013862539546302</v>
      </c>
      <c r="S326" s="469">
        <v>233.33333935018049</v>
      </c>
    </row>
    <row r="327" spans="1:19" ht="14.4" customHeight="1" x14ac:dyDescent="0.3">
      <c r="A327" s="463"/>
      <c r="B327" s="464" t="s">
        <v>1830</v>
      </c>
      <c r="C327" s="464" t="s">
        <v>1609</v>
      </c>
      <c r="D327" s="464" t="s">
        <v>1608</v>
      </c>
      <c r="E327" s="464" t="s">
        <v>1691</v>
      </c>
      <c r="F327" s="464" t="s">
        <v>1864</v>
      </c>
      <c r="G327" s="464" t="s">
        <v>1865</v>
      </c>
      <c r="H327" s="468">
        <v>305</v>
      </c>
      <c r="I327" s="468">
        <v>237222.23</v>
      </c>
      <c r="J327" s="464">
        <v>0.86402267723152293</v>
      </c>
      <c r="K327" s="464">
        <v>777.77780327868857</v>
      </c>
      <c r="L327" s="468">
        <v>353</v>
      </c>
      <c r="M327" s="468">
        <v>274555.56</v>
      </c>
      <c r="N327" s="464">
        <v>1</v>
      </c>
      <c r="O327" s="464">
        <v>777.77779036827189</v>
      </c>
      <c r="P327" s="468">
        <v>340</v>
      </c>
      <c r="Q327" s="468">
        <v>264444.46000000002</v>
      </c>
      <c r="R327" s="491">
        <v>0.9631728455981734</v>
      </c>
      <c r="S327" s="469">
        <v>777.77782352941188</v>
      </c>
    </row>
    <row r="328" spans="1:19" ht="14.4" customHeight="1" x14ac:dyDescent="0.3">
      <c r="A328" s="463"/>
      <c r="B328" s="464" t="s">
        <v>1830</v>
      </c>
      <c r="C328" s="464" t="s">
        <v>1609</v>
      </c>
      <c r="D328" s="464" t="s">
        <v>1608</v>
      </c>
      <c r="E328" s="464" t="s">
        <v>1691</v>
      </c>
      <c r="F328" s="464" t="s">
        <v>1866</v>
      </c>
      <c r="G328" s="464" t="s">
        <v>1867</v>
      </c>
      <c r="H328" s="468">
        <v>822</v>
      </c>
      <c r="I328" s="468">
        <v>200933.33000000002</v>
      </c>
      <c r="J328" s="464">
        <v>1.0236612474603122</v>
      </c>
      <c r="K328" s="464">
        <v>244.44444038929441</v>
      </c>
      <c r="L328" s="468">
        <v>803</v>
      </c>
      <c r="M328" s="468">
        <v>196288.89</v>
      </c>
      <c r="N328" s="464">
        <v>1</v>
      </c>
      <c r="O328" s="464">
        <v>244.44444582814447</v>
      </c>
      <c r="P328" s="468">
        <v>761</v>
      </c>
      <c r="Q328" s="468">
        <v>186022.22999999998</v>
      </c>
      <c r="R328" s="491">
        <v>0.94769617373657755</v>
      </c>
      <c r="S328" s="469">
        <v>244.44445466491456</v>
      </c>
    </row>
    <row r="329" spans="1:19" ht="14.4" customHeight="1" x14ac:dyDescent="0.3">
      <c r="A329" s="463"/>
      <c r="B329" s="464" t="s">
        <v>1830</v>
      </c>
      <c r="C329" s="464" t="s">
        <v>1609</v>
      </c>
      <c r="D329" s="464" t="s">
        <v>1608</v>
      </c>
      <c r="E329" s="464" t="s">
        <v>1691</v>
      </c>
      <c r="F329" s="464" t="s">
        <v>1868</v>
      </c>
      <c r="G329" s="464" t="s">
        <v>1869</v>
      </c>
      <c r="H329" s="468">
        <v>10</v>
      </c>
      <c r="I329" s="468">
        <v>5255.5499999999993</v>
      </c>
      <c r="J329" s="464">
        <v>0.52631499885835131</v>
      </c>
      <c r="K329" s="464">
        <v>525.55499999999995</v>
      </c>
      <c r="L329" s="468">
        <v>19</v>
      </c>
      <c r="M329" s="468">
        <v>9985.5600000000013</v>
      </c>
      <c r="N329" s="464">
        <v>1</v>
      </c>
      <c r="O329" s="464">
        <v>525.55578947368429</v>
      </c>
      <c r="P329" s="468">
        <v>12</v>
      </c>
      <c r="Q329" s="468">
        <v>6306.66</v>
      </c>
      <c r="R329" s="491">
        <v>0.63157799863002162</v>
      </c>
      <c r="S329" s="469">
        <v>525.55499999999995</v>
      </c>
    </row>
    <row r="330" spans="1:19" ht="14.4" customHeight="1" x14ac:dyDescent="0.3">
      <c r="A330" s="463"/>
      <c r="B330" s="464" t="s">
        <v>1830</v>
      </c>
      <c r="C330" s="464" t="s">
        <v>1609</v>
      </c>
      <c r="D330" s="464" t="s">
        <v>1608</v>
      </c>
      <c r="E330" s="464" t="s">
        <v>1691</v>
      </c>
      <c r="F330" s="464" t="s">
        <v>1868</v>
      </c>
      <c r="G330" s="464" t="s">
        <v>1870</v>
      </c>
      <c r="H330" s="468">
        <v>3</v>
      </c>
      <c r="I330" s="468">
        <v>1576.67</v>
      </c>
      <c r="J330" s="464"/>
      <c r="K330" s="464">
        <v>525.55666666666673</v>
      </c>
      <c r="L330" s="468"/>
      <c r="M330" s="468"/>
      <c r="N330" s="464"/>
      <c r="O330" s="464"/>
      <c r="P330" s="468"/>
      <c r="Q330" s="468"/>
      <c r="R330" s="491"/>
      <c r="S330" s="469"/>
    </row>
    <row r="331" spans="1:19" ht="14.4" customHeight="1" x14ac:dyDescent="0.3">
      <c r="A331" s="463"/>
      <c r="B331" s="464" t="s">
        <v>1830</v>
      </c>
      <c r="C331" s="464" t="s">
        <v>1609</v>
      </c>
      <c r="D331" s="464" t="s">
        <v>1608</v>
      </c>
      <c r="E331" s="464" t="s">
        <v>1691</v>
      </c>
      <c r="F331" s="464" t="s">
        <v>1871</v>
      </c>
      <c r="G331" s="464" t="s">
        <v>1872</v>
      </c>
      <c r="H331" s="468">
        <v>7</v>
      </c>
      <c r="I331" s="468">
        <v>7000</v>
      </c>
      <c r="J331" s="464">
        <v>1</v>
      </c>
      <c r="K331" s="464">
        <v>1000</v>
      </c>
      <c r="L331" s="468">
        <v>7</v>
      </c>
      <c r="M331" s="468">
        <v>7000</v>
      </c>
      <c r="N331" s="464">
        <v>1</v>
      </c>
      <c r="O331" s="464">
        <v>1000</v>
      </c>
      <c r="P331" s="468">
        <v>12</v>
      </c>
      <c r="Q331" s="468">
        <v>12000</v>
      </c>
      <c r="R331" s="491">
        <v>1.7142857142857142</v>
      </c>
      <c r="S331" s="469">
        <v>1000</v>
      </c>
    </row>
    <row r="332" spans="1:19" ht="14.4" customHeight="1" x14ac:dyDescent="0.3">
      <c r="A332" s="463"/>
      <c r="B332" s="464" t="s">
        <v>1830</v>
      </c>
      <c r="C332" s="464" t="s">
        <v>1609</v>
      </c>
      <c r="D332" s="464" t="s">
        <v>1608</v>
      </c>
      <c r="E332" s="464" t="s">
        <v>1691</v>
      </c>
      <c r="F332" s="464" t="s">
        <v>1780</v>
      </c>
      <c r="G332" s="464" t="s">
        <v>1781</v>
      </c>
      <c r="H332" s="468">
        <v>2</v>
      </c>
      <c r="I332" s="468">
        <v>0</v>
      </c>
      <c r="J332" s="464"/>
      <c r="K332" s="464">
        <v>0</v>
      </c>
      <c r="L332" s="468"/>
      <c r="M332" s="468"/>
      <c r="N332" s="464"/>
      <c r="O332" s="464"/>
      <c r="P332" s="468"/>
      <c r="Q332" s="468"/>
      <c r="R332" s="491"/>
      <c r="S332" s="469"/>
    </row>
    <row r="333" spans="1:19" ht="14.4" customHeight="1" x14ac:dyDescent="0.3">
      <c r="A333" s="463"/>
      <c r="B333" s="464" t="s">
        <v>1830</v>
      </c>
      <c r="C333" s="464" t="s">
        <v>1609</v>
      </c>
      <c r="D333" s="464" t="s">
        <v>1608</v>
      </c>
      <c r="E333" s="464" t="s">
        <v>1691</v>
      </c>
      <c r="F333" s="464" t="s">
        <v>1730</v>
      </c>
      <c r="G333" s="464" t="s">
        <v>1731</v>
      </c>
      <c r="H333" s="468">
        <v>834</v>
      </c>
      <c r="I333" s="468">
        <v>0</v>
      </c>
      <c r="J333" s="464"/>
      <c r="K333" s="464">
        <v>0</v>
      </c>
      <c r="L333" s="468">
        <v>919</v>
      </c>
      <c r="M333" s="468">
        <v>0</v>
      </c>
      <c r="N333" s="464"/>
      <c r="O333" s="464">
        <v>0</v>
      </c>
      <c r="P333" s="468">
        <v>887</v>
      </c>
      <c r="Q333" s="468">
        <v>0</v>
      </c>
      <c r="R333" s="491"/>
      <c r="S333" s="469">
        <v>0</v>
      </c>
    </row>
    <row r="334" spans="1:19" ht="14.4" customHeight="1" x14ac:dyDescent="0.3">
      <c r="A334" s="463"/>
      <c r="B334" s="464" t="s">
        <v>1830</v>
      </c>
      <c r="C334" s="464" t="s">
        <v>1609</v>
      </c>
      <c r="D334" s="464" t="s">
        <v>1608</v>
      </c>
      <c r="E334" s="464" t="s">
        <v>1691</v>
      </c>
      <c r="F334" s="464" t="s">
        <v>1732</v>
      </c>
      <c r="G334" s="464" t="s">
        <v>1733</v>
      </c>
      <c r="H334" s="468">
        <v>670</v>
      </c>
      <c r="I334" s="468">
        <v>204722.22</v>
      </c>
      <c r="J334" s="464">
        <v>1.0651828429584125</v>
      </c>
      <c r="K334" s="464">
        <v>305.55555223880594</v>
      </c>
      <c r="L334" s="468">
        <v>629</v>
      </c>
      <c r="M334" s="468">
        <v>192194.43999999997</v>
      </c>
      <c r="N334" s="464">
        <v>1</v>
      </c>
      <c r="O334" s="464">
        <v>305.55554848966608</v>
      </c>
      <c r="P334" s="468">
        <v>614</v>
      </c>
      <c r="Q334" s="468">
        <v>187611.11</v>
      </c>
      <c r="R334" s="491">
        <v>0.97615264000352986</v>
      </c>
      <c r="S334" s="469">
        <v>305.55555374592831</v>
      </c>
    </row>
    <row r="335" spans="1:19" ht="14.4" customHeight="1" x14ac:dyDescent="0.3">
      <c r="A335" s="463"/>
      <c r="B335" s="464" t="s">
        <v>1830</v>
      </c>
      <c r="C335" s="464" t="s">
        <v>1609</v>
      </c>
      <c r="D335" s="464" t="s">
        <v>1608</v>
      </c>
      <c r="E335" s="464" t="s">
        <v>1691</v>
      </c>
      <c r="F335" s="464" t="s">
        <v>1734</v>
      </c>
      <c r="G335" s="464" t="s">
        <v>1735</v>
      </c>
      <c r="H335" s="468">
        <v>1</v>
      </c>
      <c r="I335" s="468">
        <v>33.33</v>
      </c>
      <c r="J335" s="464"/>
      <c r="K335" s="464">
        <v>33.33</v>
      </c>
      <c r="L335" s="468"/>
      <c r="M335" s="468"/>
      <c r="N335" s="464"/>
      <c r="O335" s="464"/>
      <c r="P335" s="468"/>
      <c r="Q335" s="468"/>
      <c r="R335" s="491"/>
      <c r="S335" s="469"/>
    </row>
    <row r="336" spans="1:19" ht="14.4" customHeight="1" x14ac:dyDescent="0.3">
      <c r="A336" s="463"/>
      <c r="B336" s="464" t="s">
        <v>1830</v>
      </c>
      <c r="C336" s="464" t="s">
        <v>1609</v>
      </c>
      <c r="D336" s="464" t="s">
        <v>1608</v>
      </c>
      <c r="E336" s="464" t="s">
        <v>1691</v>
      </c>
      <c r="F336" s="464" t="s">
        <v>1734</v>
      </c>
      <c r="G336" s="464" t="s">
        <v>1736</v>
      </c>
      <c r="H336" s="468">
        <v>1505</v>
      </c>
      <c r="I336" s="468">
        <v>50166.67</v>
      </c>
      <c r="J336" s="464">
        <v>1.0141511474597233</v>
      </c>
      <c r="K336" s="464">
        <v>33.333335548172755</v>
      </c>
      <c r="L336" s="468">
        <v>1484</v>
      </c>
      <c r="M336" s="468">
        <v>49466.66</v>
      </c>
      <c r="N336" s="464">
        <v>1</v>
      </c>
      <c r="O336" s="464">
        <v>33.333328840970353</v>
      </c>
      <c r="P336" s="468">
        <v>1602</v>
      </c>
      <c r="Q336" s="468">
        <v>53399.990000000005</v>
      </c>
      <c r="R336" s="491">
        <v>1.079514768128675</v>
      </c>
      <c r="S336" s="469">
        <v>33.333327091136084</v>
      </c>
    </row>
    <row r="337" spans="1:19" ht="14.4" customHeight="1" x14ac:dyDescent="0.3">
      <c r="A337" s="463"/>
      <c r="B337" s="464" t="s">
        <v>1830</v>
      </c>
      <c r="C337" s="464" t="s">
        <v>1609</v>
      </c>
      <c r="D337" s="464" t="s">
        <v>1608</v>
      </c>
      <c r="E337" s="464" t="s">
        <v>1691</v>
      </c>
      <c r="F337" s="464" t="s">
        <v>1737</v>
      </c>
      <c r="G337" s="464" t="s">
        <v>1738</v>
      </c>
      <c r="H337" s="468">
        <v>661</v>
      </c>
      <c r="I337" s="468">
        <v>301122.22000000003</v>
      </c>
      <c r="J337" s="464">
        <v>1.1053511308530146</v>
      </c>
      <c r="K337" s="464">
        <v>455.55555219364607</v>
      </c>
      <c r="L337" s="468">
        <v>598</v>
      </c>
      <c r="M337" s="468">
        <v>272422.23</v>
      </c>
      <c r="N337" s="464">
        <v>1</v>
      </c>
      <c r="O337" s="464">
        <v>455.55556856187286</v>
      </c>
      <c r="P337" s="468">
        <v>704</v>
      </c>
      <c r="Q337" s="468">
        <v>320711.12</v>
      </c>
      <c r="R337" s="491">
        <v>1.1772575241014656</v>
      </c>
      <c r="S337" s="469">
        <v>455.55556818181816</v>
      </c>
    </row>
    <row r="338" spans="1:19" ht="14.4" customHeight="1" x14ac:dyDescent="0.3">
      <c r="A338" s="463"/>
      <c r="B338" s="464" t="s">
        <v>1830</v>
      </c>
      <c r="C338" s="464" t="s">
        <v>1609</v>
      </c>
      <c r="D338" s="464" t="s">
        <v>1608</v>
      </c>
      <c r="E338" s="464" t="s">
        <v>1691</v>
      </c>
      <c r="F338" s="464" t="s">
        <v>1737</v>
      </c>
      <c r="G338" s="464" t="s">
        <v>1804</v>
      </c>
      <c r="H338" s="468"/>
      <c r="I338" s="468"/>
      <c r="J338" s="464"/>
      <c r="K338" s="464"/>
      <c r="L338" s="468">
        <v>1</v>
      </c>
      <c r="M338" s="468">
        <v>455.56</v>
      </c>
      <c r="N338" s="464">
        <v>1</v>
      </c>
      <c r="O338" s="464">
        <v>455.56</v>
      </c>
      <c r="P338" s="468"/>
      <c r="Q338" s="468"/>
      <c r="R338" s="491"/>
      <c r="S338" s="469"/>
    </row>
    <row r="339" spans="1:19" ht="14.4" customHeight="1" x14ac:dyDescent="0.3">
      <c r="A339" s="463"/>
      <c r="B339" s="464" t="s">
        <v>1830</v>
      </c>
      <c r="C339" s="464" t="s">
        <v>1609</v>
      </c>
      <c r="D339" s="464" t="s">
        <v>1608</v>
      </c>
      <c r="E339" s="464" t="s">
        <v>1691</v>
      </c>
      <c r="F339" s="464" t="s">
        <v>1739</v>
      </c>
      <c r="G339" s="464" t="s">
        <v>1740</v>
      </c>
      <c r="H339" s="468">
        <v>714</v>
      </c>
      <c r="I339" s="468">
        <v>55533.33</v>
      </c>
      <c r="J339" s="464">
        <v>1.0258622600645959</v>
      </c>
      <c r="K339" s="464">
        <v>77.777773109243697</v>
      </c>
      <c r="L339" s="468">
        <v>696</v>
      </c>
      <c r="M339" s="468">
        <v>54133.320000000007</v>
      </c>
      <c r="N339" s="464">
        <v>1</v>
      </c>
      <c r="O339" s="464">
        <v>77.777758620689667</v>
      </c>
      <c r="P339" s="468">
        <v>668</v>
      </c>
      <c r="Q339" s="468">
        <v>51955.55</v>
      </c>
      <c r="R339" s="491">
        <v>0.95977024871188388</v>
      </c>
      <c r="S339" s="469">
        <v>77.777769461077852</v>
      </c>
    </row>
    <row r="340" spans="1:19" ht="14.4" customHeight="1" x14ac:dyDescent="0.3">
      <c r="A340" s="463"/>
      <c r="B340" s="464" t="s">
        <v>1830</v>
      </c>
      <c r="C340" s="464" t="s">
        <v>1609</v>
      </c>
      <c r="D340" s="464" t="s">
        <v>1608</v>
      </c>
      <c r="E340" s="464" t="s">
        <v>1691</v>
      </c>
      <c r="F340" s="464" t="s">
        <v>1873</v>
      </c>
      <c r="G340" s="464" t="s">
        <v>1874</v>
      </c>
      <c r="H340" s="468">
        <v>331</v>
      </c>
      <c r="I340" s="468">
        <v>478111.11000000004</v>
      </c>
      <c r="J340" s="464">
        <v>1.0376175474433686</v>
      </c>
      <c r="K340" s="464">
        <v>1444.4444410876133</v>
      </c>
      <c r="L340" s="468">
        <v>319</v>
      </c>
      <c r="M340" s="468">
        <v>460777.77999999997</v>
      </c>
      <c r="N340" s="464">
        <v>1</v>
      </c>
      <c r="O340" s="464">
        <v>1444.4444514106583</v>
      </c>
      <c r="P340" s="468">
        <v>385</v>
      </c>
      <c r="Q340" s="468">
        <v>556111.11</v>
      </c>
      <c r="R340" s="491">
        <v>1.2068965434921797</v>
      </c>
      <c r="S340" s="469">
        <v>1444.4444415584414</v>
      </c>
    </row>
    <row r="341" spans="1:19" ht="14.4" customHeight="1" x14ac:dyDescent="0.3">
      <c r="A341" s="463"/>
      <c r="B341" s="464" t="s">
        <v>1830</v>
      </c>
      <c r="C341" s="464" t="s">
        <v>1609</v>
      </c>
      <c r="D341" s="464" t="s">
        <v>1608</v>
      </c>
      <c r="E341" s="464" t="s">
        <v>1691</v>
      </c>
      <c r="F341" s="464" t="s">
        <v>1875</v>
      </c>
      <c r="G341" s="464" t="s">
        <v>1876</v>
      </c>
      <c r="H341" s="468">
        <v>0</v>
      </c>
      <c r="I341" s="468">
        <v>0</v>
      </c>
      <c r="J341" s="464"/>
      <c r="K341" s="464"/>
      <c r="L341" s="468"/>
      <c r="M341" s="468"/>
      <c r="N341" s="464"/>
      <c r="O341" s="464"/>
      <c r="P341" s="468"/>
      <c r="Q341" s="468"/>
      <c r="R341" s="491"/>
      <c r="S341" s="469"/>
    </row>
    <row r="342" spans="1:19" ht="14.4" customHeight="1" x14ac:dyDescent="0.3">
      <c r="A342" s="463"/>
      <c r="B342" s="464" t="s">
        <v>1830</v>
      </c>
      <c r="C342" s="464" t="s">
        <v>1609</v>
      </c>
      <c r="D342" s="464" t="s">
        <v>1608</v>
      </c>
      <c r="E342" s="464" t="s">
        <v>1691</v>
      </c>
      <c r="F342" s="464" t="s">
        <v>1744</v>
      </c>
      <c r="G342" s="464" t="s">
        <v>1877</v>
      </c>
      <c r="H342" s="468">
        <v>3</v>
      </c>
      <c r="I342" s="468">
        <v>283.33</v>
      </c>
      <c r="J342" s="464">
        <v>3.0001058873358746</v>
      </c>
      <c r="K342" s="464">
        <v>94.443333333333328</v>
      </c>
      <c r="L342" s="468">
        <v>1</v>
      </c>
      <c r="M342" s="468">
        <v>94.44</v>
      </c>
      <c r="N342" s="464">
        <v>1</v>
      </c>
      <c r="O342" s="464">
        <v>94.44</v>
      </c>
      <c r="P342" s="468">
        <v>1</v>
      </c>
      <c r="Q342" s="468">
        <v>94.44</v>
      </c>
      <c r="R342" s="491">
        <v>1</v>
      </c>
      <c r="S342" s="469">
        <v>94.44</v>
      </c>
    </row>
    <row r="343" spans="1:19" ht="14.4" customHeight="1" x14ac:dyDescent="0.3">
      <c r="A343" s="463"/>
      <c r="B343" s="464" t="s">
        <v>1830</v>
      </c>
      <c r="C343" s="464" t="s">
        <v>1609</v>
      </c>
      <c r="D343" s="464" t="s">
        <v>1608</v>
      </c>
      <c r="E343" s="464" t="s">
        <v>1691</v>
      </c>
      <c r="F343" s="464" t="s">
        <v>1744</v>
      </c>
      <c r="G343" s="464" t="s">
        <v>1745</v>
      </c>
      <c r="H343" s="468"/>
      <c r="I343" s="468"/>
      <c r="J343" s="464"/>
      <c r="K343" s="464"/>
      <c r="L343" s="468">
        <v>2</v>
      </c>
      <c r="M343" s="468">
        <v>188.89</v>
      </c>
      <c r="N343" s="464">
        <v>1</v>
      </c>
      <c r="O343" s="464">
        <v>94.444999999999993</v>
      </c>
      <c r="P343" s="468">
        <v>3</v>
      </c>
      <c r="Q343" s="468">
        <v>283.33</v>
      </c>
      <c r="R343" s="491">
        <v>1.4999735295674732</v>
      </c>
      <c r="S343" s="469">
        <v>94.443333333333328</v>
      </c>
    </row>
    <row r="344" spans="1:19" ht="14.4" customHeight="1" x14ac:dyDescent="0.3">
      <c r="A344" s="463"/>
      <c r="B344" s="464" t="s">
        <v>1830</v>
      </c>
      <c r="C344" s="464" t="s">
        <v>1609</v>
      </c>
      <c r="D344" s="464" t="s">
        <v>1608</v>
      </c>
      <c r="E344" s="464" t="s">
        <v>1691</v>
      </c>
      <c r="F344" s="464" t="s">
        <v>1749</v>
      </c>
      <c r="G344" s="464" t="s">
        <v>1750</v>
      </c>
      <c r="H344" s="468">
        <v>10</v>
      </c>
      <c r="I344" s="468">
        <v>966.67</v>
      </c>
      <c r="J344" s="464">
        <v>1.6666436785572663</v>
      </c>
      <c r="K344" s="464">
        <v>96.667000000000002</v>
      </c>
      <c r="L344" s="468">
        <v>6</v>
      </c>
      <c r="M344" s="468">
        <v>580.01</v>
      </c>
      <c r="N344" s="464">
        <v>1</v>
      </c>
      <c r="O344" s="464">
        <v>96.668333333333337</v>
      </c>
      <c r="P344" s="468">
        <v>18</v>
      </c>
      <c r="Q344" s="468">
        <v>1740.0099999999998</v>
      </c>
      <c r="R344" s="491">
        <v>2.999965517835899</v>
      </c>
      <c r="S344" s="469">
        <v>96.667222222222208</v>
      </c>
    </row>
    <row r="345" spans="1:19" ht="14.4" customHeight="1" x14ac:dyDescent="0.3">
      <c r="A345" s="463"/>
      <c r="B345" s="464" t="s">
        <v>1830</v>
      </c>
      <c r="C345" s="464" t="s">
        <v>1609</v>
      </c>
      <c r="D345" s="464" t="s">
        <v>1608</v>
      </c>
      <c r="E345" s="464" t="s">
        <v>1691</v>
      </c>
      <c r="F345" s="464" t="s">
        <v>1749</v>
      </c>
      <c r="G345" s="464" t="s">
        <v>1751</v>
      </c>
      <c r="H345" s="468">
        <v>1</v>
      </c>
      <c r="I345" s="468">
        <v>96.67</v>
      </c>
      <c r="J345" s="464"/>
      <c r="K345" s="464">
        <v>96.67</v>
      </c>
      <c r="L345" s="468"/>
      <c r="M345" s="468"/>
      <c r="N345" s="464"/>
      <c r="O345" s="464"/>
      <c r="P345" s="468"/>
      <c r="Q345" s="468"/>
      <c r="R345" s="491"/>
      <c r="S345" s="469"/>
    </row>
    <row r="346" spans="1:19" ht="14.4" customHeight="1" x14ac:dyDescent="0.3">
      <c r="A346" s="463"/>
      <c r="B346" s="464" t="s">
        <v>1830</v>
      </c>
      <c r="C346" s="464" t="s">
        <v>1609</v>
      </c>
      <c r="D346" s="464" t="s">
        <v>1608</v>
      </c>
      <c r="E346" s="464" t="s">
        <v>1691</v>
      </c>
      <c r="F346" s="464" t="s">
        <v>1878</v>
      </c>
      <c r="G346" s="464" t="s">
        <v>1879</v>
      </c>
      <c r="H346" s="468">
        <v>377</v>
      </c>
      <c r="I346" s="468">
        <v>131950</v>
      </c>
      <c r="J346" s="464">
        <v>0.95928753180661575</v>
      </c>
      <c r="K346" s="464">
        <v>350</v>
      </c>
      <c r="L346" s="468">
        <v>393</v>
      </c>
      <c r="M346" s="468">
        <v>137550</v>
      </c>
      <c r="N346" s="464">
        <v>1</v>
      </c>
      <c r="O346" s="464">
        <v>350</v>
      </c>
      <c r="P346" s="468">
        <v>357</v>
      </c>
      <c r="Q346" s="468">
        <v>124950</v>
      </c>
      <c r="R346" s="491">
        <v>0.90839694656488545</v>
      </c>
      <c r="S346" s="469">
        <v>350</v>
      </c>
    </row>
    <row r="347" spans="1:19" ht="14.4" customHeight="1" x14ac:dyDescent="0.3">
      <c r="A347" s="463"/>
      <c r="B347" s="464" t="s">
        <v>1830</v>
      </c>
      <c r="C347" s="464" t="s">
        <v>1609</v>
      </c>
      <c r="D347" s="464" t="s">
        <v>1608</v>
      </c>
      <c r="E347" s="464" t="s">
        <v>1691</v>
      </c>
      <c r="F347" s="464" t="s">
        <v>1880</v>
      </c>
      <c r="G347" s="464" t="s">
        <v>1881</v>
      </c>
      <c r="H347" s="468"/>
      <c r="I347" s="468"/>
      <c r="J347" s="464"/>
      <c r="K347" s="464"/>
      <c r="L347" s="468">
        <v>1</v>
      </c>
      <c r="M347" s="468">
        <v>58.89</v>
      </c>
      <c r="N347" s="464">
        <v>1</v>
      </c>
      <c r="O347" s="464">
        <v>58.89</v>
      </c>
      <c r="P347" s="468"/>
      <c r="Q347" s="468"/>
      <c r="R347" s="491"/>
      <c r="S347" s="469"/>
    </row>
    <row r="348" spans="1:19" ht="14.4" customHeight="1" x14ac:dyDescent="0.3">
      <c r="A348" s="463"/>
      <c r="B348" s="464" t="s">
        <v>1830</v>
      </c>
      <c r="C348" s="464" t="s">
        <v>1609</v>
      </c>
      <c r="D348" s="464" t="s">
        <v>1608</v>
      </c>
      <c r="E348" s="464" t="s">
        <v>1691</v>
      </c>
      <c r="F348" s="464" t="s">
        <v>1880</v>
      </c>
      <c r="G348" s="464" t="s">
        <v>1882</v>
      </c>
      <c r="H348" s="468">
        <v>48</v>
      </c>
      <c r="I348" s="468">
        <v>2826.6600000000003</v>
      </c>
      <c r="J348" s="464">
        <v>1.4117629431331222</v>
      </c>
      <c r="K348" s="464">
        <v>58.888750000000009</v>
      </c>
      <c r="L348" s="468">
        <v>34</v>
      </c>
      <c r="M348" s="468">
        <v>2002.2200000000003</v>
      </c>
      <c r="N348" s="464">
        <v>1</v>
      </c>
      <c r="O348" s="464">
        <v>58.888823529411773</v>
      </c>
      <c r="P348" s="468">
        <v>29</v>
      </c>
      <c r="Q348" s="468">
        <v>1707.79</v>
      </c>
      <c r="R348" s="491">
        <v>0.85294822746751098</v>
      </c>
      <c r="S348" s="469">
        <v>58.889310344827585</v>
      </c>
    </row>
    <row r="349" spans="1:19" ht="14.4" customHeight="1" x14ac:dyDescent="0.3">
      <c r="A349" s="463"/>
      <c r="B349" s="464" t="s">
        <v>1830</v>
      </c>
      <c r="C349" s="464" t="s">
        <v>1609</v>
      </c>
      <c r="D349" s="464" t="s">
        <v>1608</v>
      </c>
      <c r="E349" s="464" t="s">
        <v>1691</v>
      </c>
      <c r="F349" s="464" t="s">
        <v>1883</v>
      </c>
      <c r="G349" s="464" t="s">
        <v>1884</v>
      </c>
      <c r="H349" s="468">
        <v>511</v>
      </c>
      <c r="I349" s="468">
        <v>65862.22</v>
      </c>
      <c r="J349" s="464">
        <v>0.92405067375839256</v>
      </c>
      <c r="K349" s="464">
        <v>128.88888454011743</v>
      </c>
      <c r="L349" s="468">
        <v>553</v>
      </c>
      <c r="M349" s="468">
        <v>71275.55</v>
      </c>
      <c r="N349" s="464">
        <v>1</v>
      </c>
      <c r="O349" s="464">
        <v>128.88887884267632</v>
      </c>
      <c r="P349" s="468">
        <v>519</v>
      </c>
      <c r="Q349" s="468">
        <v>66893.34</v>
      </c>
      <c r="R349" s="491">
        <v>0.93851734570971379</v>
      </c>
      <c r="S349" s="469">
        <v>128.88890173410405</v>
      </c>
    </row>
    <row r="350" spans="1:19" ht="14.4" customHeight="1" x14ac:dyDescent="0.3">
      <c r="A350" s="463"/>
      <c r="B350" s="464" t="s">
        <v>1830</v>
      </c>
      <c r="C350" s="464" t="s">
        <v>1609</v>
      </c>
      <c r="D350" s="464" t="s">
        <v>1608</v>
      </c>
      <c r="E350" s="464" t="s">
        <v>1691</v>
      </c>
      <c r="F350" s="464" t="s">
        <v>1760</v>
      </c>
      <c r="G350" s="464" t="s">
        <v>1761</v>
      </c>
      <c r="H350" s="468">
        <v>1354</v>
      </c>
      <c r="I350" s="468">
        <v>66195.56</v>
      </c>
      <c r="J350" s="464">
        <v>0.87637550204657988</v>
      </c>
      <c r="K350" s="464">
        <v>48.88889217134416</v>
      </c>
      <c r="L350" s="468">
        <v>1545</v>
      </c>
      <c r="M350" s="468">
        <v>75533.33</v>
      </c>
      <c r="N350" s="464">
        <v>1</v>
      </c>
      <c r="O350" s="464">
        <v>48.888886731391587</v>
      </c>
      <c r="P350" s="468">
        <v>1653</v>
      </c>
      <c r="Q350" s="468">
        <v>80813.320000000007</v>
      </c>
      <c r="R350" s="491">
        <v>1.0699027833143329</v>
      </c>
      <c r="S350" s="469">
        <v>48.888880822746529</v>
      </c>
    </row>
    <row r="351" spans="1:19" ht="14.4" customHeight="1" x14ac:dyDescent="0.3">
      <c r="A351" s="463"/>
      <c r="B351" s="464" t="s">
        <v>1830</v>
      </c>
      <c r="C351" s="464" t="s">
        <v>1609</v>
      </c>
      <c r="D351" s="464" t="s">
        <v>1608</v>
      </c>
      <c r="E351" s="464" t="s">
        <v>1691</v>
      </c>
      <c r="F351" s="464" t="s">
        <v>1885</v>
      </c>
      <c r="G351" s="464" t="s">
        <v>1886</v>
      </c>
      <c r="H351" s="468">
        <v>1851</v>
      </c>
      <c r="I351" s="468">
        <v>1645333.3199999998</v>
      </c>
      <c r="J351" s="464">
        <v>1.0335008226538891</v>
      </c>
      <c r="K351" s="464">
        <v>888.88888168557526</v>
      </c>
      <c r="L351" s="468">
        <v>1791</v>
      </c>
      <c r="M351" s="468">
        <v>1592000.0100000002</v>
      </c>
      <c r="N351" s="464">
        <v>1</v>
      </c>
      <c r="O351" s="464">
        <v>888.88889447236193</v>
      </c>
      <c r="P351" s="468">
        <v>1962</v>
      </c>
      <c r="Q351" s="468">
        <v>1743999.9999999998</v>
      </c>
      <c r="R351" s="491">
        <v>1.0954773800535338</v>
      </c>
      <c r="S351" s="469">
        <v>888.8888888888888</v>
      </c>
    </row>
    <row r="352" spans="1:19" ht="14.4" customHeight="1" x14ac:dyDescent="0.3">
      <c r="A352" s="463"/>
      <c r="B352" s="464" t="s">
        <v>1830</v>
      </c>
      <c r="C352" s="464" t="s">
        <v>1609</v>
      </c>
      <c r="D352" s="464" t="s">
        <v>1608</v>
      </c>
      <c r="E352" s="464" t="s">
        <v>1691</v>
      </c>
      <c r="F352" s="464" t="s">
        <v>1887</v>
      </c>
      <c r="G352" s="464" t="s">
        <v>1888</v>
      </c>
      <c r="H352" s="468"/>
      <c r="I352" s="468"/>
      <c r="J352" s="464"/>
      <c r="K352" s="464"/>
      <c r="L352" s="468">
        <v>5</v>
      </c>
      <c r="M352" s="468">
        <v>1666.67</v>
      </c>
      <c r="N352" s="464">
        <v>1</v>
      </c>
      <c r="O352" s="464">
        <v>333.334</v>
      </c>
      <c r="P352" s="468"/>
      <c r="Q352" s="468"/>
      <c r="R352" s="491"/>
      <c r="S352" s="469"/>
    </row>
    <row r="353" spans="1:19" ht="14.4" customHeight="1" x14ac:dyDescent="0.3">
      <c r="A353" s="463"/>
      <c r="B353" s="464" t="s">
        <v>1830</v>
      </c>
      <c r="C353" s="464" t="s">
        <v>1609</v>
      </c>
      <c r="D353" s="464" t="s">
        <v>1608</v>
      </c>
      <c r="E353" s="464" t="s">
        <v>1691</v>
      </c>
      <c r="F353" s="464" t="s">
        <v>1887</v>
      </c>
      <c r="G353" s="464" t="s">
        <v>1889</v>
      </c>
      <c r="H353" s="468">
        <v>40</v>
      </c>
      <c r="I353" s="468">
        <v>13333.34</v>
      </c>
      <c r="J353" s="464">
        <v>1.1428573877550321</v>
      </c>
      <c r="K353" s="464">
        <v>333.33350000000002</v>
      </c>
      <c r="L353" s="468">
        <v>35</v>
      </c>
      <c r="M353" s="468">
        <v>11666.67</v>
      </c>
      <c r="N353" s="464">
        <v>1</v>
      </c>
      <c r="O353" s="464">
        <v>333.33342857142856</v>
      </c>
      <c r="P353" s="468">
        <v>26</v>
      </c>
      <c r="Q353" s="468">
        <v>8666.65</v>
      </c>
      <c r="R353" s="491">
        <v>0.74285550204128514</v>
      </c>
      <c r="S353" s="469">
        <v>333.3326923076923</v>
      </c>
    </row>
    <row r="354" spans="1:19" ht="14.4" customHeight="1" x14ac:dyDescent="0.3">
      <c r="A354" s="463"/>
      <c r="B354" s="464" t="s">
        <v>1830</v>
      </c>
      <c r="C354" s="464" t="s">
        <v>1609</v>
      </c>
      <c r="D354" s="464" t="s">
        <v>1608</v>
      </c>
      <c r="E354" s="464" t="s">
        <v>1691</v>
      </c>
      <c r="F354" s="464" t="s">
        <v>1890</v>
      </c>
      <c r="G354" s="464" t="s">
        <v>1891</v>
      </c>
      <c r="H354" s="468"/>
      <c r="I354" s="468"/>
      <c r="J354" s="464"/>
      <c r="K354" s="464"/>
      <c r="L354" s="468">
        <v>1</v>
      </c>
      <c r="M354" s="468">
        <v>645.55999999999995</v>
      </c>
      <c r="N354" s="464">
        <v>1</v>
      </c>
      <c r="O354" s="464">
        <v>645.55999999999995</v>
      </c>
      <c r="P354" s="468"/>
      <c r="Q354" s="468"/>
      <c r="R354" s="491"/>
      <c r="S354" s="469"/>
    </row>
    <row r="355" spans="1:19" ht="14.4" customHeight="1" x14ac:dyDescent="0.3">
      <c r="A355" s="463"/>
      <c r="B355" s="464" t="s">
        <v>1830</v>
      </c>
      <c r="C355" s="464" t="s">
        <v>1609</v>
      </c>
      <c r="D355" s="464" t="s">
        <v>1608</v>
      </c>
      <c r="E355" s="464" t="s">
        <v>1691</v>
      </c>
      <c r="F355" s="464" t="s">
        <v>1766</v>
      </c>
      <c r="G355" s="464" t="s">
        <v>1767</v>
      </c>
      <c r="H355" s="468"/>
      <c r="I355" s="468"/>
      <c r="J355" s="464"/>
      <c r="K355" s="464"/>
      <c r="L355" s="468">
        <v>1</v>
      </c>
      <c r="M355" s="468">
        <v>222.22</v>
      </c>
      <c r="N355" s="464">
        <v>1</v>
      </c>
      <c r="O355" s="464">
        <v>222.22</v>
      </c>
      <c r="P355" s="468"/>
      <c r="Q355" s="468"/>
      <c r="R355" s="491"/>
      <c r="S355" s="469"/>
    </row>
    <row r="356" spans="1:19" ht="14.4" customHeight="1" x14ac:dyDescent="0.3">
      <c r="A356" s="463"/>
      <c r="B356" s="464" t="s">
        <v>1830</v>
      </c>
      <c r="C356" s="464" t="s">
        <v>1609</v>
      </c>
      <c r="D356" s="464" t="s">
        <v>1608</v>
      </c>
      <c r="E356" s="464" t="s">
        <v>1691</v>
      </c>
      <c r="F356" s="464" t="s">
        <v>1892</v>
      </c>
      <c r="G356" s="464" t="s">
        <v>1893</v>
      </c>
      <c r="H356" s="468">
        <v>2</v>
      </c>
      <c r="I356" s="468">
        <v>466.66</v>
      </c>
      <c r="J356" s="464"/>
      <c r="K356" s="464">
        <v>233.33</v>
      </c>
      <c r="L356" s="468"/>
      <c r="M356" s="468"/>
      <c r="N356" s="464"/>
      <c r="O356" s="464"/>
      <c r="P356" s="468"/>
      <c r="Q356" s="468"/>
      <c r="R356" s="491"/>
      <c r="S356" s="469"/>
    </row>
    <row r="357" spans="1:19" ht="14.4" customHeight="1" thickBot="1" x14ac:dyDescent="0.35">
      <c r="A357" s="470"/>
      <c r="B357" s="471" t="s">
        <v>1830</v>
      </c>
      <c r="C357" s="471" t="s">
        <v>1609</v>
      </c>
      <c r="D357" s="471" t="s">
        <v>1608</v>
      </c>
      <c r="E357" s="471" t="s">
        <v>1691</v>
      </c>
      <c r="F357" s="471" t="s">
        <v>1892</v>
      </c>
      <c r="G357" s="471" t="s">
        <v>1894</v>
      </c>
      <c r="H357" s="475"/>
      <c r="I357" s="475"/>
      <c r="J357" s="471"/>
      <c r="K357" s="471"/>
      <c r="L357" s="475">
        <v>1</v>
      </c>
      <c r="M357" s="475">
        <v>233.33</v>
      </c>
      <c r="N357" s="471">
        <v>1</v>
      </c>
      <c r="O357" s="471">
        <v>233.33</v>
      </c>
      <c r="P357" s="475"/>
      <c r="Q357" s="475"/>
      <c r="R357" s="483"/>
      <c r="S357" s="476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04" t="s">
        <v>103</v>
      </c>
      <c r="B1" s="304"/>
      <c r="C1" s="305"/>
      <c r="D1" s="305"/>
      <c r="E1" s="305"/>
    </row>
    <row r="2" spans="1:5" ht="14.4" customHeight="1" thickBot="1" x14ac:dyDescent="0.35">
      <c r="A2" s="207" t="s">
        <v>242</v>
      </c>
      <c r="B2" s="134"/>
    </row>
    <row r="3" spans="1:5" ht="14.4" customHeight="1" thickBot="1" x14ac:dyDescent="0.35">
      <c r="A3" s="137"/>
      <c r="C3" s="138" t="s">
        <v>91</v>
      </c>
      <c r="D3" s="139" t="s">
        <v>59</v>
      </c>
      <c r="E3" s="140" t="s">
        <v>61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28326.385068771364</v>
      </c>
      <c r="D4" s="143">
        <f ca="1">IF(ISERROR(VLOOKUP("Náklady celkem",INDIRECT("HI!$A:$G"),5,0)),0,VLOOKUP("Náklady celkem",INDIRECT("HI!$A:$G"),5,0))</f>
        <v>29639.081279999999</v>
      </c>
      <c r="E4" s="144">
        <f ca="1">IF(C4=0,0,D4/C4)</f>
        <v>1.0463418190510947</v>
      </c>
    </row>
    <row r="5" spans="1:5" ht="14.4" customHeight="1" x14ac:dyDescent="0.3">
      <c r="A5" s="145" t="s">
        <v>125</v>
      </c>
      <c r="B5" s="146"/>
      <c r="C5" s="147"/>
      <c r="D5" s="147"/>
      <c r="E5" s="148"/>
    </row>
    <row r="6" spans="1:5" ht="14.4" customHeight="1" x14ac:dyDescent="0.3">
      <c r="A6" s="149" t="s">
        <v>130</v>
      </c>
      <c r="B6" s="150"/>
      <c r="C6" s="151"/>
      <c r="D6" s="151"/>
      <c r="E6" s="148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253.33334118652343</v>
      </c>
      <c r="D7" s="151">
        <f>IF(ISERROR(HI!E5),"",HI!E5)</f>
        <v>197.07848999999999</v>
      </c>
      <c r="E7" s="148">
        <f t="shared" ref="E7:E13" si="0">IF(C7=0,0,D7/C7)</f>
        <v>0.7779413837789938</v>
      </c>
    </row>
    <row r="8" spans="1:5" ht="14.4" customHeight="1" x14ac:dyDescent="0.3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126</v>
      </c>
      <c r="B10" s="150"/>
      <c r="C10" s="151"/>
      <c r="D10" s="151"/>
      <c r="E10" s="148"/>
    </row>
    <row r="11" spans="1:5" ht="14.4" customHeight="1" x14ac:dyDescent="0.3">
      <c r="A11" s="153" t="s">
        <v>127</v>
      </c>
      <c r="B11" s="150"/>
      <c r="C11" s="151"/>
      <c r="D11" s="151"/>
      <c r="E11" s="148"/>
    </row>
    <row r="12" spans="1:5" ht="14.4" customHeight="1" x14ac:dyDescent="0.3">
      <c r="A12" s="154" t="s">
        <v>131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2479.9999985351565</v>
      </c>
      <c r="D13" s="151">
        <f>IF(ISERROR(HI!E6),"",HI!E6)</f>
        <v>2004.7795100000005</v>
      </c>
      <c r="E13" s="148">
        <f t="shared" si="0"/>
        <v>0.80837883515489883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21208.586248046875</v>
      </c>
      <c r="D14" s="147">
        <f ca="1">IF(ISERROR(VLOOKUP("Osobní náklady (Kč) *",INDIRECT("HI!$A:$G"),5,0)),0,VLOOKUP("Osobní náklady (Kč) *",INDIRECT("HI!$A:$G"),5,0))</f>
        <v>22347.607129999997</v>
      </c>
      <c r="E14" s="148">
        <f ca="1">IF(C14=0,0,D14/C14)</f>
        <v>1.053705648676041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12177.920059999999</v>
      </c>
      <c r="D16" s="166">
        <f ca="1">IF(ISERROR(VLOOKUP("Výnosy celkem",INDIRECT("HI!$A:$G"),5,0)),0,VLOOKUP("Výnosy celkem",INDIRECT("HI!$A:$G"),5,0))</f>
        <v>11999.023419999998</v>
      </c>
      <c r="E16" s="167">
        <f t="shared" ref="E16:E19" ca="1" si="1">IF(C16=0,0,D16/C16)</f>
        <v>0.98530975411904609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12177.920059999999</v>
      </c>
      <c r="D17" s="147">
        <f ca="1">IF(ISERROR(VLOOKUP("Ambulance *",INDIRECT("HI!$A:$G"),5,0)),0,VLOOKUP("Ambulance *",INDIRECT("HI!$A:$G"),5,0))</f>
        <v>11999.023419999998</v>
      </c>
      <c r="E17" s="148">
        <f t="shared" ca="1" si="1"/>
        <v>0.98530975411904609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0.98530975411904609</v>
      </c>
      <c r="E18" s="148">
        <f t="shared" si="1"/>
        <v>0.98530975411904609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0.98530975411904642</v>
      </c>
      <c r="E19" s="148">
        <f t="shared" si="1"/>
        <v>0.98530975411904642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128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" customHeight="1" thickBot="1" x14ac:dyDescent="0.35">
      <c r="A2" s="207" t="s">
        <v>242</v>
      </c>
      <c r="B2" s="96"/>
      <c r="C2" s="96"/>
      <c r="D2" s="96"/>
      <c r="E2" s="96"/>
      <c r="F2" s="96"/>
    </row>
    <row r="3" spans="1:10" ht="14.4" customHeight="1" x14ac:dyDescent="0.3">
      <c r="A3" s="306"/>
      <c r="B3" s="92">
        <v>2015</v>
      </c>
      <c r="C3" s="40">
        <v>2017</v>
      </c>
      <c r="D3" s="7"/>
      <c r="E3" s="310">
        <v>2018</v>
      </c>
      <c r="F3" s="311"/>
      <c r="G3" s="311"/>
      <c r="H3" s="312"/>
      <c r="I3" s="313">
        <v>2017</v>
      </c>
      <c r="J3" s="314"/>
    </row>
    <row r="4" spans="1:10" ht="14.4" customHeight="1" thickBot="1" x14ac:dyDescent="0.3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186</v>
      </c>
      <c r="J4" s="244" t="s">
        <v>187</v>
      </c>
    </row>
    <row r="5" spans="1:10" ht="14.4" customHeight="1" x14ac:dyDescent="0.3">
      <c r="A5" s="97" t="str">
        <f>HYPERLINK("#'Léky Žádanky'!A1","Léky (Kč)")</f>
        <v>Léky (Kč)</v>
      </c>
      <c r="B5" s="27">
        <v>195.39825999999999</v>
      </c>
      <c r="C5" s="29">
        <v>226.95992999999999</v>
      </c>
      <c r="D5" s="8"/>
      <c r="E5" s="102">
        <v>197.07848999999999</v>
      </c>
      <c r="F5" s="28">
        <v>253.33334118652343</v>
      </c>
      <c r="G5" s="101">
        <f>E5-F5</f>
        <v>-56.254851186523439</v>
      </c>
      <c r="H5" s="107">
        <f>IF(F5&lt;0.00000001,"",E5/F5)</f>
        <v>0.7779413837789938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2290.44715</v>
      </c>
      <c r="C6" s="31">
        <v>2262.5485100000001</v>
      </c>
      <c r="D6" s="8"/>
      <c r="E6" s="103">
        <v>2004.7795100000005</v>
      </c>
      <c r="F6" s="30">
        <v>2479.9999985351565</v>
      </c>
      <c r="G6" s="104">
        <f>E6-F6</f>
        <v>-475.22048853515594</v>
      </c>
      <c r="H6" s="108">
        <f>IF(F6&lt;0.00000001,"",E6/F6)</f>
        <v>0.80837883515489883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19136.664219999999</v>
      </c>
      <c r="C7" s="31">
        <v>20733.241900000001</v>
      </c>
      <c r="D7" s="8"/>
      <c r="E7" s="103">
        <v>22347.607129999997</v>
      </c>
      <c r="F7" s="30">
        <v>21208.586248046875</v>
      </c>
      <c r="G7" s="104">
        <f>E7-F7</f>
        <v>1139.0208819531217</v>
      </c>
      <c r="H7" s="108">
        <f>IF(F7&lt;0.00000001,"",E7/F7)</f>
        <v>1.053705648676041</v>
      </c>
    </row>
    <row r="8" spans="1:10" ht="14.4" customHeight="1" thickBot="1" x14ac:dyDescent="0.35">
      <c r="A8" s="1" t="s">
        <v>62</v>
      </c>
      <c r="B8" s="11">
        <v>4943.1977999999963</v>
      </c>
      <c r="C8" s="33">
        <v>4333.8210100000088</v>
      </c>
      <c r="D8" s="8"/>
      <c r="E8" s="105">
        <v>5089.6161500000017</v>
      </c>
      <c r="F8" s="32">
        <v>4384.4654810028096</v>
      </c>
      <c r="G8" s="106">
        <f>E8-F8</f>
        <v>705.15066899719204</v>
      </c>
      <c r="H8" s="109">
        <f>IF(F8&lt;0.00000001,"",E8/F8)</f>
        <v>1.1608293353095143</v>
      </c>
    </row>
    <row r="9" spans="1:10" ht="14.4" customHeight="1" thickBot="1" x14ac:dyDescent="0.35">
      <c r="A9" s="2" t="s">
        <v>63</v>
      </c>
      <c r="B9" s="3">
        <v>26565.707429999995</v>
      </c>
      <c r="C9" s="35">
        <v>27556.571350000013</v>
      </c>
      <c r="D9" s="8"/>
      <c r="E9" s="3">
        <v>29639.081279999999</v>
      </c>
      <c r="F9" s="34">
        <v>28326.385068771364</v>
      </c>
      <c r="G9" s="34">
        <f>E9-F9</f>
        <v>1312.6962112286346</v>
      </c>
      <c r="H9" s="110">
        <f>IF(F9&lt;0.00000001,"",E9/F9)</f>
        <v>1.0463418190510947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12410.393239999998</v>
      </c>
      <c r="C11" s="29">
        <f>IF(ISERROR(VLOOKUP("Celkem:",'ZV Vykáz.-A'!A:H,5,0)),0,VLOOKUP("Celkem:",'ZV Vykáz.-A'!A:H,5,0)/1000)</f>
        <v>12177.920059999999</v>
      </c>
      <c r="D11" s="8"/>
      <c r="E11" s="102">
        <f>IF(ISERROR(VLOOKUP("Celkem:",'ZV Vykáz.-A'!A:H,8,0)),0,VLOOKUP("Celkem:",'ZV Vykáz.-A'!A:H,8,0)/1000)</f>
        <v>11999.023419999998</v>
      </c>
      <c r="F11" s="28">
        <f>C11</f>
        <v>12177.920059999999</v>
      </c>
      <c r="G11" s="101">
        <f>E11-F11</f>
        <v>-178.89664000000084</v>
      </c>
      <c r="H11" s="107">
        <f>IF(F11&lt;0.00000001,"",E11/F11)</f>
        <v>0.98530975411904609</v>
      </c>
      <c r="I11" s="101">
        <f>E11-B11</f>
        <v>-411.36981999999989</v>
      </c>
      <c r="J11" s="107">
        <f>IF(B11&lt;0.00000001,"",E11/B11)</f>
        <v>0.96685279732522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12410.393239999998</v>
      </c>
      <c r="C13" s="37">
        <f>SUM(C11:C12)</f>
        <v>12177.920059999999</v>
      </c>
      <c r="D13" s="8"/>
      <c r="E13" s="5">
        <f>SUM(E11:E12)</f>
        <v>11999.023419999998</v>
      </c>
      <c r="F13" s="36">
        <f>SUM(F11:F12)</f>
        <v>12177.920059999999</v>
      </c>
      <c r="G13" s="36">
        <f>E13-F13</f>
        <v>-178.89664000000084</v>
      </c>
      <c r="H13" s="111">
        <f>IF(F13&lt;0.00000001,"",E13/F13)</f>
        <v>0.98530975411904609</v>
      </c>
      <c r="I13" s="36">
        <f>SUM(I11:I12)</f>
        <v>-411.36981999999989</v>
      </c>
      <c r="J13" s="111">
        <f>IF(B13&lt;0.00000001,"",E13/B13)</f>
        <v>0.96685279732522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0.46715839481034288</v>
      </c>
      <c r="C15" s="39">
        <f>IF(C9=0,"",C13/C9)</f>
        <v>0.44192435645663125</v>
      </c>
      <c r="D15" s="8"/>
      <c r="E15" s="6">
        <f>IF(E9=0,"",E13/E9)</f>
        <v>0.40483789988783342</v>
      </c>
      <c r="F15" s="38">
        <f>IF(F9=0,"",F13/F9)</f>
        <v>0.4299143724281867</v>
      </c>
      <c r="G15" s="38">
        <f>IF(ISERROR(F15-E15),"",E15-F15)</f>
        <v>-2.5076472540353278E-2</v>
      </c>
      <c r="H15" s="112">
        <f>IF(ISERROR(F15-E15),"",IF(F15&lt;0.00000001,"",E15/F15))</f>
        <v>0.94167100671996706</v>
      </c>
    </row>
    <row r="17" spans="1:8" ht="14.4" customHeight="1" x14ac:dyDescent="0.3">
      <c r="A17" s="98" t="s">
        <v>133</v>
      </c>
    </row>
    <row r="18" spans="1:8" ht="14.4" customHeight="1" x14ac:dyDescent="0.3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x14ac:dyDescent="0.3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" customHeight="1" x14ac:dyDescent="0.3">
      <c r="A20" s="99" t="s">
        <v>179</v>
      </c>
    </row>
    <row r="21" spans="1:8" ht="14.4" customHeight="1" x14ac:dyDescent="0.3">
      <c r="A21" s="99" t="s">
        <v>134</v>
      </c>
    </row>
    <row r="22" spans="1:8" ht="14.4" customHeight="1" x14ac:dyDescent="0.3">
      <c r="A22" s="100" t="s">
        <v>220</v>
      </c>
    </row>
    <row r="23" spans="1:8" ht="14.4" customHeight="1" x14ac:dyDescent="0.3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" customHeight="1" x14ac:dyDescent="0.3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" customHeight="1" x14ac:dyDescent="0.3">
      <c r="A4" s="180" t="s">
        <v>67</v>
      </c>
      <c r="B4" s="183">
        <f>(B10+B8)/B6</f>
        <v>0.50239620375775162</v>
      </c>
      <c r="C4" s="183">
        <f t="shared" ref="C4:M4" si="0">(C10+C8)/C6</f>
        <v>0.49511744721518691</v>
      </c>
      <c r="D4" s="183">
        <f t="shared" si="0"/>
        <v>0.49263060202183717</v>
      </c>
      <c r="E4" s="183">
        <f t="shared" si="0"/>
        <v>0.52611046511936643</v>
      </c>
      <c r="F4" s="183">
        <f t="shared" si="0"/>
        <v>0.5177617765308048</v>
      </c>
      <c r="G4" s="183">
        <f t="shared" si="0"/>
        <v>0.4807973275861594</v>
      </c>
      <c r="H4" s="183">
        <f t="shared" si="0"/>
        <v>0.43369176688954236</v>
      </c>
      <c r="I4" s="183">
        <f t="shared" si="0"/>
        <v>0.40483793565142479</v>
      </c>
      <c r="J4" s="183">
        <f t="shared" si="0"/>
        <v>0.40483793565142479</v>
      </c>
      <c r="K4" s="183">
        <f t="shared" si="0"/>
        <v>0.40483793565142479</v>
      </c>
      <c r="L4" s="183">
        <f t="shared" si="0"/>
        <v>0.40483793565142479</v>
      </c>
      <c r="M4" s="183">
        <f t="shared" si="0"/>
        <v>0.40483793565142479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3476.0858600000001</v>
      </c>
      <c r="C5" s="183">
        <f>IF(ISERROR(VLOOKUP($A5,'Man Tab'!$A:$Q,COLUMN()+2,0)),0,VLOOKUP($A5,'Man Tab'!$A:$Q,COLUMN()+2,0))</f>
        <v>3565.4693499999998</v>
      </c>
      <c r="D5" s="183">
        <f>IF(ISERROR(VLOOKUP($A5,'Man Tab'!$A:$Q,COLUMN()+2,0)),0,VLOOKUP($A5,'Man Tab'!$A:$Q,COLUMN()+2,0))</f>
        <v>3563.7459600000102</v>
      </c>
      <c r="E5" s="183">
        <f>IF(ISERROR(VLOOKUP($A5,'Man Tab'!$A:$Q,COLUMN()+2,0)),0,VLOOKUP($A5,'Man Tab'!$A:$Q,COLUMN()+2,0))</f>
        <v>3456.6346600000202</v>
      </c>
      <c r="F5" s="183">
        <f>IF(ISERROR(VLOOKUP($A5,'Man Tab'!$A:$Q,COLUMN()+2,0)),0,VLOOKUP($A5,'Man Tab'!$A:$Q,COLUMN()+2,0))</f>
        <v>3889.5151099999998</v>
      </c>
      <c r="G5" s="183">
        <f>IF(ISERROR(VLOOKUP($A5,'Man Tab'!$A:$Q,COLUMN()+2,0)),0,VLOOKUP($A5,'Man Tab'!$A:$Q,COLUMN()+2,0))</f>
        <v>3691.0772999999999</v>
      </c>
      <c r="H5" s="183">
        <f>IF(ISERROR(VLOOKUP($A5,'Man Tab'!$A:$Q,COLUMN()+2,0)),0,VLOOKUP($A5,'Man Tab'!$A:$Q,COLUMN()+2,0))</f>
        <v>4449.7200199999997</v>
      </c>
      <c r="I5" s="183">
        <f>IF(ISERROR(VLOOKUP($A5,'Man Tab'!$A:$Q,COLUMN()+2,0)),0,VLOOKUP($A5,'Man Tab'!$A:$Q,COLUMN()+2,0))</f>
        <v>3546.83302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63</v>
      </c>
      <c r="B6" s="185">
        <f>B5</f>
        <v>3476.0858600000001</v>
      </c>
      <c r="C6" s="185">
        <f t="shared" ref="C6:M6" si="1">C5+B6</f>
        <v>7041.5552100000004</v>
      </c>
      <c r="D6" s="185">
        <f t="shared" si="1"/>
        <v>10605.30117000001</v>
      </c>
      <c r="E6" s="185">
        <f t="shared" si="1"/>
        <v>14061.935830000029</v>
      </c>
      <c r="F6" s="185">
        <f t="shared" si="1"/>
        <v>17951.450940000028</v>
      </c>
      <c r="G6" s="185">
        <f t="shared" si="1"/>
        <v>21642.528240000029</v>
      </c>
      <c r="H6" s="185">
        <f t="shared" si="1"/>
        <v>26092.248260000029</v>
      </c>
      <c r="I6" s="185">
        <f t="shared" si="1"/>
        <v>29639.081280000028</v>
      </c>
      <c r="J6" s="185">
        <f t="shared" si="1"/>
        <v>29639.081280000028</v>
      </c>
      <c r="K6" s="185">
        <f t="shared" si="1"/>
        <v>29639.081280000028</v>
      </c>
      <c r="L6" s="185">
        <f t="shared" si="1"/>
        <v>29639.081280000028</v>
      </c>
      <c r="M6" s="185">
        <f t="shared" si="1"/>
        <v>29639.081280000028</v>
      </c>
    </row>
    <row r="7" spans="1:13" ht="14.4" customHeight="1" x14ac:dyDescent="0.3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88</v>
      </c>
      <c r="B9" s="184">
        <v>1746372.3399999994</v>
      </c>
      <c r="C9" s="184">
        <v>1740024.4999999998</v>
      </c>
      <c r="D9" s="184">
        <v>1738099.0599999998</v>
      </c>
      <c r="E9" s="184">
        <v>2173635.7000000002</v>
      </c>
      <c r="F9" s="184">
        <v>1896443.53</v>
      </c>
      <c r="G9" s="184">
        <v>1111094.6100000001</v>
      </c>
      <c r="H9" s="184">
        <v>910323.50999999989</v>
      </c>
      <c r="I9" s="184">
        <v>683031.22999999986</v>
      </c>
      <c r="J9" s="184">
        <v>0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65</v>
      </c>
      <c r="B10" s="185">
        <f>B9/1000</f>
        <v>1746.3723399999994</v>
      </c>
      <c r="C10" s="185">
        <f t="shared" ref="C10:M10" si="3">C9/1000+B10</f>
        <v>3486.3968399999994</v>
      </c>
      <c r="D10" s="185">
        <f t="shared" si="3"/>
        <v>5224.495899999999</v>
      </c>
      <c r="E10" s="185">
        <f t="shared" si="3"/>
        <v>7398.1315999999988</v>
      </c>
      <c r="F10" s="185">
        <f t="shared" si="3"/>
        <v>9294.5751299999993</v>
      </c>
      <c r="G10" s="185">
        <f t="shared" si="3"/>
        <v>10405.669739999999</v>
      </c>
      <c r="H10" s="185">
        <f t="shared" si="3"/>
        <v>11315.99325</v>
      </c>
      <c r="I10" s="185">
        <f t="shared" si="3"/>
        <v>11999.02448</v>
      </c>
      <c r="J10" s="185">
        <f t="shared" si="3"/>
        <v>11999.02448</v>
      </c>
      <c r="K10" s="185">
        <f t="shared" si="3"/>
        <v>11999.02448</v>
      </c>
      <c r="L10" s="185">
        <f t="shared" si="3"/>
        <v>11999.02448</v>
      </c>
      <c r="M10" s="185">
        <f t="shared" si="3"/>
        <v>11999.02448</v>
      </c>
    </row>
    <row r="11" spans="1:13" ht="14.4" customHeight="1" x14ac:dyDescent="0.3">
      <c r="A11" s="180"/>
      <c r="B11" s="180" t="s">
        <v>80</v>
      </c>
      <c r="C11" s="180">
        <f ca="1">IF(MONTH(TODAY())=1,12,MONTH(TODAY())-1)</f>
        <v>8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0.4299143724281867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0.4299143724281867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" customHeight="1" thickBot="1" x14ac:dyDescent="0.3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" customHeight="1" x14ac:dyDescent="0.3">
      <c r="A4" s="69"/>
      <c r="B4" s="20">
        <v>2018</v>
      </c>
      <c r="C4" s="123" t="s">
        <v>17</v>
      </c>
      <c r="D4" s="237" t="s">
        <v>221</v>
      </c>
      <c r="E4" s="237" t="s">
        <v>222</v>
      </c>
      <c r="F4" s="237" t="s">
        <v>223</v>
      </c>
      <c r="G4" s="237" t="s">
        <v>224</v>
      </c>
      <c r="H4" s="237" t="s">
        <v>225</v>
      </c>
      <c r="I4" s="237" t="s">
        <v>226</v>
      </c>
      <c r="J4" s="237" t="s">
        <v>227</v>
      </c>
      <c r="K4" s="237" t="s">
        <v>228</v>
      </c>
      <c r="L4" s="237" t="s">
        <v>229</v>
      </c>
      <c r="M4" s="237" t="s">
        <v>230</v>
      </c>
      <c r="N4" s="237" t="s">
        <v>231</v>
      </c>
      <c r="O4" s="237" t="s">
        <v>232</v>
      </c>
      <c r="P4" s="319" t="s">
        <v>3</v>
      </c>
      <c r="Q4" s="32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" customHeight="1" x14ac:dyDescent="0.3">
      <c r="A7" s="15" t="s">
        <v>22</v>
      </c>
      <c r="B7" s="51">
        <v>380</v>
      </c>
      <c r="C7" s="52">
        <v>31.666666666666</v>
      </c>
      <c r="D7" s="52">
        <v>23.696079999999998</v>
      </c>
      <c r="E7" s="52">
        <v>25.26707</v>
      </c>
      <c r="F7" s="52">
        <v>33.138129999999997</v>
      </c>
      <c r="G7" s="52">
        <v>34.679810000000003</v>
      </c>
      <c r="H7" s="52">
        <v>35.958219999999997</v>
      </c>
      <c r="I7" s="52">
        <v>26.02638</v>
      </c>
      <c r="J7" s="52">
        <v>18.312799999999999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197.07848999999999</v>
      </c>
      <c r="Q7" s="81">
        <v>0.77794140789400001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" customHeight="1" x14ac:dyDescent="0.3">
      <c r="A9" s="15" t="s">
        <v>24</v>
      </c>
      <c r="B9" s="51">
        <v>3720</v>
      </c>
      <c r="C9" s="52">
        <v>310</v>
      </c>
      <c r="D9" s="52">
        <v>211.68256</v>
      </c>
      <c r="E9" s="52">
        <v>231.36707999999999</v>
      </c>
      <c r="F9" s="52">
        <v>319.09094000000101</v>
      </c>
      <c r="G9" s="52">
        <v>263.49418000000099</v>
      </c>
      <c r="H9" s="52">
        <v>410.93486999999999</v>
      </c>
      <c r="I9" s="52">
        <v>318.29728999999998</v>
      </c>
      <c r="J9" s="52">
        <v>175.39716999999999</v>
      </c>
      <c r="K9" s="52">
        <v>74.515420000000006</v>
      </c>
      <c r="L9" s="52">
        <v>0</v>
      </c>
      <c r="M9" s="52">
        <v>0</v>
      </c>
      <c r="N9" s="52">
        <v>0</v>
      </c>
      <c r="O9" s="52">
        <v>0</v>
      </c>
      <c r="P9" s="53">
        <v>2004.7795100000001</v>
      </c>
      <c r="Q9" s="81">
        <v>0.808378834677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" customHeight="1" x14ac:dyDescent="0.3">
      <c r="A11" s="15" t="s">
        <v>26</v>
      </c>
      <c r="B11" s="51">
        <v>464.35756246402099</v>
      </c>
      <c r="C11" s="52">
        <v>38.696463538667999</v>
      </c>
      <c r="D11" s="52">
        <v>45.634799999999998</v>
      </c>
      <c r="E11" s="52">
        <v>45.814549999999997</v>
      </c>
      <c r="F11" s="52">
        <v>40.910519999999998</v>
      </c>
      <c r="G11" s="52">
        <v>40.408900000000003</v>
      </c>
      <c r="H11" s="52">
        <v>44.437260000000002</v>
      </c>
      <c r="I11" s="52">
        <v>61.983829999999998</v>
      </c>
      <c r="J11" s="52">
        <v>37.661990000000003</v>
      </c>
      <c r="K11" s="52">
        <v>12.061360000000001</v>
      </c>
      <c r="L11" s="52">
        <v>0</v>
      </c>
      <c r="M11" s="52">
        <v>0</v>
      </c>
      <c r="N11" s="52">
        <v>0</v>
      </c>
      <c r="O11" s="52">
        <v>0</v>
      </c>
      <c r="P11" s="53">
        <v>328.91320999999999</v>
      </c>
      <c r="Q11" s="81">
        <v>1.0624782600330001</v>
      </c>
    </row>
    <row r="12" spans="1:17" ht="14.4" customHeight="1" x14ac:dyDescent="0.3">
      <c r="A12" s="15" t="s">
        <v>27</v>
      </c>
      <c r="B12" s="51">
        <v>33.431483377132999</v>
      </c>
      <c r="C12" s="52">
        <v>2.7859569480939999</v>
      </c>
      <c r="D12" s="52">
        <v>2.1634600000000002</v>
      </c>
      <c r="E12" s="52">
        <v>25.516870000000001</v>
      </c>
      <c r="F12" s="52">
        <v>1.694</v>
      </c>
      <c r="G12" s="52">
        <v>2.5659000000000001</v>
      </c>
      <c r="H12" s="52">
        <v>2.9157999999999999</v>
      </c>
      <c r="I12" s="52">
        <v>2.8178000000000001</v>
      </c>
      <c r="J12" s="52">
        <v>3.3879999999999999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41.06183</v>
      </c>
      <c r="Q12" s="81">
        <v>1.8423575258439999</v>
      </c>
    </row>
    <row r="13" spans="1:17" ht="14.4" customHeight="1" x14ac:dyDescent="0.3">
      <c r="A13" s="15" t="s">
        <v>28</v>
      </c>
      <c r="B13" s="51">
        <v>110.12800384922301</v>
      </c>
      <c r="C13" s="52">
        <v>9.177333654101</v>
      </c>
      <c r="D13" s="52">
        <v>5.91045</v>
      </c>
      <c r="E13" s="52">
        <v>5.9361199999999998</v>
      </c>
      <c r="F13" s="52">
        <v>5.3130100000000002</v>
      </c>
      <c r="G13" s="52">
        <v>11.211460000000001</v>
      </c>
      <c r="H13" s="52">
        <v>10.275499999999999</v>
      </c>
      <c r="I13" s="52">
        <v>8.0152699999999992</v>
      </c>
      <c r="J13" s="52">
        <v>9.3641000000000005</v>
      </c>
      <c r="K13" s="52">
        <v>2.3401399999999999</v>
      </c>
      <c r="L13" s="52">
        <v>0</v>
      </c>
      <c r="M13" s="52">
        <v>0</v>
      </c>
      <c r="N13" s="52">
        <v>0</v>
      </c>
      <c r="O13" s="52">
        <v>0</v>
      </c>
      <c r="P13" s="53">
        <v>58.366050000000001</v>
      </c>
      <c r="Q13" s="81">
        <v>0.79497559149300001</v>
      </c>
    </row>
    <row r="14" spans="1:17" ht="14.4" customHeight="1" x14ac:dyDescent="0.3">
      <c r="A14" s="15" t="s">
        <v>29</v>
      </c>
      <c r="B14" s="51">
        <v>1413.2772092397499</v>
      </c>
      <c r="C14" s="52">
        <v>117.77310076998</v>
      </c>
      <c r="D14" s="52">
        <v>131.44071</v>
      </c>
      <c r="E14" s="52">
        <v>185.39661000000001</v>
      </c>
      <c r="F14" s="52">
        <v>228.077020000001</v>
      </c>
      <c r="G14" s="52">
        <v>50.988970000000002</v>
      </c>
      <c r="H14" s="52">
        <v>126.76220000000001</v>
      </c>
      <c r="I14" s="52">
        <v>67.713999999999999</v>
      </c>
      <c r="J14" s="52">
        <v>64.364999999999995</v>
      </c>
      <c r="K14" s="52">
        <v>61.078609999999998</v>
      </c>
      <c r="L14" s="52">
        <v>0</v>
      </c>
      <c r="M14" s="52">
        <v>0</v>
      </c>
      <c r="N14" s="52">
        <v>0</v>
      </c>
      <c r="O14" s="52">
        <v>0</v>
      </c>
      <c r="P14" s="53">
        <v>915.82312000000104</v>
      </c>
      <c r="Q14" s="81">
        <v>0.97202068427800004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" customHeight="1" x14ac:dyDescent="0.3">
      <c r="A17" s="15" t="s">
        <v>32</v>
      </c>
      <c r="B17" s="51">
        <v>901.57504452466503</v>
      </c>
      <c r="C17" s="52">
        <v>75.131253710387995</v>
      </c>
      <c r="D17" s="52">
        <v>76.993229999999997</v>
      </c>
      <c r="E17" s="52">
        <v>41.154510000000002</v>
      </c>
      <c r="F17" s="52">
        <v>59.16348</v>
      </c>
      <c r="G17" s="52">
        <v>78.177459999999996</v>
      </c>
      <c r="H17" s="52">
        <v>61.588859999999997</v>
      </c>
      <c r="I17" s="52">
        <v>64.846739999999997</v>
      </c>
      <c r="J17" s="52">
        <v>55.266719999999999</v>
      </c>
      <c r="K17" s="52">
        <v>448.87092999999999</v>
      </c>
      <c r="L17" s="52">
        <v>0</v>
      </c>
      <c r="M17" s="52">
        <v>0</v>
      </c>
      <c r="N17" s="52">
        <v>0</v>
      </c>
      <c r="O17" s="52">
        <v>0</v>
      </c>
      <c r="P17" s="53">
        <v>886.06193000000098</v>
      </c>
      <c r="Q17" s="81">
        <v>1.4741899779409999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10.622</v>
      </c>
      <c r="F18" s="52">
        <v>2.633</v>
      </c>
      <c r="G18" s="52">
        <v>2.544</v>
      </c>
      <c r="H18" s="52">
        <v>5.1920000000000002</v>
      </c>
      <c r="I18" s="52">
        <v>4.0629999999999997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25.053999999999998</v>
      </c>
      <c r="Q18" s="81" t="s">
        <v>243</v>
      </c>
    </row>
    <row r="19" spans="1:17" ht="14.4" customHeight="1" x14ac:dyDescent="0.3">
      <c r="A19" s="15" t="s">
        <v>34</v>
      </c>
      <c r="B19" s="51">
        <v>2131.3461548780401</v>
      </c>
      <c r="C19" s="52">
        <v>177.61217957317001</v>
      </c>
      <c r="D19" s="52">
        <v>134.79675</v>
      </c>
      <c r="E19" s="52">
        <v>178.69323</v>
      </c>
      <c r="F19" s="52">
        <v>120.54219999999999</v>
      </c>
      <c r="G19" s="52">
        <v>280.269890000001</v>
      </c>
      <c r="H19" s="52">
        <v>314.59113000000002</v>
      </c>
      <c r="I19" s="52">
        <v>250.14402000000001</v>
      </c>
      <c r="J19" s="52">
        <v>208.03183000000001</v>
      </c>
      <c r="K19" s="52">
        <v>105.06305</v>
      </c>
      <c r="L19" s="52">
        <v>0</v>
      </c>
      <c r="M19" s="52">
        <v>0</v>
      </c>
      <c r="N19" s="52">
        <v>0</v>
      </c>
      <c r="O19" s="52">
        <v>0</v>
      </c>
      <c r="P19" s="53">
        <v>1592.1321</v>
      </c>
      <c r="Q19" s="81">
        <v>1.120511628077</v>
      </c>
    </row>
    <row r="20" spans="1:17" ht="14.4" customHeight="1" x14ac:dyDescent="0.3">
      <c r="A20" s="15" t="s">
        <v>35</v>
      </c>
      <c r="B20" s="51">
        <v>31812.880000717902</v>
      </c>
      <c r="C20" s="52">
        <v>2651.0733333931598</v>
      </c>
      <c r="D20" s="52">
        <v>2731.02781</v>
      </c>
      <c r="E20" s="52">
        <v>2654.61139</v>
      </c>
      <c r="F20" s="52">
        <v>2573.5929200000101</v>
      </c>
      <c r="G20" s="52">
        <v>2580.25918000001</v>
      </c>
      <c r="H20" s="52">
        <v>2633.2425400000002</v>
      </c>
      <c r="I20" s="52">
        <v>2695.2546299999999</v>
      </c>
      <c r="J20" s="52">
        <v>3760.5925299999999</v>
      </c>
      <c r="K20" s="52">
        <v>2719.0261300000002</v>
      </c>
      <c r="L20" s="52">
        <v>0</v>
      </c>
      <c r="M20" s="52">
        <v>0</v>
      </c>
      <c r="N20" s="52">
        <v>0</v>
      </c>
      <c r="O20" s="52">
        <v>0</v>
      </c>
      <c r="P20" s="53">
        <v>22347.60713</v>
      </c>
      <c r="Q20" s="81">
        <v>1.0537056278529999</v>
      </c>
    </row>
    <row r="21" spans="1:17" ht="14.4" customHeight="1" x14ac:dyDescent="0.3">
      <c r="A21" s="16" t="s">
        <v>36</v>
      </c>
      <c r="B21" s="51">
        <v>1481.5828331402199</v>
      </c>
      <c r="C21" s="52">
        <v>123.46523609501899</v>
      </c>
      <c r="D21" s="52">
        <v>111.31</v>
      </c>
      <c r="E21" s="52">
        <v>111.31</v>
      </c>
      <c r="F21" s="52">
        <v>110.807</v>
      </c>
      <c r="G21" s="52">
        <v>112.03700000000001</v>
      </c>
      <c r="H21" s="52">
        <v>110.807</v>
      </c>
      <c r="I21" s="52">
        <v>136.364</v>
      </c>
      <c r="J21" s="52">
        <v>109.46</v>
      </c>
      <c r="K21" s="52">
        <v>109.46</v>
      </c>
      <c r="L21" s="52">
        <v>0</v>
      </c>
      <c r="M21" s="52">
        <v>0</v>
      </c>
      <c r="N21" s="52">
        <v>0</v>
      </c>
      <c r="O21" s="52">
        <v>0</v>
      </c>
      <c r="P21" s="53">
        <v>911.55500000000097</v>
      </c>
      <c r="Q21" s="81">
        <v>0.92288630066099997</v>
      </c>
    </row>
    <row r="22" spans="1:17" ht="14.4" customHeight="1" x14ac:dyDescent="0.3">
      <c r="A22" s="15" t="s">
        <v>37</v>
      </c>
      <c r="B22" s="51">
        <v>41</v>
      </c>
      <c r="C22" s="52">
        <v>3.4166666666659999</v>
      </c>
      <c r="D22" s="52">
        <v>0</v>
      </c>
      <c r="E22" s="52">
        <v>49.661900000000003</v>
      </c>
      <c r="F22" s="52">
        <v>68.787289999999999</v>
      </c>
      <c r="G22" s="52">
        <v>0</v>
      </c>
      <c r="H22" s="52">
        <v>132.78233</v>
      </c>
      <c r="I22" s="52">
        <v>10.406000000000001</v>
      </c>
      <c r="J22" s="52">
        <v>7.7320000000000002</v>
      </c>
      <c r="K22" s="52">
        <v>14.278</v>
      </c>
      <c r="L22" s="52">
        <v>0</v>
      </c>
      <c r="M22" s="52">
        <v>0</v>
      </c>
      <c r="N22" s="52">
        <v>0</v>
      </c>
      <c r="O22" s="52">
        <v>0</v>
      </c>
      <c r="P22" s="53">
        <v>283.64751999999999</v>
      </c>
      <c r="Q22" s="81">
        <v>10.377348292682001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" customHeight="1" x14ac:dyDescent="0.3">
      <c r="A24" s="16" t="s">
        <v>39</v>
      </c>
      <c r="B24" s="51">
        <v>1.45519152283669E-11</v>
      </c>
      <c r="C24" s="52">
        <v>1.3642420526593899E-12</v>
      </c>
      <c r="D24" s="52">
        <v>1.4300099999989999</v>
      </c>
      <c r="E24" s="52">
        <v>0.11802</v>
      </c>
      <c r="F24" s="52">
        <v>-3.5499999990000002E-3</v>
      </c>
      <c r="G24" s="52">
        <v>-2.0899999989999998E-3</v>
      </c>
      <c r="H24" s="52">
        <v>2.7399999998999999E-2</v>
      </c>
      <c r="I24" s="52">
        <v>45.14434</v>
      </c>
      <c r="J24" s="52">
        <v>0.14787999999900001</v>
      </c>
      <c r="K24" s="52">
        <v>0.13938</v>
      </c>
      <c r="L24" s="52">
        <v>0</v>
      </c>
      <c r="M24" s="52">
        <v>0</v>
      </c>
      <c r="N24" s="52">
        <v>0</v>
      </c>
      <c r="O24" s="52">
        <v>0</v>
      </c>
      <c r="P24" s="53">
        <v>47.001389999998999</v>
      </c>
      <c r="Q24" s="81"/>
    </row>
    <row r="25" spans="1:17" ht="14.4" customHeight="1" x14ac:dyDescent="0.3">
      <c r="A25" s="17" t="s">
        <v>40</v>
      </c>
      <c r="B25" s="54">
        <v>42489.578292190999</v>
      </c>
      <c r="C25" s="55">
        <v>3540.7981910159201</v>
      </c>
      <c r="D25" s="55">
        <v>3476.0858600000001</v>
      </c>
      <c r="E25" s="55">
        <v>3565.4693499999998</v>
      </c>
      <c r="F25" s="55">
        <v>3563.7459600000102</v>
      </c>
      <c r="G25" s="55">
        <v>3456.6346600000202</v>
      </c>
      <c r="H25" s="55">
        <v>3889.5151099999998</v>
      </c>
      <c r="I25" s="55">
        <v>3691.0772999999999</v>
      </c>
      <c r="J25" s="55">
        <v>4449.7200199999997</v>
      </c>
      <c r="K25" s="55">
        <v>3546.83302</v>
      </c>
      <c r="L25" s="55">
        <v>0</v>
      </c>
      <c r="M25" s="55">
        <v>0</v>
      </c>
      <c r="N25" s="55">
        <v>0</v>
      </c>
      <c r="O25" s="55">
        <v>0</v>
      </c>
      <c r="P25" s="56">
        <v>29639.081279999999</v>
      </c>
      <c r="Q25" s="82">
        <v>1.046341802083</v>
      </c>
    </row>
    <row r="26" spans="1:17" ht="14.4" customHeight="1" x14ac:dyDescent="0.3">
      <c r="A26" s="15" t="s">
        <v>41</v>
      </c>
      <c r="B26" s="51">
        <v>6094.4807656904004</v>
      </c>
      <c r="C26" s="52">
        <v>507.87339714086698</v>
      </c>
      <c r="D26" s="52">
        <v>475.73262</v>
      </c>
      <c r="E26" s="52">
        <v>474.32351</v>
      </c>
      <c r="F26" s="52">
        <v>450.22730999999999</v>
      </c>
      <c r="G26" s="52">
        <v>460.14393999999999</v>
      </c>
      <c r="H26" s="52">
        <v>436.44486000000001</v>
      </c>
      <c r="I26" s="52">
        <v>683.98397</v>
      </c>
      <c r="J26" s="52">
        <v>562.41566999999998</v>
      </c>
      <c r="K26" s="52">
        <v>422.14134999999999</v>
      </c>
      <c r="L26" s="52">
        <v>0</v>
      </c>
      <c r="M26" s="52">
        <v>0</v>
      </c>
      <c r="N26" s="52">
        <v>0</v>
      </c>
      <c r="O26" s="52">
        <v>0</v>
      </c>
      <c r="P26" s="53">
        <v>3965.4132300000001</v>
      </c>
      <c r="Q26" s="81">
        <v>0.97598467755999996</v>
      </c>
    </row>
    <row r="27" spans="1:17" ht="14.4" customHeight="1" x14ac:dyDescent="0.3">
      <c r="A27" s="18" t="s">
        <v>42</v>
      </c>
      <c r="B27" s="54">
        <v>48584.059057881401</v>
      </c>
      <c r="C27" s="55">
        <v>4048.6715881567802</v>
      </c>
      <c r="D27" s="55">
        <v>3951.8184799999999</v>
      </c>
      <c r="E27" s="55">
        <v>4039.79286</v>
      </c>
      <c r="F27" s="55">
        <v>4013.97327000001</v>
      </c>
      <c r="G27" s="55">
        <v>3916.7786000000201</v>
      </c>
      <c r="H27" s="55">
        <v>4325.9599699999999</v>
      </c>
      <c r="I27" s="55">
        <v>4375.0612700000001</v>
      </c>
      <c r="J27" s="55">
        <v>5012.1356900000001</v>
      </c>
      <c r="K27" s="55">
        <v>3968.9743699999999</v>
      </c>
      <c r="L27" s="55">
        <v>0</v>
      </c>
      <c r="M27" s="55">
        <v>0</v>
      </c>
      <c r="N27" s="55">
        <v>0</v>
      </c>
      <c r="O27" s="55">
        <v>0</v>
      </c>
      <c r="P27" s="56">
        <v>33604.494509999997</v>
      </c>
      <c r="Q27" s="82">
        <v>1.037516064784</v>
      </c>
    </row>
    <row r="28" spans="1:17" ht="14.4" customHeight="1" x14ac:dyDescent="0.3">
      <c r="A28" s="16" t="s">
        <v>43</v>
      </c>
      <c r="B28" s="51">
        <v>11015.8325546249</v>
      </c>
      <c r="C28" s="52">
        <v>917.98604621874495</v>
      </c>
      <c r="D28" s="52">
        <v>589.69000000000005</v>
      </c>
      <c r="E28" s="52">
        <v>893.58412999999996</v>
      </c>
      <c r="F28" s="52">
        <v>1178.1604500000001</v>
      </c>
      <c r="G28" s="52">
        <v>1053.6780000000001</v>
      </c>
      <c r="H28" s="52">
        <v>1186.2684999999999</v>
      </c>
      <c r="I28" s="52">
        <v>943.75599999999997</v>
      </c>
      <c r="J28" s="52">
        <v>442.46499999999997</v>
      </c>
      <c r="K28" s="52">
        <v>487.29397999999998</v>
      </c>
      <c r="L28" s="52">
        <v>0</v>
      </c>
      <c r="M28" s="52">
        <v>0</v>
      </c>
      <c r="N28" s="52">
        <v>0</v>
      </c>
      <c r="O28" s="52">
        <v>0</v>
      </c>
      <c r="P28" s="53">
        <v>6774.89606</v>
      </c>
      <c r="Q28" s="81">
        <v>0.92252165595299995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12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12</v>
      </c>
      <c r="Q31" s="83" t="s">
        <v>243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241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" customHeight="1" thickBot="1" x14ac:dyDescent="0.3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237</v>
      </c>
      <c r="G4" s="328" t="s">
        <v>51</v>
      </c>
      <c r="H4" s="125" t="s">
        <v>120</v>
      </c>
      <c r="I4" s="326" t="s">
        <v>52</v>
      </c>
      <c r="J4" s="328" t="s">
        <v>239</v>
      </c>
      <c r="K4" s="329" t="s">
        <v>240</v>
      </c>
    </row>
    <row r="5" spans="1:11" ht="42" thickBot="1" x14ac:dyDescent="0.35">
      <c r="A5" s="70"/>
      <c r="B5" s="24" t="s">
        <v>233</v>
      </c>
      <c r="C5" s="25" t="s">
        <v>234</v>
      </c>
      <c r="D5" s="26" t="s">
        <v>235</v>
      </c>
      <c r="E5" s="26" t="s">
        <v>236</v>
      </c>
      <c r="F5" s="327"/>
      <c r="G5" s="327"/>
      <c r="H5" s="25" t="s">
        <v>238</v>
      </c>
      <c r="I5" s="327"/>
      <c r="J5" s="327"/>
      <c r="K5" s="330"/>
    </row>
    <row r="6" spans="1:11" ht="14.4" customHeight="1" thickBot="1" x14ac:dyDescent="0.35">
      <c r="A6" s="433" t="s">
        <v>245</v>
      </c>
      <c r="B6" s="415">
        <v>40505.6223291473</v>
      </c>
      <c r="C6" s="415">
        <v>42758.910080000001</v>
      </c>
      <c r="D6" s="416">
        <v>2253.2877508526899</v>
      </c>
      <c r="E6" s="417">
        <v>1.055629012005</v>
      </c>
      <c r="F6" s="415">
        <v>42489.578292190999</v>
      </c>
      <c r="G6" s="416">
        <v>28326.385528127299</v>
      </c>
      <c r="H6" s="418">
        <v>3546.83302</v>
      </c>
      <c r="I6" s="415">
        <v>29639.081279999999</v>
      </c>
      <c r="J6" s="416">
        <v>1312.6957518726799</v>
      </c>
      <c r="K6" s="419">
        <v>0.69756120138800004</v>
      </c>
    </row>
    <row r="7" spans="1:11" ht="14.4" customHeight="1" thickBot="1" x14ac:dyDescent="0.35">
      <c r="A7" s="434" t="s">
        <v>246</v>
      </c>
      <c r="B7" s="415">
        <v>6330.0089014087398</v>
      </c>
      <c r="C7" s="415">
        <v>6087.5549300000002</v>
      </c>
      <c r="D7" s="416">
        <v>-242.45397140874601</v>
      </c>
      <c r="E7" s="417">
        <v>0.96169768871000005</v>
      </c>
      <c r="F7" s="415">
        <v>6121.1942589301298</v>
      </c>
      <c r="G7" s="416">
        <v>4080.7961726200901</v>
      </c>
      <c r="H7" s="418">
        <v>149.99466000000001</v>
      </c>
      <c r="I7" s="415">
        <v>3546.0038500000001</v>
      </c>
      <c r="J7" s="416">
        <v>-534.79232262008497</v>
      </c>
      <c r="K7" s="419">
        <v>0.57929934911400005</v>
      </c>
    </row>
    <row r="8" spans="1:11" ht="14.4" customHeight="1" thickBot="1" x14ac:dyDescent="0.35">
      <c r="A8" s="435" t="s">
        <v>247</v>
      </c>
      <c r="B8" s="415">
        <v>4819.1399997277003</v>
      </c>
      <c r="C8" s="415">
        <v>4610.8526300000003</v>
      </c>
      <c r="D8" s="416">
        <v>-208.28736972769701</v>
      </c>
      <c r="E8" s="417">
        <v>0.95677914114499996</v>
      </c>
      <c r="F8" s="415">
        <v>4707.9170496903798</v>
      </c>
      <c r="G8" s="416">
        <v>3138.6113664602499</v>
      </c>
      <c r="H8" s="418">
        <v>88.916049999999998</v>
      </c>
      <c r="I8" s="415">
        <v>2630.18073</v>
      </c>
      <c r="J8" s="416">
        <v>-508.43063646025001</v>
      </c>
      <c r="K8" s="419">
        <v>0.55867185046699996</v>
      </c>
    </row>
    <row r="9" spans="1:11" ht="14.4" customHeight="1" thickBot="1" x14ac:dyDescent="0.35">
      <c r="A9" s="436" t="s">
        <v>248</v>
      </c>
      <c r="B9" s="420">
        <v>0</v>
      </c>
      <c r="C9" s="420">
        <v>-1.248E-2</v>
      </c>
      <c r="D9" s="421">
        <v>-1.248E-2</v>
      </c>
      <c r="E9" s="422" t="s">
        <v>243</v>
      </c>
      <c r="F9" s="420">
        <v>0</v>
      </c>
      <c r="G9" s="421">
        <v>0</v>
      </c>
      <c r="H9" s="423">
        <v>-8.7000000000000001E-4</v>
      </c>
      <c r="I9" s="420">
        <v>-1.8360000000000001E-2</v>
      </c>
      <c r="J9" s="421">
        <v>-1.8360000000000001E-2</v>
      </c>
      <c r="K9" s="424" t="s">
        <v>243</v>
      </c>
    </row>
    <row r="10" spans="1:11" ht="14.4" customHeight="1" thickBot="1" x14ac:dyDescent="0.35">
      <c r="A10" s="437" t="s">
        <v>249</v>
      </c>
      <c r="B10" s="415">
        <v>0</v>
      </c>
      <c r="C10" s="415">
        <v>-1.248E-2</v>
      </c>
      <c r="D10" s="416">
        <v>-1.248E-2</v>
      </c>
      <c r="E10" s="425" t="s">
        <v>243</v>
      </c>
      <c r="F10" s="415">
        <v>0</v>
      </c>
      <c r="G10" s="416">
        <v>0</v>
      </c>
      <c r="H10" s="418">
        <v>-8.7000000000000001E-4</v>
      </c>
      <c r="I10" s="415">
        <v>-1.8360000000000001E-2</v>
      </c>
      <c r="J10" s="416">
        <v>-1.8360000000000001E-2</v>
      </c>
      <c r="K10" s="426" t="s">
        <v>243</v>
      </c>
    </row>
    <row r="11" spans="1:11" ht="14.4" customHeight="1" thickBot="1" x14ac:dyDescent="0.35">
      <c r="A11" s="436" t="s">
        <v>250</v>
      </c>
      <c r="B11" s="420">
        <v>315</v>
      </c>
      <c r="C11" s="420">
        <v>356.09845999999999</v>
      </c>
      <c r="D11" s="421">
        <v>41.098459999999001</v>
      </c>
      <c r="E11" s="427">
        <v>1.130471301587</v>
      </c>
      <c r="F11" s="420">
        <v>380</v>
      </c>
      <c r="G11" s="421">
        <v>253.333333333333</v>
      </c>
      <c r="H11" s="423">
        <v>0</v>
      </c>
      <c r="I11" s="420">
        <v>197.07848999999999</v>
      </c>
      <c r="J11" s="421">
        <v>-56.254843333333</v>
      </c>
      <c r="K11" s="428">
        <v>0.518627605263</v>
      </c>
    </row>
    <row r="12" spans="1:11" ht="14.4" customHeight="1" thickBot="1" x14ac:dyDescent="0.35">
      <c r="A12" s="437" t="s">
        <v>251</v>
      </c>
      <c r="B12" s="415">
        <v>268</v>
      </c>
      <c r="C12" s="415">
        <v>247.58762999999999</v>
      </c>
      <c r="D12" s="416">
        <v>-20.412369999999999</v>
      </c>
      <c r="E12" s="417">
        <v>0.92383444029799999</v>
      </c>
      <c r="F12" s="415">
        <v>268</v>
      </c>
      <c r="G12" s="416">
        <v>178.666666666667</v>
      </c>
      <c r="H12" s="418">
        <v>0</v>
      </c>
      <c r="I12" s="415">
        <v>127.30047999999999</v>
      </c>
      <c r="J12" s="416">
        <v>-51.366186666666003</v>
      </c>
      <c r="K12" s="419">
        <v>0.47500179104399998</v>
      </c>
    </row>
    <row r="13" spans="1:11" ht="14.4" customHeight="1" thickBot="1" x14ac:dyDescent="0.35">
      <c r="A13" s="437" t="s">
        <v>252</v>
      </c>
      <c r="B13" s="415">
        <v>2</v>
      </c>
      <c r="C13" s="415">
        <v>1.83683</v>
      </c>
      <c r="D13" s="416">
        <v>-0.16317000000000001</v>
      </c>
      <c r="E13" s="417">
        <v>0.91841499999999998</v>
      </c>
      <c r="F13" s="415">
        <v>2</v>
      </c>
      <c r="G13" s="416">
        <v>1.333333333333</v>
      </c>
      <c r="H13" s="418">
        <v>0</v>
      </c>
      <c r="I13" s="415">
        <v>0.91600999999999999</v>
      </c>
      <c r="J13" s="416">
        <v>-0.41732333333299998</v>
      </c>
      <c r="K13" s="419">
        <v>0.458005</v>
      </c>
    </row>
    <row r="14" spans="1:11" ht="14.4" customHeight="1" thickBot="1" x14ac:dyDescent="0.35">
      <c r="A14" s="437" t="s">
        <v>253</v>
      </c>
      <c r="B14" s="415">
        <v>45</v>
      </c>
      <c r="C14" s="415">
        <v>106.67400000000001</v>
      </c>
      <c r="D14" s="416">
        <v>61.673999999999999</v>
      </c>
      <c r="E14" s="417">
        <v>2.3705333333329999</v>
      </c>
      <c r="F14" s="415">
        <v>110</v>
      </c>
      <c r="G14" s="416">
        <v>73.333333333333002</v>
      </c>
      <c r="H14" s="418">
        <v>0</v>
      </c>
      <c r="I14" s="415">
        <v>68.861999999999995</v>
      </c>
      <c r="J14" s="416">
        <v>-4.4713333333329999</v>
      </c>
      <c r="K14" s="419">
        <v>0.62601818181799995</v>
      </c>
    </row>
    <row r="15" spans="1:11" ht="14.4" customHeight="1" thickBot="1" x14ac:dyDescent="0.35">
      <c r="A15" s="436" t="s">
        <v>254</v>
      </c>
      <c r="B15" s="420">
        <v>3818.8</v>
      </c>
      <c r="C15" s="420">
        <v>3611.2879899999998</v>
      </c>
      <c r="D15" s="421">
        <v>-207.51201</v>
      </c>
      <c r="E15" s="427">
        <v>0.945660414266</v>
      </c>
      <c r="F15" s="420">
        <v>3720</v>
      </c>
      <c r="G15" s="421">
        <v>2480</v>
      </c>
      <c r="H15" s="423">
        <v>74.515420000000006</v>
      </c>
      <c r="I15" s="420">
        <v>2004.7795100000001</v>
      </c>
      <c r="J15" s="421">
        <v>-475.22048999999902</v>
      </c>
      <c r="K15" s="428">
        <v>0.538919223118</v>
      </c>
    </row>
    <row r="16" spans="1:11" ht="14.4" customHeight="1" thickBot="1" x14ac:dyDescent="0.35">
      <c r="A16" s="437" t="s">
        <v>255</v>
      </c>
      <c r="B16" s="415">
        <v>1</v>
      </c>
      <c r="C16" s="415">
        <v>0.74390000000000001</v>
      </c>
      <c r="D16" s="416">
        <v>-0.25609999999999999</v>
      </c>
      <c r="E16" s="417">
        <v>0.74390000000000001</v>
      </c>
      <c r="F16" s="415">
        <v>0</v>
      </c>
      <c r="G16" s="416">
        <v>0</v>
      </c>
      <c r="H16" s="418">
        <v>9.0039999999999995E-2</v>
      </c>
      <c r="I16" s="415">
        <v>0.74912000000000001</v>
      </c>
      <c r="J16" s="416">
        <v>0.74912000000000001</v>
      </c>
      <c r="K16" s="426" t="s">
        <v>243</v>
      </c>
    </row>
    <row r="17" spans="1:11" ht="14.4" customHeight="1" thickBot="1" x14ac:dyDescent="0.35">
      <c r="A17" s="437" t="s">
        <v>256</v>
      </c>
      <c r="B17" s="415">
        <v>62</v>
      </c>
      <c r="C17" s="415">
        <v>58.210560000000001</v>
      </c>
      <c r="D17" s="416">
        <v>-3.7894399999989998</v>
      </c>
      <c r="E17" s="417">
        <v>0.93888000000000005</v>
      </c>
      <c r="F17" s="415">
        <v>60</v>
      </c>
      <c r="G17" s="416">
        <v>40</v>
      </c>
      <c r="H17" s="418">
        <v>0.14349999999999999</v>
      </c>
      <c r="I17" s="415">
        <v>21.0932</v>
      </c>
      <c r="J17" s="416">
        <v>-18.9068</v>
      </c>
      <c r="K17" s="419">
        <v>0.35155333333299998</v>
      </c>
    </row>
    <row r="18" spans="1:11" ht="14.4" customHeight="1" thickBot="1" x14ac:dyDescent="0.35">
      <c r="A18" s="437" t="s">
        <v>257</v>
      </c>
      <c r="B18" s="415">
        <v>90</v>
      </c>
      <c r="C18" s="415">
        <v>78.495270000000005</v>
      </c>
      <c r="D18" s="416">
        <v>-11.50473</v>
      </c>
      <c r="E18" s="417">
        <v>0.87216966666600004</v>
      </c>
      <c r="F18" s="415">
        <v>80</v>
      </c>
      <c r="G18" s="416">
        <v>53.333333333333002</v>
      </c>
      <c r="H18" s="418">
        <v>0.63200000000000001</v>
      </c>
      <c r="I18" s="415">
        <v>54.47139</v>
      </c>
      <c r="J18" s="416">
        <v>1.1380566666659999</v>
      </c>
      <c r="K18" s="419">
        <v>0.68089237499999999</v>
      </c>
    </row>
    <row r="19" spans="1:11" ht="14.4" customHeight="1" thickBot="1" x14ac:dyDescent="0.35">
      <c r="A19" s="437" t="s">
        <v>258</v>
      </c>
      <c r="B19" s="415">
        <v>75</v>
      </c>
      <c r="C19" s="415">
        <v>92.653559999999999</v>
      </c>
      <c r="D19" s="416">
        <v>17.653559999999999</v>
      </c>
      <c r="E19" s="417">
        <v>1.2353807999999999</v>
      </c>
      <c r="F19" s="415">
        <v>100</v>
      </c>
      <c r="G19" s="416">
        <v>66.666666666666003</v>
      </c>
      <c r="H19" s="418">
        <v>0</v>
      </c>
      <c r="I19" s="415">
        <v>22.693200000000001</v>
      </c>
      <c r="J19" s="416">
        <v>-43.973466666665999</v>
      </c>
      <c r="K19" s="419">
        <v>0.22693199999999999</v>
      </c>
    </row>
    <row r="20" spans="1:11" ht="14.4" customHeight="1" thickBot="1" x14ac:dyDescent="0.35">
      <c r="A20" s="437" t="s">
        <v>259</v>
      </c>
      <c r="B20" s="415">
        <v>6</v>
      </c>
      <c r="C20" s="415">
        <v>9.9032</v>
      </c>
      <c r="D20" s="416">
        <v>3.9032</v>
      </c>
      <c r="E20" s="417">
        <v>1.6505333333329999</v>
      </c>
      <c r="F20" s="415">
        <v>10</v>
      </c>
      <c r="G20" s="416">
        <v>6.6666666666659999</v>
      </c>
      <c r="H20" s="418">
        <v>0</v>
      </c>
      <c r="I20" s="415">
        <v>8.5003499999999992</v>
      </c>
      <c r="J20" s="416">
        <v>1.833683333333</v>
      </c>
      <c r="K20" s="419">
        <v>0.85003499999999999</v>
      </c>
    </row>
    <row r="21" spans="1:11" ht="14.4" customHeight="1" thickBot="1" x14ac:dyDescent="0.35">
      <c r="A21" s="437" t="s">
        <v>260</v>
      </c>
      <c r="B21" s="415">
        <v>180</v>
      </c>
      <c r="C21" s="415">
        <v>180.04849999999999</v>
      </c>
      <c r="D21" s="416">
        <v>4.8499999999000003E-2</v>
      </c>
      <c r="E21" s="417">
        <v>1.0002694444439999</v>
      </c>
      <c r="F21" s="415">
        <v>170</v>
      </c>
      <c r="G21" s="416">
        <v>113.333333333333</v>
      </c>
      <c r="H21" s="418">
        <v>1.6456</v>
      </c>
      <c r="I21" s="415">
        <v>98.746880000000004</v>
      </c>
      <c r="J21" s="416">
        <v>-14.586453333333001</v>
      </c>
      <c r="K21" s="419">
        <v>0.58086400000000005</v>
      </c>
    </row>
    <row r="22" spans="1:11" ht="14.4" customHeight="1" thickBot="1" x14ac:dyDescent="0.35">
      <c r="A22" s="437" t="s">
        <v>261</v>
      </c>
      <c r="B22" s="415">
        <v>5</v>
      </c>
      <c r="C22" s="415">
        <v>1.444</v>
      </c>
      <c r="D22" s="416">
        <v>-3.556</v>
      </c>
      <c r="E22" s="417">
        <v>0.2888</v>
      </c>
      <c r="F22" s="415">
        <v>0</v>
      </c>
      <c r="G22" s="416">
        <v>0</v>
      </c>
      <c r="H22" s="418">
        <v>0</v>
      </c>
      <c r="I22" s="415">
        <v>0.84596000000000005</v>
      </c>
      <c r="J22" s="416">
        <v>0.84596000000000005</v>
      </c>
      <c r="K22" s="426" t="s">
        <v>243</v>
      </c>
    </row>
    <row r="23" spans="1:11" ht="14.4" customHeight="1" thickBot="1" x14ac:dyDescent="0.35">
      <c r="A23" s="437" t="s">
        <v>262</v>
      </c>
      <c r="B23" s="415">
        <v>3399.8</v>
      </c>
      <c r="C23" s="415">
        <v>3189.7890000000002</v>
      </c>
      <c r="D23" s="416">
        <v>-210.011</v>
      </c>
      <c r="E23" s="417">
        <v>0.93822842520100003</v>
      </c>
      <c r="F23" s="415">
        <v>3300</v>
      </c>
      <c r="G23" s="416">
        <v>2200</v>
      </c>
      <c r="H23" s="418">
        <v>72.004279999999994</v>
      </c>
      <c r="I23" s="415">
        <v>1797.67941</v>
      </c>
      <c r="J23" s="416">
        <v>-402.32058999999902</v>
      </c>
      <c r="K23" s="419">
        <v>0.54475133636299999</v>
      </c>
    </row>
    <row r="24" spans="1:11" ht="14.4" customHeight="1" thickBot="1" x14ac:dyDescent="0.35">
      <c r="A24" s="436" t="s">
        <v>263</v>
      </c>
      <c r="B24" s="420">
        <v>485.88508802796503</v>
      </c>
      <c r="C24" s="420">
        <v>499.48579000000001</v>
      </c>
      <c r="D24" s="421">
        <v>13.600701972034001</v>
      </c>
      <c r="E24" s="427">
        <v>1.027991601938</v>
      </c>
      <c r="F24" s="420">
        <v>464.35756246402099</v>
      </c>
      <c r="G24" s="421">
        <v>309.571708309347</v>
      </c>
      <c r="H24" s="423">
        <v>12.061360000000001</v>
      </c>
      <c r="I24" s="420">
        <v>328.91320999999999</v>
      </c>
      <c r="J24" s="421">
        <v>19.341501690651999</v>
      </c>
      <c r="K24" s="428">
        <v>0.70831884002199996</v>
      </c>
    </row>
    <row r="25" spans="1:11" ht="14.4" customHeight="1" thickBot="1" x14ac:dyDescent="0.35">
      <c r="A25" s="437" t="s">
        <v>264</v>
      </c>
      <c r="B25" s="415">
        <v>0</v>
      </c>
      <c r="C25" s="415">
        <v>7.0678999999999998</v>
      </c>
      <c r="D25" s="416">
        <v>7.0678999999999998</v>
      </c>
      <c r="E25" s="425" t="s">
        <v>243</v>
      </c>
      <c r="F25" s="415">
        <v>0</v>
      </c>
      <c r="G25" s="416">
        <v>0</v>
      </c>
      <c r="H25" s="418">
        <v>0</v>
      </c>
      <c r="I25" s="415">
        <v>0.999</v>
      </c>
      <c r="J25" s="416">
        <v>0.999</v>
      </c>
      <c r="K25" s="426" t="s">
        <v>243</v>
      </c>
    </row>
    <row r="26" spans="1:11" ht="14.4" customHeight="1" thickBot="1" x14ac:dyDescent="0.35">
      <c r="A26" s="437" t="s">
        <v>265</v>
      </c>
      <c r="B26" s="415">
        <v>25</v>
      </c>
      <c r="C26" s="415">
        <v>27.085039999999999</v>
      </c>
      <c r="D26" s="416">
        <v>2.0850399999999998</v>
      </c>
      <c r="E26" s="417">
        <v>1.0834016</v>
      </c>
      <c r="F26" s="415">
        <v>30</v>
      </c>
      <c r="G26" s="416">
        <v>20</v>
      </c>
      <c r="H26" s="418">
        <v>0.53813999999999995</v>
      </c>
      <c r="I26" s="415">
        <v>15.67188</v>
      </c>
      <c r="J26" s="416">
        <v>-4.3281199999990001</v>
      </c>
      <c r="K26" s="419">
        <v>0.52239599999999997</v>
      </c>
    </row>
    <row r="27" spans="1:11" ht="14.4" customHeight="1" thickBot="1" x14ac:dyDescent="0.35">
      <c r="A27" s="437" t="s">
        <v>266</v>
      </c>
      <c r="B27" s="415">
        <v>171.546637730523</v>
      </c>
      <c r="C27" s="415">
        <v>195.98578000000001</v>
      </c>
      <c r="D27" s="416">
        <v>24.439142269476001</v>
      </c>
      <c r="E27" s="417">
        <v>1.142463545731</v>
      </c>
      <c r="F27" s="415">
        <v>174.495596474145</v>
      </c>
      <c r="G27" s="416">
        <v>116.33039764943</v>
      </c>
      <c r="H27" s="418">
        <v>0</v>
      </c>
      <c r="I27" s="415">
        <v>133.02685</v>
      </c>
      <c r="J27" s="416">
        <v>16.696452350569</v>
      </c>
      <c r="K27" s="419">
        <v>0.76235075662600005</v>
      </c>
    </row>
    <row r="28" spans="1:11" ht="14.4" customHeight="1" thickBot="1" x14ac:dyDescent="0.35">
      <c r="A28" s="437" t="s">
        <v>267</v>
      </c>
      <c r="B28" s="415">
        <v>40</v>
      </c>
      <c r="C28" s="415">
        <v>39.877569999999999</v>
      </c>
      <c r="D28" s="416">
        <v>-0.12243</v>
      </c>
      <c r="E28" s="417">
        <v>0.99693925000000005</v>
      </c>
      <c r="F28" s="415">
        <v>40</v>
      </c>
      <c r="G28" s="416">
        <v>26.666666666666</v>
      </c>
      <c r="H28" s="418">
        <v>0.45368000000000003</v>
      </c>
      <c r="I28" s="415">
        <v>20.07169</v>
      </c>
      <c r="J28" s="416">
        <v>-6.5949766666659997</v>
      </c>
      <c r="K28" s="419">
        <v>0.50179225000000005</v>
      </c>
    </row>
    <row r="29" spans="1:11" ht="14.4" customHeight="1" thickBot="1" x14ac:dyDescent="0.35">
      <c r="A29" s="437" t="s">
        <v>268</v>
      </c>
      <c r="B29" s="415">
        <v>14.389628373447</v>
      </c>
      <c r="C29" s="415">
        <v>29.901820000000001</v>
      </c>
      <c r="D29" s="416">
        <v>15.512191626551999</v>
      </c>
      <c r="E29" s="417">
        <v>2.0780119697299999</v>
      </c>
      <c r="F29" s="415">
        <v>30.737021976421001</v>
      </c>
      <c r="G29" s="416">
        <v>20.491347984280999</v>
      </c>
      <c r="H29" s="418">
        <v>2.45207</v>
      </c>
      <c r="I29" s="415">
        <v>40.866149999999998</v>
      </c>
      <c r="J29" s="416">
        <v>20.374802015718998</v>
      </c>
      <c r="K29" s="419">
        <v>1.3295416202429999</v>
      </c>
    </row>
    <row r="30" spans="1:11" ht="14.4" customHeight="1" thickBot="1" x14ac:dyDescent="0.35">
      <c r="A30" s="437" t="s">
        <v>269</v>
      </c>
      <c r="B30" s="415">
        <v>0</v>
      </c>
      <c r="C30" s="415">
        <v>0.02</v>
      </c>
      <c r="D30" s="416">
        <v>0.02</v>
      </c>
      <c r="E30" s="425" t="s">
        <v>243</v>
      </c>
      <c r="F30" s="415">
        <v>1.7282732219999999E-2</v>
      </c>
      <c r="G30" s="416">
        <v>1.152182148E-2</v>
      </c>
      <c r="H30" s="418">
        <v>0</v>
      </c>
      <c r="I30" s="415">
        <v>0</v>
      </c>
      <c r="J30" s="416">
        <v>-1.152182148E-2</v>
      </c>
      <c r="K30" s="419">
        <v>0</v>
      </c>
    </row>
    <row r="31" spans="1:11" ht="14.4" customHeight="1" thickBot="1" x14ac:dyDescent="0.35">
      <c r="A31" s="437" t="s">
        <v>270</v>
      </c>
      <c r="B31" s="415">
        <v>19</v>
      </c>
      <c r="C31" s="415">
        <v>0.426989999999</v>
      </c>
      <c r="D31" s="416">
        <v>-18.57301</v>
      </c>
      <c r="E31" s="417">
        <v>2.2473157894E-2</v>
      </c>
      <c r="F31" s="415">
        <v>1.0476840065369999</v>
      </c>
      <c r="G31" s="416">
        <v>0.69845600435800004</v>
      </c>
      <c r="H31" s="418">
        <v>0</v>
      </c>
      <c r="I31" s="415">
        <v>0.18676000000000001</v>
      </c>
      <c r="J31" s="416">
        <v>-0.511696004358</v>
      </c>
      <c r="K31" s="419">
        <v>0.17825985586699999</v>
      </c>
    </row>
    <row r="32" spans="1:11" ht="14.4" customHeight="1" thickBot="1" x14ac:dyDescent="0.35">
      <c r="A32" s="437" t="s">
        <v>271</v>
      </c>
      <c r="B32" s="415">
        <v>80</v>
      </c>
      <c r="C32" s="415">
        <v>78.418629999999993</v>
      </c>
      <c r="D32" s="416">
        <v>-1.5813699999990001</v>
      </c>
      <c r="E32" s="417">
        <v>0.980232875</v>
      </c>
      <c r="F32" s="415">
        <v>80</v>
      </c>
      <c r="G32" s="416">
        <v>53.333333333333002</v>
      </c>
      <c r="H32" s="418">
        <v>6.5986700000000003</v>
      </c>
      <c r="I32" s="415">
        <v>42.508560000000003</v>
      </c>
      <c r="J32" s="416">
        <v>-10.824773333333001</v>
      </c>
      <c r="K32" s="419">
        <v>0.53135699999999997</v>
      </c>
    </row>
    <row r="33" spans="1:11" ht="14.4" customHeight="1" thickBot="1" x14ac:dyDescent="0.35">
      <c r="A33" s="437" t="s">
        <v>272</v>
      </c>
      <c r="B33" s="415">
        <v>25.948821923994</v>
      </c>
      <c r="C33" s="415">
        <v>17.27233</v>
      </c>
      <c r="D33" s="416">
        <v>-8.6764919239939999</v>
      </c>
      <c r="E33" s="417">
        <v>0.66563060360000004</v>
      </c>
      <c r="F33" s="415">
        <v>18.059977274695999</v>
      </c>
      <c r="G33" s="416">
        <v>12.039984849796999</v>
      </c>
      <c r="H33" s="418">
        <v>0</v>
      </c>
      <c r="I33" s="415">
        <v>4.7440199999999999</v>
      </c>
      <c r="J33" s="416">
        <v>-7.2959648497970004</v>
      </c>
      <c r="K33" s="419">
        <v>0.26268139365999998</v>
      </c>
    </row>
    <row r="34" spans="1:11" ht="14.4" customHeight="1" thickBot="1" x14ac:dyDescent="0.35">
      <c r="A34" s="437" t="s">
        <v>273</v>
      </c>
      <c r="B34" s="415">
        <v>0</v>
      </c>
      <c r="C34" s="415">
        <v>7.2599999999989997</v>
      </c>
      <c r="D34" s="416">
        <v>7.2599999999989997</v>
      </c>
      <c r="E34" s="425" t="s">
        <v>243</v>
      </c>
      <c r="F34" s="415">
        <v>0</v>
      </c>
      <c r="G34" s="416">
        <v>0</v>
      </c>
      <c r="H34" s="418">
        <v>0</v>
      </c>
      <c r="I34" s="415">
        <v>14.52</v>
      </c>
      <c r="J34" s="416">
        <v>14.52</v>
      </c>
      <c r="K34" s="426" t="s">
        <v>274</v>
      </c>
    </row>
    <row r="35" spans="1:11" ht="14.4" customHeight="1" thickBot="1" x14ac:dyDescent="0.35">
      <c r="A35" s="437" t="s">
        <v>275</v>
      </c>
      <c r="B35" s="415">
        <v>0</v>
      </c>
      <c r="C35" s="415">
        <v>4.6399999999999997</v>
      </c>
      <c r="D35" s="416">
        <v>4.6399999999999997</v>
      </c>
      <c r="E35" s="425" t="s">
        <v>243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243</v>
      </c>
    </row>
    <row r="36" spans="1:11" ht="14.4" customHeight="1" thickBot="1" x14ac:dyDescent="0.35">
      <c r="A36" s="437" t="s">
        <v>276</v>
      </c>
      <c r="B36" s="415">
        <v>0</v>
      </c>
      <c r="C36" s="415">
        <v>1.1919999999999999</v>
      </c>
      <c r="D36" s="416">
        <v>1.1919999999999999</v>
      </c>
      <c r="E36" s="425" t="s">
        <v>274</v>
      </c>
      <c r="F36" s="415">
        <v>0</v>
      </c>
      <c r="G36" s="416">
        <v>0</v>
      </c>
      <c r="H36" s="418">
        <v>0</v>
      </c>
      <c r="I36" s="415">
        <v>1.21</v>
      </c>
      <c r="J36" s="416">
        <v>1.21</v>
      </c>
      <c r="K36" s="426" t="s">
        <v>243</v>
      </c>
    </row>
    <row r="37" spans="1:11" ht="14.4" customHeight="1" thickBot="1" x14ac:dyDescent="0.35">
      <c r="A37" s="437" t="s">
        <v>277</v>
      </c>
      <c r="B37" s="415">
        <v>100</v>
      </c>
      <c r="C37" s="415">
        <v>90.337729999999993</v>
      </c>
      <c r="D37" s="416">
        <v>-9.6622699999999995</v>
      </c>
      <c r="E37" s="417">
        <v>0.90337730000000005</v>
      </c>
      <c r="F37" s="415">
        <v>90</v>
      </c>
      <c r="G37" s="416">
        <v>60</v>
      </c>
      <c r="H37" s="418">
        <v>2.0188000000000001</v>
      </c>
      <c r="I37" s="415">
        <v>55.1083</v>
      </c>
      <c r="J37" s="416">
        <v>-4.8916999999990001</v>
      </c>
      <c r="K37" s="419">
        <v>0.61231444444399996</v>
      </c>
    </row>
    <row r="38" spans="1:11" ht="14.4" customHeight="1" thickBot="1" x14ac:dyDescent="0.35">
      <c r="A38" s="437" t="s">
        <v>278</v>
      </c>
      <c r="B38" s="415">
        <v>10</v>
      </c>
      <c r="C38" s="415">
        <v>0</v>
      </c>
      <c r="D38" s="416">
        <v>-10</v>
      </c>
      <c r="E38" s="417">
        <v>0</v>
      </c>
      <c r="F38" s="415">
        <v>0</v>
      </c>
      <c r="G38" s="416">
        <v>0</v>
      </c>
      <c r="H38" s="418">
        <v>0</v>
      </c>
      <c r="I38" s="415">
        <v>0</v>
      </c>
      <c r="J38" s="416">
        <v>0</v>
      </c>
      <c r="K38" s="419">
        <v>0</v>
      </c>
    </row>
    <row r="39" spans="1:11" ht="14.4" customHeight="1" thickBot="1" x14ac:dyDescent="0.35">
      <c r="A39" s="436" t="s">
        <v>279</v>
      </c>
      <c r="B39" s="420">
        <v>80.304315999897995</v>
      </c>
      <c r="C39" s="420">
        <v>38.679279999999999</v>
      </c>
      <c r="D39" s="421">
        <v>-41.625035999898003</v>
      </c>
      <c r="E39" s="427">
        <v>0.48165879403099998</v>
      </c>
      <c r="F39" s="420">
        <v>33.431483377132999</v>
      </c>
      <c r="G39" s="421">
        <v>22.287655584755001</v>
      </c>
      <c r="H39" s="423">
        <v>0</v>
      </c>
      <c r="I39" s="420">
        <v>41.06183</v>
      </c>
      <c r="J39" s="421">
        <v>18.774174415244001</v>
      </c>
      <c r="K39" s="428">
        <v>1.228238350562</v>
      </c>
    </row>
    <row r="40" spans="1:11" ht="14.4" customHeight="1" thickBot="1" x14ac:dyDescent="0.35">
      <c r="A40" s="437" t="s">
        <v>280</v>
      </c>
      <c r="B40" s="415">
        <v>0</v>
      </c>
      <c r="C40" s="415">
        <v>32.700650000000003</v>
      </c>
      <c r="D40" s="416">
        <v>32.700650000000003</v>
      </c>
      <c r="E40" s="425" t="s">
        <v>243</v>
      </c>
      <c r="F40" s="415">
        <v>27.199608284627999</v>
      </c>
      <c r="G40" s="416">
        <v>18.133072189751999</v>
      </c>
      <c r="H40" s="418">
        <v>0</v>
      </c>
      <c r="I40" s="415">
        <v>15.24493</v>
      </c>
      <c r="J40" s="416">
        <v>-2.8881421897520001</v>
      </c>
      <c r="K40" s="419">
        <v>0.56048343933699996</v>
      </c>
    </row>
    <row r="41" spans="1:11" ht="14.4" customHeight="1" thickBot="1" x14ac:dyDescent="0.35">
      <c r="A41" s="437" t="s">
        <v>281</v>
      </c>
      <c r="B41" s="415">
        <v>13.658759141219001</v>
      </c>
      <c r="C41" s="415">
        <v>1.0649999999999999</v>
      </c>
      <c r="D41" s="416">
        <v>-12.593759141219</v>
      </c>
      <c r="E41" s="417">
        <v>7.7971943789000006E-2</v>
      </c>
      <c r="F41" s="415">
        <v>0.98704917434899997</v>
      </c>
      <c r="G41" s="416">
        <v>0.65803278289900002</v>
      </c>
      <c r="H41" s="418">
        <v>0</v>
      </c>
      <c r="I41" s="415">
        <v>9.0570000000000004</v>
      </c>
      <c r="J41" s="416">
        <v>8.3989672170999992</v>
      </c>
      <c r="K41" s="419">
        <v>9.175834634548</v>
      </c>
    </row>
    <row r="42" spans="1:11" ht="14.4" customHeight="1" thickBot="1" x14ac:dyDescent="0.35">
      <c r="A42" s="437" t="s">
        <v>282</v>
      </c>
      <c r="B42" s="415">
        <v>64.020197211945003</v>
      </c>
      <c r="C42" s="415">
        <v>1.0649999999999999</v>
      </c>
      <c r="D42" s="416">
        <v>-62.955197211944999</v>
      </c>
      <c r="E42" s="417">
        <v>1.6635375184E-2</v>
      </c>
      <c r="F42" s="415">
        <v>1.0675052732250001</v>
      </c>
      <c r="G42" s="416">
        <v>0.71167018215</v>
      </c>
      <c r="H42" s="418">
        <v>0</v>
      </c>
      <c r="I42" s="415">
        <v>0</v>
      </c>
      <c r="J42" s="416">
        <v>-0.71167018215</v>
      </c>
      <c r="K42" s="419">
        <v>0</v>
      </c>
    </row>
    <row r="43" spans="1:11" ht="14.4" customHeight="1" thickBot="1" x14ac:dyDescent="0.35">
      <c r="A43" s="437" t="s">
        <v>283</v>
      </c>
      <c r="B43" s="415">
        <v>7.3328019063000002E-2</v>
      </c>
      <c r="C43" s="415">
        <v>0.19800000000000001</v>
      </c>
      <c r="D43" s="416">
        <v>0.124671980936</v>
      </c>
      <c r="E43" s="417">
        <v>2.7001956759489998</v>
      </c>
      <c r="F43" s="415">
        <v>0</v>
      </c>
      <c r="G43" s="416">
        <v>0</v>
      </c>
      <c r="H43" s="418">
        <v>0</v>
      </c>
      <c r="I43" s="415">
        <v>0</v>
      </c>
      <c r="J43" s="416">
        <v>0</v>
      </c>
      <c r="K43" s="426" t="s">
        <v>243</v>
      </c>
    </row>
    <row r="44" spans="1:11" ht="14.4" customHeight="1" thickBot="1" x14ac:dyDescent="0.35">
      <c r="A44" s="437" t="s">
        <v>284</v>
      </c>
      <c r="B44" s="415">
        <v>2.5520316276699999</v>
      </c>
      <c r="C44" s="415">
        <v>3.65063</v>
      </c>
      <c r="D44" s="416">
        <v>1.098598372329</v>
      </c>
      <c r="E44" s="417">
        <v>1.4304799205530001</v>
      </c>
      <c r="F44" s="415">
        <v>4.1773206449289999</v>
      </c>
      <c r="G44" s="416">
        <v>2.7848804299530001</v>
      </c>
      <c r="H44" s="418">
        <v>0</v>
      </c>
      <c r="I44" s="415">
        <v>16.759899999999998</v>
      </c>
      <c r="J44" s="416">
        <v>13.975019570045999</v>
      </c>
      <c r="K44" s="419">
        <v>4.0121171977400003</v>
      </c>
    </row>
    <row r="45" spans="1:11" ht="14.4" customHeight="1" thickBot="1" x14ac:dyDescent="0.35">
      <c r="A45" s="436" t="s">
        <v>285</v>
      </c>
      <c r="B45" s="420">
        <v>119.150595699832</v>
      </c>
      <c r="C45" s="420">
        <v>105.31359</v>
      </c>
      <c r="D45" s="421">
        <v>-13.837005699831</v>
      </c>
      <c r="E45" s="427">
        <v>0.88386960536299997</v>
      </c>
      <c r="F45" s="420">
        <v>110.12800384922301</v>
      </c>
      <c r="G45" s="421">
        <v>73.418669232815006</v>
      </c>
      <c r="H45" s="423">
        <v>2.3401399999999999</v>
      </c>
      <c r="I45" s="420">
        <v>58.366050000000001</v>
      </c>
      <c r="J45" s="421">
        <v>-15.052619232814999</v>
      </c>
      <c r="K45" s="428">
        <v>0.52998372766199997</v>
      </c>
    </row>
    <row r="46" spans="1:11" ht="14.4" customHeight="1" thickBot="1" x14ac:dyDescent="0.35">
      <c r="A46" s="437" t="s">
        <v>286</v>
      </c>
      <c r="B46" s="415">
        <v>0</v>
      </c>
      <c r="C46" s="415">
        <v>0.1152</v>
      </c>
      <c r="D46" s="416">
        <v>0.1152</v>
      </c>
      <c r="E46" s="425" t="s">
        <v>274</v>
      </c>
      <c r="F46" s="415">
        <v>0</v>
      </c>
      <c r="G46" s="416">
        <v>0</v>
      </c>
      <c r="H46" s="418">
        <v>0</v>
      </c>
      <c r="I46" s="415">
        <v>0</v>
      </c>
      <c r="J46" s="416">
        <v>0</v>
      </c>
      <c r="K46" s="426" t="s">
        <v>243</v>
      </c>
    </row>
    <row r="47" spans="1:11" ht="14.4" customHeight="1" thickBot="1" x14ac:dyDescent="0.35">
      <c r="A47" s="437" t="s">
        <v>287</v>
      </c>
      <c r="B47" s="415">
        <v>50</v>
      </c>
      <c r="C47" s="415">
        <v>35.87567</v>
      </c>
      <c r="D47" s="416">
        <v>-14.12433</v>
      </c>
      <c r="E47" s="417">
        <v>0.71751339999899999</v>
      </c>
      <c r="F47" s="415">
        <v>40.128003849222999</v>
      </c>
      <c r="G47" s="416">
        <v>26.752002566148001</v>
      </c>
      <c r="H47" s="418">
        <v>2.3401399999999999</v>
      </c>
      <c r="I47" s="415">
        <v>19.69406</v>
      </c>
      <c r="J47" s="416">
        <v>-7.0579425661480002</v>
      </c>
      <c r="K47" s="419">
        <v>0.49078095371899999</v>
      </c>
    </row>
    <row r="48" spans="1:11" ht="14.4" customHeight="1" thickBot="1" x14ac:dyDescent="0.35">
      <c r="A48" s="437" t="s">
        <v>288</v>
      </c>
      <c r="B48" s="415">
        <v>23.525565710972</v>
      </c>
      <c r="C48" s="415">
        <v>18.568719999999999</v>
      </c>
      <c r="D48" s="416">
        <v>-4.9568457109719999</v>
      </c>
      <c r="E48" s="417">
        <v>0.78929961677100002</v>
      </c>
      <c r="F48" s="415">
        <v>20</v>
      </c>
      <c r="G48" s="416">
        <v>13.333333333333</v>
      </c>
      <c r="H48" s="418">
        <v>0</v>
      </c>
      <c r="I48" s="415">
        <v>11.1065</v>
      </c>
      <c r="J48" s="416">
        <v>-2.2268333333329999</v>
      </c>
      <c r="K48" s="419">
        <v>0.55532499999999996</v>
      </c>
    </row>
    <row r="49" spans="1:11" ht="14.4" customHeight="1" thickBot="1" x14ac:dyDescent="0.35">
      <c r="A49" s="437" t="s">
        <v>289</v>
      </c>
      <c r="B49" s="415">
        <v>22.625029988859001</v>
      </c>
      <c r="C49" s="415">
        <v>19.40334</v>
      </c>
      <c r="D49" s="416">
        <v>-3.221689988859</v>
      </c>
      <c r="E49" s="417">
        <v>0.85760505111100005</v>
      </c>
      <c r="F49" s="415">
        <v>20</v>
      </c>
      <c r="G49" s="416">
        <v>13.333333333333</v>
      </c>
      <c r="H49" s="418">
        <v>0</v>
      </c>
      <c r="I49" s="415">
        <v>11.130839999999999</v>
      </c>
      <c r="J49" s="416">
        <v>-2.2024933333329999</v>
      </c>
      <c r="K49" s="419">
        <v>0.55654199999999998</v>
      </c>
    </row>
    <row r="50" spans="1:11" ht="14.4" customHeight="1" thickBot="1" x14ac:dyDescent="0.35">
      <c r="A50" s="437" t="s">
        <v>290</v>
      </c>
      <c r="B50" s="415">
        <v>23</v>
      </c>
      <c r="C50" s="415">
        <v>31.350660000000001</v>
      </c>
      <c r="D50" s="416">
        <v>8.3506599999989994</v>
      </c>
      <c r="E50" s="417">
        <v>1.3630721739130001</v>
      </c>
      <c r="F50" s="415">
        <v>30</v>
      </c>
      <c r="G50" s="416">
        <v>20</v>
      </c>
      <c r="H50" s="418">
        <v>0</v>
      </c>
      <c r="I50" s="415">
        <v>16.434650000000001</v>
      </c>
      <c r="J50" s="416">
        <v>-3.5653499999989999</v>
      </c>
      <c r="K50" s="419">
        <v>0.54782166666599996</v>
      </c>
    </row>
    <row r="51" spans="1:11" ht="14.4" customHeight="1" thickBot="1" x14ac:dyDescent="0.35">
      <c r="A51" s="435" t="s">
        <v>29</v>
      </c>
      <c r="B51" s="415">
        <v>1510.8689016810499</v>
      </c>
      <c r="C51" s="415">
        <v>1476.7022999999999</v>
      </c>
      <c r="D51" s="416">
        <v>-34.166601681048</v>
      </c>
      <c r="E51" s="417">
        <v>0.977386124207</v>
      </c>
      <c r="F51" s="415">
        <v>1413.2772092397499</v>
      </c>
      <c r="G51" s="416">
        <v>942.18480615983594</v>
      </c>
      <c r="H51" s="418">
        <v>61.078609999999998</v>
      </c>
      <c r="I51" s="415">
        <v>915.82312000000104</v>
      </c>
      <c r="J51" s="416">
        <v>-26.361686159834999</v>
      </c>
      <c r="K51" s="419">
        <v>0.64801378951800004</v>
      </c>
    </row>
    <row r="52" spans="1:11" ht="14.4" customHeight="1" thickBot="1" x14ac:dyDescent="0.35">
      <c r="A52" s="436" t="s">
        <v>291</v>
      </c>
      <c r="B52" s="420">
        <v>1510.8689016810499</v>
      </c>
      <c r="C52" s="420">
        <v>1476.7022999999999</v>
      </c>
      <c r="D52" s="421">
        <v>-34.166601681048</v>
      </c>
      <c r="E52" s="427">
        <v>0.977386124207</v>
      </c>
      <c r="F52" s="420">
        <v>1413.2772092397499</v>
      </c>
      <c r="G52" s="421">
        <v>942.18480615983594</v>
      </c>
      <c r="H52" s="423">
        <v>61.078609999999998</v>
      </c>
      <c r="I52" s="420">
        <v>915.82312000000104</v>
      </c>
      <c r="J52" s="421">
        <v>-26.361686159834999</v>
      </c>
      <c r="K52" s="428">
        <v>0.64801378951800004</v>
      </c>
    </row>
    <row r="53" spans="1:11" ht="14.4" customHeight="1" thickBot="1" x14ac:dyDescent="0.35">
      <c r="A53" s="437" t="s">
        <v>292</v>
      </c>
      <c r="B53" s="415">
        <v>522.99999999999795</v>
      </c>
      <c r="C53" s="415">
        <v>518.26824999999997</v>
      </c>
      <c r="D53" s="416">
        <v>-4.7317499999969996</v>
      </c>
      <c r="E53" s="417">
        <v>0.99095267686400001</v>
      </c>
      <c r="F53" s="415">
        <v>467.64579712222098</v>
      </c>
      <c r="G53" s="416">
        <v>311.763864748147</v>
      </c>
      <c r="H53" s="418">
        <v>27.978000000000002</v>
      </c>
      <c r="I53" s="415">
        <v>326.613</v>
      </c>
      <c r="J53" s="416">
        <v>14.849135251851999</v>
      </c>
      <c r="K53" s="419">
        <v>0.69841962016900005</v>
      </c>
    </row>
    <row r="54" spans="1:11" ht="14.4" customHeight="1" thickBot="1" x14ac:dyDescent="0.35">
      <c r="A54" s="437" t="s">
        <v>293</v>
      </c>
      <c r="B54" s="415">
        <v>216.86890168105299</v>
      </c>
      <c r="C54" s="415">
        <v>197.40100000000001</v>
      </c>
      <c r="D54" s="416">
        <v>-19.467901681053</v>
      </c>
      <c r="E54" s="417">
        <v>0.91023193491400001</v>
      </c>
      <c r="F54" s="415">
        <v>209.909632465578</v>
      </c>
      <c r="G54" s="416">
        <v>139.93975497705199</v>
      </c>
      <c r="H54" s="418">
        <v>18.684000000000001</v>
      </c>
      <c r="I54" s="415">
        <v>149.471</v>
      </c>
      <c r="J54" s="416">
        <v>9.5312450229479992</v>
      </c>
      <c r="K54" s="419">
        <v>0.71207308709100003</v>
      </c>
    </row>
    <row r="55" spans="1:11" ht="14.4" customHeight="1" thickBot="1" x14ac:dyDescent="0.35">
      <c r="A55" s="437" t="s">
        <v>294</v>
      </c>
      <c r="B55" s="415">
        <v>752.99999999999704</v>
      </c>
      <c r="C55" s="415">
        <v>750.37905000000001</v>
      </c>
      <c r="D55" s="416">
        <v>-2.6209499999969998</v>
      </c>
      <c r="E55" s="417">
        <v>0.99651932270900001</v>
      </c>
      <c r="F55" s="415">
        <v>729.93455494756802</v>
      </c>
      <c r="G55" s="416">
        <v>486.62303663171201</v>
      </c>
      <c r="H55" s="418">
        <v>13.91661</v>
      </c>
      <c r="I55" s="415">
        <v>435.73912000000098</v>
      </c>
      <c r="J55" s="416">
        <v>-50.883916631711003</v>
      </c>
      <c r="K55" s="419">
        <v>0.59695642170399998</v>
      </c>
    </row>
    <row r="56" spans="1:11" ht="14.4" customHeight="1" thickBot="1" x14ac:dyDescent="0.35">
      <c r="A56" s="437" t="s">
        <v>295</v>
      </c>
      <c r="B56" s="415">
        <v>17.999999999999002</v>
      </c>
      <c r="C56" s="415">
        <v>10.654</v>
      </c>
      <c r="D56" s="416">
        <v>-7.345999999999</v>
      </c>
      <c r="E56" s="417">
        <v>0.59188888888799995</v>
      </c>
      <c r="F56" s="415">
        <v>5.7872247043870004</v>
      </c>
      <c r="G56" s="416">
        <v>3.8581498029249999</v>
      </c>
      <c r="H56" s="418">
        <v>0.5</v>
      </c>
      <c r="I56" s="415">
        <v>4</v>
      </c>
      <c r="J56" s="416">
        <v>0.14185019707400001</v>
      </c>
      <c r="K56" s="419">
        <v>0.69117758585800004</v>
      </c>
    </row>
    <row r="57" spans="1:11" ht="14.4" customHeight="1" thickBot="1" x14ac:dyDescent="0.35">
      <c r="A57" s="438" t="s">
        <v>296</v>
      </c>
      <c r="B57" s="420">
        <v>3317.61342773857</v>
      </c>
      <c r="C57" s="420">
        <v>3415.8448800000001</v>
      </c>
      <c r="D57" s="421">
        <v>98.231452261426995</v>
      </c>
      <c r="E57" s="427">
        <v>1.029609071219</v>
      </c>
      <c r="F57" s="420">
        <v>3032.92119940271</v>
      </c>
      <c r="G57" s="421">
        <v>2021.94746626847</v>
      </c>
      <c r="H57" s="423">
        <v>553.93398000000002</v>
      </c>
      <c r="I57" s="420">
        <v>2503.2480300000002</v>
      </c>
      <c r="J57" s="421">
        <v>481.30056373153099</v>
      </c>
      <c r="K57" s="428">
        <v>0.82535874340899995</v>
      </c>
    </row>
    <row r="58" spans="1:11" ht="14.4" customHeight="1" thickBot="1" x14ac:dyDescent="0.35">
      <c r="A58" s="435" t="s">
        <v>32</v>
      </c>
      <c r="B58" s="415">
        <v>798.75325861768897</v>
      </c>
      <c r="C58" s="415">
        <v>829.51092000000006</v>
      </c>
      <c r="D58" s="416">
        <v>30.757661382310999</v>
      </c>
      <c r="E58" s="417">
        <v>1.038507087201</v>
      </c>
      <c r="F58" s="415">
        <v>901.57504452466503</v>
      </c>
      <c r="G58" s="416">
        <v>601.05002968310998</v>
      </c>
      <c r="H58" s="418">
        <v>448.87092999999999</v>
      </c>
      <c r="I58" s="415">
        <v>886.06193000000098</v>
      </c>
      <c r="J58" s="416">
        <v>285.011900316891</v>
      </c>
      <c r="K58" s="419">
        <v>0.98279331862700003</v>
      </c>
    </row>
    <row r="59" spans="1:11" ht="14.4" customHeight="1" thickBot="1" x14ac:dyDescent="0.35">
      <c r="A59" s="439" t="s">
        <v>297</v>
      </c>
      <c r="B59" s="415">
        <v>798.75325861768897</v>
      </c>
      <c r="C59" s="415">
        <v>829.51092000000006</v>
      </c>
      <c r="D59" s="416">
        <v>30.757661382310999</v>
      </c>
      <c r="E59" s="417">
        <v>1.038507087201</v>
      </c>
      <c r="F59" s="415">
        <v>901.57504452466503</v>
      </c>
      <c r="G59" s="416">
        <v>601.05002968310998</v>
      </c>
      <c r="H59" s="418">
        <v>448.87092999999999</v>
      </c>
      <c r="I59" s="415">
        <v>886.06193000000098</v>
      </c>
      <c r="J59" s="416">
        <v>285.011900316891</v>
      </c>
      <c r="K59" s="419">
        <v>0.98279331862700003</v>
      </c>
    </row>
    <row r="60" spans="1:11" ht="14.4" customHeight="1" thickBot="1" x14ac:dyDescent="0.35">
      <c r="A60" s="437" t="s">
        <v>298</v>
      </c>
      <c r="B60" s="415">
        <v>297.57648417584898</v>
      </c>
      <c r="C60" s="415">
        <v>369.75229000000002</v>
      </c>
      <c r="D60" s="416">
        <v>72.175805824150004</v>
      </c>
      <c r="E60" s="417">
        <v>1.2425453947539999</v>
      </c>
      <c r="F60" s="415">
        <v>468.78060732499</v>
      </c>
      <c r="G60" s="416">
        <v>312.52040488332602</v>
      </c>
      <c r="H60" s="418">
        <v>427.14299999999997</v>
      </c>
      <c r="I60" s="415">
        <v>718.19150000000002</v>
      </c>
      <c r="J60" s="416">
        <v>405.671095116674</v>
      </c>
      <c r="K60" s="419">
        <v>1.5320418310349999</v>
      </c>
    </row>
    <row r="61" spans="1:11" ht="14.4" customHeight="1" thickBot="1" x14ac:dyDescent="0.35">
      <c r="A61" s="437" t="s">
        <v>299</v>
      </c>
      <c r="B61" s="415">
        <v>235.17677444184</v>
      </c>
      <c r="C61" s="415">
        <v>57.017589999999998</v>
      </c>
      <c r="D61" s="416">
        <v>-178.15918444184001</v>
      </c>
      <c r="E61" s="417">
        <v>0.24244566724399999</v>
      </c>
      <c r="F61" s="415">
        <v>47.094738550975997</v>
      </c>
      <c r="G61" s="416">
        <v>31.396492367316998</v>
      </c>
      <c r="H61" s="418">
        <v>0</v>
      </c>
      <c r="I61" s="415">
        <v>9.1615000000000002</v>
      </c>
      <c r="J61" s="416">
        <v>-22.234992367316998</v>
      </c>
      <c r="K61" s="419">
        <v>0.194533408229</v>
      </c>
    </row>
    <row r="62" spans="1:11" ht="14.4" customHeight="1" thickBot="1" x14ac:dyDescent="0.35">
      <c r="A62" s="437" t="s">
        <v>300</v>
      </c>
      <c r="B62" s="415">
        <v>84.999999999999005</v>
      </c>
      <c r="C62" s="415">
        <v>204.79989</v>
      </c>
      <c r="D62" s="416">
        <v>119.79989</v>
      </c>
      <c r="E62" s="417">
        <v>2.409410470588</v>
      </c>
      <c r="F62" s="415">
        <v>244.944462312497</v>
      </c>
      <c r="G62" s="416">
        <v>163.296308208331</v>
      </c>
      <c r="H62" s="418">
        <v>0</v>
      </c>
      <c r="I62" s="415">
        <v>45.501719999999999</v>
      </c>
      <c r="J62" s="416">
        <v>-117.79458820833101</v>
      </c>
      <c r="K62" s="419">
        <v>0.18576341579799999</v>
      </c>
    </row>
    <row r="63" spans="1:11" ht="14.4" customHeight="1" thickBot="1" x14ac:dyDescent="0.35">
      <c r="A63" s="437" t="s">
        <v>301</v>
      </c>
      <c r="B63" s="415">
        <v>180.99999999999901</v>
      </c>
      <c r="C63" s="415">
        <v>197.94114999999999</v>
      </c>
      <c r="D63" s="416">
        <v>16.94115</v>
      </c>
      <c r="E63" s="417">
        <v>1.093597513812</v>
      </c>
      <c r="F63" s="415">
        <v>140.75523633620199</v>
      </c>
      <c r="G63" s="416">
        <v>93.836824224135</v>
      </c>
      <c r="H63" s="418">
        <v>21.727930000000001</v>
      </c>
      <c r="I63" s="415">
        <v>113.20721</v>
      </c>
      <c r="J63" s="416">
        <v>19.370385775865</v>
      </c>
      <c r="K63" s="419">
        <v>0.804284181155</v>
      </c>
    </row>
    <row r="64" spans="1:11" ht="14.4" customHeight="1" thickBot="1" x14ac:dyDescent="0.35">
      <c r="A64" s="440" t="s">
        <v>33</v>
      </c>
      <c r="B64" s="420">
        <v>0</v>
      </c>
      <c r="C64" s="420">
        <v>31.702000000000002</v>
      </c>
      <c r="D64" s="421">
        <v>31.702000000000002</v>
      </c>
      <c r="E64" s="422" t="s">
        <v>274</v>
      </c>
      <c r="F64" s="420">
        <v>0</v>
      </c>
      <c r="G64" s="421">
        <v>0</v>
      </c>
      <c r="H64" s="423">
        <v>0</v>
      </c>
      <c r="I64" s="420">
        <v>25.053999999999998</v>
      </c>
      <c r="J64" s="421">
        <v>25.053999999999998</v>
      </c>
      <c r="K64" s="424" t="s">
        <v>243</v>
      </c>
    </row>
    <row r="65" spans="1:11" ht="14.4" customHeight="1" thickBot="1" x14ac:dyDescent="0.35">
      <c r="A65" s="436" t="s">
        <v>302</v>
      </c>
      <c r="B65" s="420">
        <v>0</v>
      </c>
      <c r="C65" s="420">
        <v>31.702000000000002</v>
      </c>
      <c r="D65" s="421">
        <v>31.702000000000002</v>
      </c>
      <c r="E65" s="422" t="s">
        <v>274</v>
      </c>
      <c r="F65" s="420">
        <v>0</v>
      </c>
      <c r="G65" s="421">
        <v>0</v>
      </c>
      <c r="H65" s="423">
        <v>0</v>
      </c>
      <c r="I65" s="420">
        <v>25.053999999999998</v>
      </c>
      <c r="J65" s="421">
        <v>25.053999999999998</v>
      </c>
      <c r="K65" s="424" t="s">
        <v>243</v>
      </c>
    </row>
    <row r="66" spans="1:11" ht="14.4" customHeight="1" thickBot="1" x14ac:dyDescent="0.35">
      <c r="A66" s="437" t="s">
        <v>303</v>
      </c>
      <c r="B66" s="415">
        <v>0</v>
      </c>
      <c r="C66" s="415">
        <v>31.702000000000002</v>
      </c>
      <c r="D66" s="416">
        <v>31.702000000000002</v>
      </c>
      <c r="E66" s="425" t="s">
        <v>274</v>
      </c>
      <c r="F66" s="415">
        <v>0</v>
      </c>
      <c r="G66" s="416">
        <v>0</v>
      </c>
      <c r="H66" s="418">
        <v>0</v>
      </c>
      <c r="I66" s="415">
        <v>25.053999999999998</v>
      </c>
      <c r="J66" s="416">
        <v>25.053999999999998</v>
      </c>
      <c r="K66" s="426" t="s">
        <v>243</v>
      </c>
    </row>
    <row r="67" spans="1:11" ht="14.4" customHeight="1" thickBot="1" x14ac:dyDescent="0.35">
      <c r="A67" s="435" t="s">
        <v>34</v>
      </c>
      <c r="B67" s="415">
        <v>2518.8601691208801</v>
      </c>
      <c r="C67" s="415">
        <v>2554.6319600000002</v>
      </c>
      <c r="D67" s="416">
        <v>35.771790879115997</v>
      </c>
      <c r="E67" s="417">
        <v>1.0142015786809999</v>
      </c>
      <c r="F67" s="415">
        <v>2131.3461548780401</v>
      </c>
      <c r="G67" s="416">
        <v>1420.8974365853601</v>
      </c>
      <c r="H67" s="418">
        <v>105.06305</v>
      </c>
      <c r="I67" s="415">
        <v>1592.1321</v>
      </c>
      <c r="J67" s="416">
        <v>171.23466341464001</v>
      </c>
      <c r="K67" s="419">
        <v>0.74700775205100001</v>
      </c>
    </row>
    <row r="68" spans="1:11" ht="14.4" customHeight="1" thickBot="1" x14ac:dyDescent="0.35">
      <c r="A68" s="436" t="s">
        <v>304</v>
      </c>
      <c r="B68" s="420">
        <v>64.064981655786994</v>
      </c>
      <c r="C68" s="420">
        <v>51.459299999999999</v>
      </c>
      <c r="D68" s="421">
        <v>-12.605681655787</v>
      </c>
      <c r="E68" s="427">
        <v>0.80323600616099999</v>
      </c>
      <c r="F68" s="420">
        <v>52.446993742536002</v>
      </c>
      <c r="G68" s="421">
        <v>34.964662495024001</v>
      </c>
      <c r="H68" s="423">
        <v>3.5373800000000002</v>
      </c>
      <c r="I68" s="420">
        <v>31.653130000000001</v>
      </c>
      <c r="J68" s="421">
        <v>-3.3115324950240002</v>
      </c>
      <c r="K68" s="428">
        <v>0.60352610781399996</v>
      </c>
    </row>
    <row r="69" spans="1:11" ht="14.4" customHeight="1" thickBot="1" x14ac:dyDescent="0.35">
      <c r="A69" s="437" t="s">
        <v>305</v>
      </c>
      <c r="B69" s="415">
        <v>3.7763781683870001</v>
      </c>
      <c r="C69" s="415">
        <v>3.3359000000000001</v>
      </c>
      <c r="D69" s="416">
        <v>-0.44047816838699999</v>
      </c>
      <c r="E69" s="417">
        <v>0.88335962428899995</v>
      </c>
      <c r="F69" s="415">
        <v>2.956438702502</v>
      </c>
      <c r="G69" s="416">
        <v>1.9709591350010001</v>
      </c>
      <c r="H69" s="418">
        <v>0.17100000000000001</v>
      </c>
      <c r="I69" s="415">
        <v>1.8208</v>
      </c>
      <c r="J69" s="416">
        <v>-0.150159135001</v>
      </c>
      <c r="K69" s="419">
        <v>0.615876120975</v>
      </c>
    </row>
    <row r="70" spans="1:11" ht="14.4" customHeight="1" thickBot="1" x14ac:dyDescent="0.35">
      <c r="A70" s="437" t="s">
        <v>306</v>
      </c>
      <c r="B70" s="415">
        <v>2.6494277236110002</v>
      </c>
      <c r="C70" s="415">
        <v>0</v>
      </c>
      <c r="D70" s="416">
        <v>-2.6494277236110002</v>
      </c>
      <c r="E70" s="417">
        <v>0</v>
      </c>
      <c r="F70" s="415">
        <v>0</v>
      </c>
      <c r="G70" s="416">
        <v>0</v>
      </c>
      <c r="H70" s="418">
        <v>0</v>
      </c>
      <c r="I70" s="415">
        <v>0</v>
      </c>
      <c r="J70" s="416">
        <v>0</v>
      </c>
      <c r="K70" s="419">
        <v>0</v>
      </c>
    </row>
    <row r="71" spans="1:11" ht="14.4" customHeight="1" thickBot="1" x14ac:dyDescent="0.35">
      <c r="A71" s="437" t="s">
        <v>307</v>
      </c>
      <c r="B71" s="415">
        <v>57.639175763788003</v>
      </c>
      <c r="C71" s="415">
        <v>48.123399999999997</v>
      </c>
      <c r="D71" s="416">
        <v>-9.5157757637879996</v>
      </c>
      <c r="E71" s="417">
        <v>0.83490784457400002</v>
      </c>
      <c r="F71" s="415">
        <v>49.490555040033001</v>
      </c>
      <c r="G71" s="416">
        <v>32.993703360022003</v>
      </c>
      <c r="H71" s="418">
        <v>3.3663799999999999</v>
      </c>
      <c r="I71" s="415">
        <v>29.832329999999999</v>
      </c>
      <c r="J71" s="416">
        <v>-3.161373360022</v>
      </c>
      <c r="K71" s="419">
        <v>0.602788349733</v>
      </c>
    </row>
    <row r="72" spans="1:11" ht="14.4" customHeight="1" thickBot="1" x14ac:dyDescent="0.35">
      <c r="A72" s="436" t="s">
        <v>308</v>
      </c>
      <c r="B72" s="420">
        <v>18</v>
      </c>
      <c r="C72" s="420">
        <v>24.732089999999999</v>
      </c>
      <c r="D72" s="421">
        <v>6.7320899999990003</v>
      </c>
      <c r="E72" s="427">
        <v>1.3740049999999999</v>
      </c>
      <c r="F72" s="420">
        <v>33.105358402862997</v>
      </c>
      <c r="G72" s="421">
        <v>22.070238935241999</v>
      </c>
      <c r="H72" s="423">
        <v>0.65268000000000004</v>
      </c>
      <c r="I72" s="420">
        <v>19.08982</v>
      </c>
      <c r="J72" s="421">
        <v>-2.9804189352420001</v>
      </c>
      <c r="K72" s="428">
        <v>0.57663837278800001</v>
      </c>
    </row>
    <row r="73" spans="1:11" ht="14.4" customHeight="1" thickBot="1" x14ac:dyDescent="0.35">
      <c r="A73" s="437" t="s">
        <v>309</v>
      </c>
      <c r="B73" s="415">
        <v>0</v>
      </c>
      <c r="C73" s="415">
        <v>0</v>
      </c>
      <c r="D73" s="416">
        <v>0</v>
      </c>
      <c r="E73" s="417">
        <v>1</v>
      </c>
      <c r="F73" s="415">
        <v>0</v>
      </c>
      <c r="G73" s="416">
        <v>0</v>
      </c>
      <c r="H73" s="418">
        <v>0.65268000000000004</v>
      </c>
      <c r="I73" s="415">
        <v>0.65268000000000004</v>
      </c>
      <c r="J73" s="416">
        <v>0.65268000000000004</v>
      </c>
      <c r="K73" s="426" t="s">
        <v>274</v>
      </c>
    </row>
    <row r="74" spans="1:11" ht="14.4" customHeight="1" thickBot="1" x14ac:dyDescent="0.35">
      <c r="A74" s="437" t="s">
        <v>310</v>
      </c>
      <c r="B74" s="415">
        <v>3</v>
      </c>
      <c r="C74" s="415">
        <v>2.7</v>
      </c>
      <c r="D74" s="416">
        <v>-0.3</v>
      </c>
      <c r="E74" s="417">
        <v>0.89999999999900004</v>
      </c>
      <c r="F74" s="415">
        <v>2.8394366197180001</v>
      </c>
      <c r="G74" s="416">
        <v>1.8929577464780001</v>
      </c>
      <c r="H74" s="418">
        <v>0</v>
      </c>
      <c r="I74" s="415">
        <v>2.0249999999999999</v>
      </c>
      <c r="J74" s="416">
        <v>0.13204225352099999</v>
      </c>
      <c r="K74" s="419">
        <v>0.71316964285700002</v>
      </c>
    </row>
    <row r="75" spans="1:11" ht="14.4" customHeight="1" thickBot="1" x14ac:dyDescent="0.35">
      <c r="A75" s="437" t="s">
        <v>311</v>
      </c>
      <c r="B75" s="415">
        <v>15</v>
      </c>
      <c r="C75" s="415">
        <v>22.03209</v>
      </c>
      <c r="D75" s="416">
        <v>7.0320899999990001</v>
      </c>
      <c r="E75" s="417">
        <v>1.4688060000000001</v>
      </c>
      <c r="F75" s="415">
        <v>30.265921783144002</v>
      </c>
      <c r="G75" s="416">
        <v>20.177281188763001</v>
      </c>
      <c r="H75" s="418">
        <v>0</v>
      </c>
      <c r="I75" s="415">
        <v>16.412140000000001</v>
      </c>
      <c r="J75" s="416">
        <v>-3.7651411887630002</v>
      </c>
      <c r="K75" s="419">
        <v>0.54226466709300003</v>
      </c>
    </row>
    <row r="76" spans="1:11" ht="14.4" customHeight="1" thickBot="1" x14ac:dyDescent="0.35">
      <c r="A76" s="436" t="s">
        <v>312</v>
      </c>
      <c r="B76" s="420">
        <v>0</v>
      </c>
      <c r="C76" s="420">
        <v>0</v>
      </c>
      <c r="D76" s="421">
        <v>0</v>
      </c>
      <c r="E76" s="427">
        <v>1</v>
      </c>
      <c r="F76" s="420">
        <v>0</v>
      </c>
      <c r="G76" s="421">
        <v>0</v>
      </c>
      <c r="H76" s="423">
        <v>0</v>
      </c>
      <c r="I76" s="420">
        <v>3.63</v>
      </c>
      <c r="J76" s="421">
        <v>3.63</v>
      </c>
      <c r="K76" s="424" t="s">
        <v>274</v>
      </c>
    </row>
    <row r="77" spans="1:11" ht="14.4" customHeight="1" thickBot="1" x14ac:dyDescent="0.35">
      <c r="A77" s="437" t="s">
        <v>313</v>
      </c>
      <c r="B77" s="415">
        <v>0</v>
      </c>
      <c r="C77" s="415">
        <v>0</v>
      </c>
      <c r="D77" s="416">
        <v>0</v>
      </c>
      <c r="E77" s="417">
        <v>1</v>
      </c>
      <c r="F77" s="415">
        <v>0</v>
      </c>
      <c r="G77" s="416">
        <v>0</v>
      </c>
      <c r="H77" s="418">
        <v>0</v>
      </c>
      <c r="I77" s="415">
        <v>3.63</v>
      </c>
      <c r="J77" s="416">
        <v>3.63</v>
      </c>
      <c r="K77" s="426" t="s">
        <v>274</v>
      </c>
    </row>
    <row r="78" spans="1:11" ht="14.4" customHeight="1" thickBot="1" x14ac:dyDescent="0.35">
      <c r="A78" s="436" t="s">
        <v>314</v>
      </c>
      <c r="B78" s="420">
        <v>837.44211063696696</v>
      </c>
      <c r="C78" s="420">
        <v>839.27068999999995</v>
      </c>
      <c r="D78" s="421">
        <v>1.8285793630330001</v>
      </c>
      <c r="E78" s="427">
        <v>1.0021835292729999</v>
      </c>
      <c r="F78" s="420">
        <v>945.80730020148496</v>
      </c>
      <c r="G78" s="421">
        <v>630.53820013432301</v>
      </c>
      <c r="H78" s="423">
        <v>72.633989999999997</v>
      </c>
      <c r="I78" s="420">
        <v>579.07838000000004</v>
      </c>
      <c r="J78" s="421">
        <v>-51.459820134322001</v>
      </c>
      <c r="K78" s="428">
        <v>0.61225831083799998</v>
      </c>
    </row>
    <row r="79" spans="1:11" ht="14.4" customHeight="1" thickBot="1" x14ac:dyDescent="0.35">
      <c r="A79" s="437" t="s">
        <v>315</v>
      </c>
      <c r="B79" s="415">
        <v>790.00000000000102</v>
      </c>
      <c r="C79" s="415">
        <v>785.87378000000001</v>
      </c>
      <c r="D79" s="416">
        <v>-4.12622</v>
      </c>
      <c r="E79" s="417">
        <v>0.99477693670800005</v>
      </c>
      <c r="F79" s="415">
        <v>894.15638612897601</v>
      </c>
      <c r="G79" s="416">
        <v>596.10425741931795</v>
      </c>
      <c r="H79" s="418">
        <v>69.369550000000004</v>
      </c>
      <c r="I79" s="415">
        <v>549.09132</v>
      </c>
      <c r="J79" s="416">
        <v>-47.012937419316998</v>
      </c>
      <c r="K79" s="419">
        <v>0.61408868573499997</v>
      </c>
    </row>
    <row r="80" spans="1:11" ht="14.4" customHeight="1" thickBot="1" x14ac:dyDescent="0.35">
      <c r="A80" s="437" t="s">
        <v>316</v>
      </c>
      <c r="B80" s="415">
        <v>0</v>
      </c>
      <c r="C80" s="415">
        <v>9.8312499999990006</v>
      </c>
      <c r="D80" s="416">
        <v>9.8312499999990006</v>
      </c>
      <c r="E80" s="425" t="s">
        <v>243</v>
      </c>
      <c r="F80" s="415">
        <v>7.2138035606060003</v>
      </c>
      <c r="G80" s="416">
        <v>4.8092023737370004</v>
      </c>
      <c r="H80" s="418">
        <v>0</v>
      </c>
      <c r="I80" s="415">
        <v>0</v>
      </c>
      <c r="J80" s="416">
        <v>-4.8092023737370004</v>
      </c>
      <c r="K80" s="419">
        <v>0</v>
      </c>
    </row>
    <row r="81" spans="1:11" ht="14.4" customHeight="1" thickBot="1" x14ac:dyDescent="0.35">
      <c r="A81" s="437" t="s">
        <v>317</v>
      </c>
      <c r="B81" s="415">
        <v>2.6063039891950002</v>
      </c>
      <c r="C81" s="415">
        <v>0.96799999999999997</v>
      </c>
      <c r="D81" s="416">
        <v>-1.638303989195</v>
      </c>
      <c r="E81" s="417">
        <v>0.37140717430199999</v>
      </c>
      <c r="F81" s="415">
        <v>0.99009900989999999</v>
      </c>
      <c r="G81" s="416">
        <v>0.66006600660000003</v>
      </c>
      <c r="H81" s="418">
        <v>0</v>
      </c>
      <c r="I81" s="415">
        <v>2.7829999999999999</v>
      </c>
      <c r="J81" s="416">
        <v>2.1229339933990001</v>
      </c>
      <c r="K81" s="419">
        <v>2.8108300000000002</v>
      </c>
    </row>
    <row r="82" spans="1:11" ht="14.4" customHeight="1" thickBot="1" x14ac:dyDescent="0.35">
      <c r="A82" s="437" t="s">
        <v>318</v>
      </c>
      <c r="B82" s="415">
        <v>44.835806647769999</v>
      </c>
      <c r="C82" s="415">
        <v>42.597659999999998</v>
      </c>
      <c r="D82" s="416">
        <v>-2.2381466477699998</v>
      </c>
      <c r="E82" s="417">
        <v>0.95008126729200004</v>
      </c>
      <c r="F82" s="415">
        <v>43.447011502000997</v>
      </c>
      <c r="G82" s="416">
        <v>28.964674334666999</v>
      </c>
      <c r="H82" s="418">
        <v>3.26444</v>
      </c>
      <c r="I82" s="415">
        <v>27.204059999999998</v>
      </c>
      <c r="J82" s="416">
        <v>-1.760614334667</v>
      </c>
      <c r="K82" s="419">
        <v>0.62614341146899999</v>
      </c>
    </row>
    <row r="83" spans="1:11" ht="14.4" customHeight="1" thickBot="1" x14ac:dyDescent="0.35">
      <c r="A83" s="436" t="s">
        <v>319</v>
      </c>
      <c r="B83" s="420">
        <v>566.31851984489401</v>
      </c>
      <c r="C83" s="420">
        <v>456.15541999999903</v>
      </c>
      <c r="D83" s="421">
        <v>-110.163099844895</v>
      </c>
      <c r="E83" s="427">
        <v>0.80547501805999999</v>
      </c>
      <c r="F83" s="420">
        <v>319.07000719990498</v>
      </c>
      <c r="G83" s="421">
        <v>212.71333813327001</v>
      </c>
      <c r="H83" s="423">
        <v>8.6999999999999993</v>
      </c>
      <c r="I83" s="420">
        <v>283.89604000000003</v>
      </c>
      <c r="J83" s="421">
        <v>71.18270186673</v>
      </c>
      <c r="K83" s="428">
        <v>0.88976097280699995</v>
      </c>
    </row>
    <row r="84" spans="1:11" ht="14.4" customHeight="1" thickBot="1" x14ac:dyDescent="0.35">
      <c r="A84" s="437" t="s">
        <v>320</v>
      </c>
      <c r="B84" s="415">
        <v>0</v>
      </c>
      <c r="C84" s="415">
        <v>0</v>
      </c>
      <c r="D84" s="416">
        <v>0</v>
      </c>
      <c r="E84" s="425" t="s">
        <v>243</v>
      </c>
      <c r="F84" s="415">
        <v>35</v>
      </c>
      <c r="G84" s="416">
        <v>23.333333333333002</v>
      </c>
      <c r="H84" s="418">
        <v>0</v>
      </c>
      <c r="I84" s="415">
        <v>59.872999999999998</v>
      </c>
      <c r="J84" s="416">
        <v>36.539666666666001</v>
      </c>
      <c r="K84" s="419">
        <v>1.7106571428570001</v>
      </c>
    </row>
    <row r="85" spans="1:11" ht="14.4" customHeight="1" thickBot="1" x14ac:dyDescent="0.35">
      <c r="A85" s="437" t="s">
        <v>321</v>
      </c>
      <c r="B85" s="415">
        <v>366.68615769480101</v>
      </c>
      <c r="C85" s="415">
        <v>320.58472999999901</v>
      </c>
      <c r="D85" s="416">
        <v>-46.101427694800996</v>
      </c>
      <c r="E85" s="417">
        <v>0.87427551673899995</v>
      </c>
      <c r="F85" s="415">
        <v>151.96115977724301</v>
      </c>
      <c r="G85" s="416">
        <v>101.307439851496</v>
      </c>
      <c r="H85" s="418">
        <v>0.871</v>
      </c>
      <c r="I85" s="415">
        <v>158.82004000000001</v>
      </c>
      <c r="J85" s="416">
        <v>57.512600148503999</v>
      </c>
      <c r="K85" s="419">
        <v>1.0451357454279999</v>
      </c>
    </row>
    <row r="86" spans="1:11" ht="14.4" customHeight="1" thickBot="1" x14ac:dyDescent="0.35">
      <c r="A86" s="437" t="s">
        <v>322</v>
      </c>
      <c r="B86" s="415">
        <v>3</v>
      </c>
      <c r="C86" s="415">
        <v>3.075999999999</v>
      </c>
      <c r="D86" s="416">
        <v>7.5999999999000006E-2</v>
      </c>
      <c r="E86" s="417">
        <v>1.0253333333329999</v>
      </c>
      <c r="F86" s="415">
        <v>13.451389804366</v>
      </c>
      <c r="G86" s="416">
        <v>8.9675932029110008</v>
      </c>
      <c r="H86" s="418">
        <v>0</v>
      </c>
      <c r="I86" s="415">
        <v>0</v>
      </c>
      <c r="J86" s="416">
        <v>-8.9675932029110008</v>
      </c>
      <c r="K86" s="419">
        <v>0</v>
      </c>
    </row>
    <row r="87" spans="1:11" ht="14.4" customHeight="1" thickBot="1" x14ac:dyDescent="0.35">
      <c r="A87" s="437" t="s">
        <v>323</v>
      </c>
      <c r="B87" s="415">
        <v>2.3263803933779998</v>
      </c>
      <c r="C87" s="415">
        <v>1.9359999999999999</v>
      </c>
      <c r="D87" s="416">
        <v>-0.39038039337800001</v>
      </c>
      <c r="E87" s="417">
        <v>0.83219408378299997</v>
      </c>
      <c r="F87" s="415">
        <v>0</v>
      </c>
      <c r="G87" s="416">
        <v>0</v>
      </c>
      <c r="H87" s="418">
        <v>0</v>
      </c>
      <c r="I87" s="415">
        <v>0</v>
      </c>
      <c r="J87" s="416">
        <v>0</v>
      </c>
      <c r="K87" s="419">
        <v>0</v>
      </c>
    </row>
    <row r="88" spans="1:11" ht="14.4" customHeight="1" thickBot="1" x14ac:dyDescent="0.35">
      <c r="A88" s="437" t="s">
        <v>324</v>
      </c>
      <c r="B88" s="415">
        <v>194.305981756714</v>
      </c>
      <c r="C88" s="415">
        <v>130.55869000000001</v>
      </c>
      <c r="D88" s="416">
        <v>-63.747291756713999</v>
      </c>
      <c r="E88" s="417">
        <v>0.67192316376200001</v>
      </c>
      <c r="F88" s="415">
        <v>118.657457618295</v>
      </c>
      <c r="G88" s="416">
        <v>79.104971745529994</v>
      </c>
      <c r="H88" s="418">
        <v>7.8289999999999997</v>
      </c>
      <c r="I88" s="415">
        <v>65.203000000000003</v>
      </c>
      <c r="J88" s="416">
        <v>-13.90197174553</v>
      </c>
      <c r="K88" s="419">
        <v>0.54950612720600001</v>
      </c>
    </row>
    <row r="89" spans="1:11" ht="14.4" customHeight="1" thickBot="1" x14ac:dyDescent="0.35">
      <c r="A89" s="436" t="s">
        <v>325</v>
      </c>
      <c r="B89" s="420">
        <v>1033.03455698324</v>
      </c>
      <c r="C89" s="420">
        <v>1183.0144600000001</v>
      </c>
      <c r="D89" s="421">
        <v>149.97990301676501</v>
      </c>
      <c r="E89" s="427">
        <v>1.145183819846</v>
      </c>
      <c r="F89" s="420">
        <v>780.91649533125201</v>
      </c>
      <c r="G89" s="421">
        <v>520.61099688750198</v>
      </c>
      <c r="H89" s="423">
        <v>19.539000000000001</v>
      </c>
      <c r="I89" s="420">
        <v>674.78473000000099</v>
      </c>
      <c r="J89" s="421">
        <v>154.17373311249901</v>
      </c>
      <c r="K89" s="428">
        <v>0.86409332372100001</v>
      </c>
    </row>
    <row r="90" spans="1:11" ht="14.4" customHeight="1" thickBot="1" x14ac:dyDescent="0.35">
      <c r="A90" s="437" t="s">
        <v>326</v>
      </c>
      <c r="B90" s="415">
        <v>0</v>
      </c>
      <c r="C90" s="415">
        <v>62.473999999999997</v>
      </c>
      <c r="D90" s="416">
        <v>62.473999999999997</v>
      </c>
      <c r="E90" s="425" t="s">
        <v>274</v>
      </c>
      <c r="F90" s="415">
        <v>0</v>
      </c>
      <c r="G90" s="416">
        <v>0</v>
      </c>
      <c r="H90" s="418">
        <v>0</v>
      </c>
      <c r="I90" s="415">
        <v>0</v>
      </c>
      <c r="J90" s="416">
        <v>0</v>
      </c>
      <c r="K90" s="426" t="s">
        <v>243</v>
      </c>
    </row>
    <row r="91" spans="1:11" ht="14.4" customHeight="1" thickBot="1" x14ac:dyDescent="0.35">
      <c r="A91" s="437" t="s">
        <v>327</v>
      </c>
      <c r="B91" s="415">
        <v>1033.03455698324</v>
      </c>
      <c r="C91" s="415">
        <v>1116.8204599999999</v>
      </c>
      <c r="D91" s="416">
        <v>83.785903016763996</v>
      </c>
      <c r="E91" s="417">
        <v>1.0811065829790001</v>
      </c>
      <c r="F91" s="415">
        <v>780.91649533125201</v>
      </c>
      <c r="G91" s="416">
        <v>520.61099688750198</v>
      </c>
      <c r="H91" s="418">
        <v>19.539000000000001</v>
      </c>
      <c r="I91" s="415">
        <v>667.86103000000105</v>
      </c>
      <c r="J91" s="416">
        <v>147.25003311249901</v>
      </c>
      <c r="K91" s="419">
        <v>0.85522720289900001</v>
      </c>
    </row>
    <row r="92" spans="1:11" ht="14.4" customHeight="1" thickBot="1" x14ac:dyDescent="0.35">
      <c r="A92" s="437" t="s">
        <v>328</v>
      </c>
      <c r="B92" s="415">
        <v>0</v>
      </c>
      <c r="C92" s="415">
        <v>3.72</v>
      </c>
      <c r="D92" s="416">
        <v>3.72</v>
      </c>
      <c r="E92" s="425" t="s">
        <v>243</v>
      </c>
      <c r="F92" s="415">
        <v>0</v>
      </c>
      <c r="G92" s="416">
        <v>0</v>
      </c>
      <c r="H92" s="418">
        <v>0.74399999999999999</v>
      </c>
      <c r="I92" s="415">
        <v>2.6040000000000001</v>
      </c>
      <c r="J92" s="416">
        <v>2.6040000000000001</v>
      </c>
      <c r="K92" s="426" t="s">
        <v>243</v>
      </c>
    </row>
    <row r="93" spans="1:11" ht="14.4" customHeight="1" thickBot="1" x14ac:dyDescent="0.35">
      <c r="A93" s="437" t="s">
        <v>329</v>
      </c>
      <c r="B93" s="415">
        <v>0</v>
      </c>
      <c r="C93" s="415">
        <v>0</v>
      </c>
      <c r="D93" s="416">
        <v>0</v>
      </c>
      <c r="E93" s="417">
        <v>1</v>
      </c>
      <c r="F93" s="415">
        <v>0</v>
      </c>
      <c r="G93" s="416">
        <v>0</v>
      </c>
      <c r="H93" s="418">
        <v>0</v>
      </c>
      <c r="I93" s="415">
        <v>4.3197000000000001</v>
      </c>
      <c r="J93" s="416">
        <v>4.3197000000000001</v>
      </c>
      <c r="K93" s="426" t="s">
        <v>274</v>
      </c>
    </row>
    <row r="94" spans="1:11" ht="14.4" customHeight="1" thickBot="1" x14ac:dyDescent="0.35">
      <c r="A94" s="434" t="s">
        <v>35</v>
      </c>
      <c r="B94" s="415">
        <v>29462</v>
      </c>
      <c r="C94" s="415">
        <v>31601.677179999999</v>
      </c>
      <c r="D94" s="416">
        <v>2139.6771800000001</v>
      </c>
      <c r="E94" s="417">
        <v>1.0726249806529999</v>
      </c>
      <c r="F94" s="415">
        <v>31812.880000717902</v>
      </c>
      <c r="G94" s="416">
        <v>21208.5866671453</v>
      </c>
      <c r="H94" s="418">
        <v>2719.0261300000002</v>
      </c>
      <c r="I94" s="415">
        <v>22347.60713</v>
      </c>
      <c r="J94" s="416">
        <v>1139.0204628547301</v>
      </c>
      <c r="K94" s="419">
        <v>0.70247041856900005</v>
      </c>
    </row>
    <row r="95" spans="1:11" ht="14.4" customHeight="1" thickBot="1" x14ac:dyDescent="0.35">
      <c r="A95" s="440" t="s">
        <v>330</v>
      </c>
      <c r="B95" s="420">
        <v>21735</v>
      </c>
      <c r="C95" s="420">
        <v>23338.526999999998</v>
      </c>
      <c r="D95" s="421">
        <v>1603.52699999998</v>
      </c>
      <c r="E95" s="427">
        <v>1.0737762594889999</v>
      </c>
      <c r="F95" s="420">
        <v>23474.560000717898</v>
      </c>
      <c r="G95" s="421">
        <v>15649.706667145299</v>
      </c>
      <c r="H95" s="423">
        <v>2003.7470000000001</v>
      </c>
      <c r="I95" s="420">
        <v>16502.008000000002</v>
      </c>
      <c r="J95" s="421">
        <v>852.30133285471902</v>
      </c>
      <c r="K95" s="428">
        <v>0.70297411323100001</v>
      </c>
    </row>
    <row r="96" spans="1:11" ht="14.4" customHeight="1" thickBot="1" x14ac:dyDescent="0.35">
      <c r="A96" s="436" t="s">
        <v>331</v>
      </c>
      <c r="B96" s="420">
        <v>21466</v>
      </c>
      <c r="C96" s="420">
        <v>22915.436000000002</v>
      </c>
      <c r="D96" s="421">
        <v>1449.4359999999899</v>
      </c>
      <c r="E96" s="427">
        <v>1.0675224075280001</v>
      </c>
      <c r="F96" s="420">
        <v>23161.999999999902</v>
      </c>
      <c r="G96" s="421">
        <v>15441.333333333299</v>
      </c>
      <c r="H96" s="423">
        <v>1991.558</v>
      </c>
      <c r="I96" s="420">
        <v>16100.93</v>
      </c>
      <c r="J96" s="421">
        <v>659.59666666673195</v>
      </c>
      <c r="K96" s="428">
        <v>0.69514420170900004</v>
      </c>
    </row>
    <row r="97" spans="1:11" ht="14.4" customHeight="1" thickBot="1" x14ac:dyDescent="0.35">
      <c r="A97" s="437" t="s">
        <v>332</v>
      </c>
      <c r="B97" s="415">
        <v>21466</v>
      </c>
      <c r="C97" s="415">
        <v>22915.436000000002</v>
      </c>
      <c r="D97" s="416">
        <v>1449.4359999999899</v>
      </c>
      <c r="E97" s="417">
        <v>1.0675224075280001</v>
      </c>
      <c r="F97" s="415">
        <v>23161.999999999902</v>
      </c>
      <c r="G97" s="416">
        <v>15441.333333333299</v>
      </c>
      <c r="H97" s="418">
        <v>1991.558</v>
      </c>
      <c r="I97" s="415">
        <v>16100.93</v>
      </c>
      <c r="J97" s="416">
        <v>659.59666666673195</v>
      </c>
      <c r="K97" s="419">
        <v>0.69514420170900004</v>
      </c>
    </row>
    <row r="98" spans="1:11" ht="14.4" customHeight="1" thickBot="1" x14ac:dyDescent="0.35">
      <c r="A98" s="436" t="s">
        <v>333</v>
      </c>
      <c r="B98" s="420">
        <v>210</v>
      </c>
      <c r="C98" s="420">
        <v>218.67</v>
      </c>
      <c r="D98" s="421">
        <v>8.67</v>
      </c>
      <c r="E98" s="427">
        <v>1.0412857142850001</v>
      </c>
      <c r="F98" s="420">
        <v>257.35900071802001</v>
      </c>
      <c r="G98" s="421">
        <v>171.572667145347</v>
      </c>
      <c r="H98" s="423">
        <v>11.21</v>
      </c>
      <c r="I98" s="420">
        <v>164.12</v>
      </c>
      <c r="J98" s="421">
        <v>-7.4526671453460001</v>
      </c>
      <c r="K98" s="428">
        <v>0.63770841331399997</v>
      </c>
    </row>
    <row r="99" spans="1:11" ht="14.4" customHeight="1" thickBot="1" x14ac:dyDescent="0.35">
      <c r="A99" s="437" t="s">
        <v>334</v>
      </c>
      <c r="B99" s="415">
        <v>210</v>
      </c>
      <c r="C99" s="415">
        <v>218.67</v>
      </c>
      <c r="D99" s="416">
        <v>8.67</v>
      </c>
      <c r="E99" s="417">
        <v>1.0412857142850001</v>
      </c>
      <c r="F99" s="415">
        <v>257.35900071802001</v>
      </c>
      <c r="G99" s="416">
        <v>171.572667145347</v>
      </c>
      <c r="H99" s="418">
        <v>11.21</v>
      </c>
      <c r="I99" s="415">
        <v>164.12</v>
      </c>
      <c r="J99" s="416">
        <v>-7.4526671453460001</v>
      </c>
      <c r="K99" s="419">
        <v>0.63770841331399997</v>
      </c>
    </row>
    <row r="100" spans="1:11" ht="14.4" customHeight="1" thickBot="1" x14ac:dyDescent="0.35">
      <c r="A100" s="436" t="s">
        <v>335</v>
      </c>
      <c r="B100" s="420">
        <v>59</v>
      </c>
      <c r="C100" s="420">
        <v>123.17100000000001</v>
      </c>
      <c r="D100" s="421">
        <v>64.170999999998998</v>
      </c>
      <c r="E100" s="427">
        <v>2.087644067796</v>
      </c>
      <c r="F100" s="420">
        <v>55.201000000000001</v>
      </c>
      <c r="G100" s="421">
        <v>36.800666666665997</v>
      </c>
      <c r="H100" s="423">
        <v>0.22900000000000001</v>
      </c>
      <c r="I100" s="420">
        <v>64.957999999999998</v>
      </c>
      <c r="J100" s="421">
        <v>28.157333333333</v>
      </c>
      <c r="K100" s="428">
        <v>1.17675404431</v>
      </c>
    </row>
    <row r="101" spans="1:11" ht="14.4" customHeight="1" thickBot="1" x14ac:dyDescent="0.35">
      <c r="A101" s="437" t="s">
        <v>336</v>
      </c>
      <c r="B101" s="415">
        <v>59</v>
      </c>
      <c r="C101" s="415">
        <v>123.17100000000001</v>
      </c>
      <c r="D101" s="416">
        <v>64.170999999998998</v>
      </c>
      <c r="E101" s="417">
        <v>2.087644067796</v>
      </c>
      <c r="F101" s="415">
        <v>55.201000000000001</v>
      </c>
      <c r="G101" s="416">
        <v>36.800666666665997</v>
      </c>
      <c r="H101" s="418">
        <v>0.22900000000000001</v>
      </c>
      <c r="I101" s="415">
        <v>64.957999999999998</v>
      </c>
      <c r="J101" s="416">
        <v>28.157333333333</v>
      </c>
      <c r="K101" s="419">
        <v>1.17675404431</v>
      </c>
    </row>
    <row r="102" spans="1:11" ht="14.4" customHeight="1" thickBot="1" x14ac:dyDescent="0.35">
      <c r="A102" s="439" t="s">
        <v>337</v>
      </c>
      <c r="B102" s="415">
        <v>0</v>
      </c>
      <c r="C102" s="415">
        <v>81.25</v>
      </c>
      <c r="D102" s="416">
        <v>81.25</v>
      </c>
      <c r="E102" s="425" t="s">
        <v>274</v>
      </c>
      <c r="F102" s="415">
        <v>0</v>
      </c>
      <c r="G102" s="416">
        <v>0</v>
      </c>
      <c r="H102" s="418">
        <v>0.75</v>
      </c>
      <c r="I102" s="415">
        <v>172</v>
      </c>
      <c r="J102" s="416">
        <v>172</v>
      </c>
      <c r="K102" s="426" t="s">
        <v>243</v>
      </c>
    </row>
    <row r="103" spans="1:11" ht="14.4" customHeight="1" thickBot="1" x14ac:dyDescent="0.35">
      <c r="A103" s="437" t="s">
        <v>338</v>
      </c>
      <c r="B103" s="415">
        <v>0</v>
      </c>
      <c r="C103" s="415">
        <v>81.25</v>
      </c>
      <c r="D103" s="416">
        <v>81.25</v>
      </c>
      <c r="E103" s="425" t="s">
        <v>274</v>
      </c>
      <c r="F103" s="415">
        <v>0</v>
      </c>
      <c r="G103" s="416">
        <v>0</v>
      </c>
      <c r="H103" s="418">
        <v>0.75</v>
      </c>
      <c r="I103" s="415">
        <v>172</v>
      </c>
      <c r="J103" s="416">
        <v>172</v>
      </c>
      <c r="K103" s="426" t="s">
        <v>243</v>
      </c>
    </row>
    <row r="104" spans="1:11" ht="14.4" customHeight="1" thickBot="1" x14ac:dyDescent="0.35">
      <c r="A104" s="435" t="s">
        <v>339</v>
      </c>
      <c r="B104" s="415">
        <v>7297.99999999999</v>
      </c>
      <c r="C104" s="415">
        <v>7802.3810100000001</v>
      </c>
      <c r="D104" s="416">
        <v>504.38101000000898</v>
      </c>
      <c r="E104" s="417">
        <v>1.069112223896</v>
      </c>
      <c r="F104" s="415">
        <v>7875.08</v>
      </c>
      <c r="G104" s="416">
        <v>5250.0533333333296</v>
      </c>
      <c r="H104" s="418">
        <v>675.44515000000001</v>
      </c>
      <c r="I104" s="415">
        <v>5522.2827500000003</v>
      </c>
      <c r="J104" s="416">
        <v>272.22941666667202</v>
      </c>
      <c r="K104" s="419">
        <v>0.70123513030899998</v>
      </c>
    </row>
    <row r="105" spans="1:11" ht="14.4" customHeight="1" thickBot="1" x14ac:dyDescent="0.35">
      <c r="A105" s="436" t="s">
        <v>340</v>
      </c>
      <c r="B105" s="420">
        <v>1930.99999999999</v>
      </c>
      <c r="C105" s="420">
        <v>2079.5947500000002</v>
      </c>
      <c r="D105" s="421">
        <v>148.59475000000799</v>
      </c>
      <c r="E105" s="427">
        <v>1.076952226825</v>
      </c>
      <c r="F105" s="420">
        <v>2084.58</v>
      </c>
      <c r="G105" s="421">
        <v>1389.72</v>
      </c>
      <c r="H105" s="423">
        <v>179.7039</v>
      </c>
      <c r="I105" s="420">
        <v>1471.82275</v>
      </c>
      <c r="J105" s="421">
        <v>82.102749999997997</v>
      </c>
      <c r="K105" s="428">
        <v>0.70605241823200005</v>
      </c>
    </row>
    <row r="106" spans="1:11" ht="14.4" customHeight="1" thickBot="1" x14ac:dyDescent="0.35">
      <c r="A106" s="437" t="s">
        <v>341</v>
      </c>
      <c r="B106" s="415">
        <v>1930.99999999999</v>
      </c>
      <c r="C106" s="415">
        <v>2079.5947500000002</v>
      </c>
      <c r="D106" s="416">
        <v>148.59475000000799</v>
      </c>
      <c r="E106" s="417">
        <v>1.076952226825</v>
      </c>
      <c r="F106" s="415">
        <v>2084.58</v>
      </c>
      <c r="G106" s="416">
        <v>1389.72</v>
      </c>
      <c r="H106" s="418">
        <v>179.7039</v>
      </c>
      <c r="I106" s="415">
        <v>1471.82275</v>
      </c>
      <c r="J106" s="416">
        <v>82.102749999997997</v>
      </c>
      <c r="K106" s="419">
        <v>0.70605241823200005</v>
      </c>
    </row>
    <row r="107" spans="1:11" ht="14.4" customHeight="1" thickBot="1" x14ac:dyDescent="0.35">
      <c r="A107" s="436" t="s">
        <v>342</v>
      </c>
      <c r="B107" s="420">
        <v>5367</v>
      </c>
      <c r="C107" s="420">
        <v>5722.7862599999999</v>
      </c>
      <c r="D107" s="421">
        <v>355.78626000000202</v>
      </c>
      <c r="E107" s="427">
        <v>1.0662914589150001</v>
      </c>
      <c r="F107" s="420">
        <v>5790.49999999999</v>
      </c>
      <c r="G107" s="421">
        <v>3860.3333333333298</v>
      </c>
      <c r="H107" s="423">
        <v>495.74124999999998</v>
      </c>
      <c r="I107" s="420">
        <v>4050.46</v>
      </c>
      <c r="J107" s="421">
        <v>190.12666666667499</v>
      </c>
      <c r="K107" s="428">
        <v>0.69950090665700004</v>
      </c>
    </row>
    <row r="108" spans="1:11" ht="14.4" customHeight="1" thickBot="1" x14ac:dyDescent="0.35">
      <c r="A108" s="437" t="s">
        <v>343</v>
      </c>
      <c r="B108" s="415">
        <v>5367</v>
      </c>
      <c r="C108" s="415">
        <v>5722.7862599999999</v>
      </c>
      <c r="D108" s="416">
        <v>355.78626000000202</v>
      </c>
      <c r="E108" s="417">
        <v>1.0662914589150001</v>
      </c>
      <c r="F108" s="415">
        <v>5790.49999999999</v>
      </c>
      <c r="G108" s="416">
        <v>3860.3333333333298</v>
      </c>
      <c r="H108" s="418">
        <v>495.74124999999998</v>
      </c>
      <c r="I108" s="415">
        <v>4050.46</v>
      </c>
      <c r="J108" s="416">
        <v>190.12666666667499</v>
      </c>
      <c r="K108" s="419">
        <v>0.69950090665700004</v>
      </c>
    </row>
    <row r="109" spans="1:11" ht="14.4" customHeight="1" thickBot="1" x14ac:dyDescent="0.35">
      <c r="A109" s="435" t="s">
        <v>344</v>
      </c>
      <c r="B109" s="415">
        <v>429</v>
      </c>
      <c r="C109" s="415">
        <v>460.76916999999997</v>
      </c>
      <c r="D109" s="416">
        <v>31.769169999999001</v>
      </c>
      <c r="E109" s="417">
        <v>1.0740540093240001</v>
      </c>
      <c r="F109" s="415">
        <v>463.240000000002</v>
      </c>
      <c r="G109" s="416">
        <v>308.82666666666802</v>
      </c>
      <c r="H109" s="418">
        <v>39.833979999999997</v>
      </c>
      <c r="I109" s="415">
        <v>323.31637999999998</v>
      </c>
      <c r="J109" s="416">
        <v>14.489713333332</v>
      </c>
      <c r="K109" s="419">
        <v>0.69794573007500005</v>
      </c>
    </row>
    <row r="110" spans="1:11" ht="14.4" customHeight="1" thickBot="1" x14ac:dyDescent="0.35">
      <c r="A110" s="436" t="s">
        <v>345</v>
      </c>
      <c r="B110" s="420">
        <v>429</v>
      </c>
      <c r="C110" s="420">
        <v>460.76916999999997</v>
      </c>
      <c r="D110" s="421">
        <v>31.769169999999001</v>
      </c>
      <c r="E110" s="427">
        <v>1.0740540093240001</v>
      </c>
      <c r="F110" s="420">
        <v>463.240000000002</v>
      </c>
      <c r="G110" s="421">
        <v>308.82666666666802</v>
      </c>
      <c r="H110" s="423">
        <v>39.833979999999997</v>
      </c>
      <c r="I110" s="420">
        <v>323.31637999999998</v>
      </c>
      <c r="J110" s="421">
        <v>14.489713333332</v>
      </c>
      <c r="K110" s="428">
        <v>0.69794573007500005</v>
      </c>
    </row>
    <row r="111" spans="1:11" ht="14.4" customHeight="1" thickBot="1" x14ac:dyDescent="0.35">
      <c r="A111" s="437" t="s">
        <v>346</v>
      </c>
      <c r="B111" s="415">
        <v>429</v>
      </c>
      <c r="C111" s="415">
        <v>460.76916999999997</v>
      </c>
      <c r="D111" s="416">
        <v>31.769169999999001</v>
      </c>
      <c r="E111" s="417">
        <v>1.0740540093240001</v>
      </c>
      <c r="F111" s="415">
        <v>463.240000000002</v>
      </c>
      <c r="G111" s="416">
        <v>308.82666666666802</v>
      </c>
      <c r="H111" s="418">
        <v>39.833979999999997</v>
      </c>
      <c r="I111" s="415">
        <v>323.31637999999998</v>
      </c>
      <c r="J111" s="416">
        <v>14.489713333332</v>
      </c>
      <c r="K111" s="419">
        <v>0.69794573007500005</v>
      </c>
    </row>
    <row r="112" spans="1:11" ht="14.4" customHeight="1" thickBot="1" x14ac:dyDescent="0.35">
      <c r="A112" s="434" t="s">
        <v>347</v>
      </c>
      <c r="B112" s="415">
        <v>0</v>
      </c>
      <c r="C112" s="415">
        <v>111.90958999999999</v>
      </c>
      <c r="D112" s="416">
        <v>111.90958999999999</v>
      </c>
      <c r="E112" s="425" t="s">
        <v>243</v>
      </c>
      <c r="F112" s="415">
        <v>0</v>
      </c>
      <c r="G112" s="416">
        <v>0</v>
      </c>
      <c r="H112" s="418">
        <v>0.14025000000000001</v>
      </c>
      <c r="I112" s="415">
        <v>47.019750000000002</v>
      </c>
      <c r="J112" s="416">
        <v>47.019750000000002</v>
      </c>
      <c r="K112" s="426" t="s">
        <v>243</v>
      </c>
    </row>
    <row r="113" spans="1:11" ht="14.4" customHeight="1" thickBot="1" x14ac:dyDescent="0.35">
      <c r="A113" s="435" t="s">
        <v>348</v>
      </c>
      <c r="B113" s="415">
        <v>0</v>
      </c>
      <c r="C113" s="415">
        <v>111.90958999999999</v>
      </c>
      <c r="D113" s="416">
        <v>111.90958999999999</v>
      </c>
      <c r="E113" s="425" t="s">
        <v>243</v>
      </c>
      <c r="F113" s="415">
        <v>0</v>
      </c>
      <c r="G113" s="416">
        <v>0</v>
      </c>
      <c r="H113" s="418">
        <v>0.14025000000000001</v>
      </c>
      <c r="I113" s="415">
        <v>47.019750000000002</v>
      </c>
      <c r="J113" s="416">
        <v>47.019750000000002</v>
      </c>
      <c r="K113" s="426" t="s">
        <v>243</v>
      </c>
    </row>
    <row r="114" spans="1:11" ht="14.4" customHeight="1" thickBot="1" x14ac:dyDescent="0.35">
      <c r="A114" s="436" t="s">
        <v>349</v>
      </c>
      <c r="B114" s="420">
        <v>0</v>
      </c>
      <c r="C114" s="420">
        <v>72.247590000000002</v>
      </c>
      <c r="D114" s="421">
        <v>72.247590000000002</v>
      </c>
      <c r="E114" s="422" t="s">
        <v>243</v>
      </c>
      <c r="F114" s="420">
        <v>0</v>
      </c>
      <c r="G114" s="421">
        <v>0</v>
      </c>
      <c r="H114" s="423">
        <v>0.14025000000000001</v>
      </c>
      <c r="I114" s="420">
        <v>1.9317500000000001</v>
      </c>
      <c r="J114" s="421">
        <v>1.9317500000000001</v>
      </c>
      <c r="K114" s="424" t="s">
        <v>243</v>
      </c>
    </row>
    <row r="115" spans="1:11" ht="14.4" customHeight="1" thickBot="1" x14ac:dyDescent="0.35">
      <c r="A115" s="437" t="s">
        <v>350</v>
      </c>
      <c r="B115" s="415">
        <v>0</v>
      </c>
      <c r="C115" s="415">
        <v>1.53759</v>
      </c>
      <c r="D115" s="416">
        <v>1.53759</v>
      </c>
      <c r="E115" s="425" t="s">
        <v>243</v>
      </c>
      <c r="F115" s="415">
        <v>0</v>
      </c>
      <c r="G115" s="416">
        <v>0</v>
      </c>
      <c r="H115" s="418">
        <v>0.14025000000000001</v>
      </c>
      <c r="I115" s="415">
        <v>0.55674999999999997</v>
      </c>
      <c r="J115" s="416">
        <v>0.55674999999999997</v>
      </c>
      <c r="K115" s="426" t="s">
        <v>243</v>
      </c>
    </row>
    <row r="116" spans="1:11" ht="14.4" customHeight="1" thickBot="1" x14ac:dyDescent="0.35">
      <c r="A116" s="437" t="s">
        <v>351</v>
      </c>
      <c r="B116" s="415">
        <v>0</v>
      </c>
      <c r="C116" s="415">
        <v>11.6</v>
      </c>
      <c r="D116" s="416">
        <v>11.6</v>
      </c>
      <c r="E116" s="425" t="s">
        <v>243</v>
      </c>
      <c r="F116" s="415">
        <v>0</v>
      </c>
      <c r="G116" s="416">
        <v>0</v>
      </c>
      <c r="H116" s="418">
        <v>0</v>
      </c>
      <c r="I116" s="415">
        <v>0</v>
      </c>
      <c r="J116" s="416">
        <v>0</v>
      </c>
      <c r="K116" s="426" t="s">
        <v>243</v>
      </c>
    </row>
    <row r="117" spans="1:11" ht="14.4" customHeight="1" thickBot="1" x14ac:dyDescent="0.35">
      <c r="A117" s="437" t="s">
        <v>352</v>
      </c>
      <c r="B117" s="415">
        <v>0</v>
      </c>
      <c r="C117" s="415">
        <v>59.11</v>
      </c>
      <c r="D117" s="416">
        <v>59.11</v>
      </c>
      <c r="E117" s="425" t="s">
        <v>243</v>
      </c>
      <c r="F117" s="415">
        <v>0</v>
      </c>
      <c r="G117" s="416">
        <v>0</v>
      </c>
      <c r="H117" s="418">
        <v>0</v>
      </c>
      <c r="I117" s="415">
        <v>1.155</v>
      </c>
      <c r="J117" s="416">
        <v>1.155</v>
      </c>
      <c r="K117" s="426" t="s">
        <v>243</v>
      </c>
    </row>
    <row r="118" spans="1:11" ht="14.4" customHeight="1" thickBot="1" x14ac:dyDescent="0.35">
      <c r="A118" s="437" t="s">
        <v>353</v>
      </c>
      <c r="B118" s="415">
        <v>0</v>
      </c>
      <c r="C118" s="415">
        <v>0</v>
      </c>
      <c r="D118" s="416">
        <v>0</v>
      </c>
      <c r="E118" s="425" t="s">
        <v>243</v>
      </c>
      <c r="F118" s="415">
        <v>0</v>
      </c>
      <c r="G118" s="416">
        <v>0</v>
      </c>
      <c r="H118" s="418">
        <v>0</v>
      </c>
      <c r="I118" s="415">
        <v>0.22</v>
      </c>
      <c r="J118" s="416">
        <v>0.22</v>
      </c>
      <c r="K118" s="426" t="s">
        <v>274</v>
      </c>
    </row>
    <row r="119" spans="1:11" ht="14.4" customHeight="1" thickBot="1" x14ac:dyDescent="0.35">
      <c r="A119" s="439" t="s">
        <v>354</v>
      </c>
      <c r="B119" s="415">
        <v>0</v>
      </c>
      <c r="C119" s="415">
        <v>39.661999999999999</v>
      </c>
      <c r="D119" s="416">
        <v>39.661999999999999</v>
      </c>
      <c r="E119" s="425" t="s">
        <v>274</v>
      </c>
      <c r="F119" s="415">
        <v>0</v>
      </c>
      <c r="G119" s="416">
        <v>0</v>
      </c>
      <c r="H119" s="418">
        <v>0</v>
      </c>
      <c r="I119" s="415">
        <v>0</v>
      </c>
      <c r="J119" s="416">
        <v>0</v>
      </c>
      <c r="K119" s="426" t="s">
        <v>243</v>
      </c>
    </row>
    <row r="120" spans="1:11" ht="14.4" customHeight="1" thickBot="1" x14ac:dyDescent="0.35">
      <c r="A120" s="437" t="s">
        <v>355</v>
      </c>
      <c r="B120" s="415">
        <v>0</v>
      </c>
      <c r="C120" s="415">
        <v>39.661999999999999</v>
      </c>
      <c r="D120" s="416">
        <v>39.661999999999999</v>
      </c>
      <c r="E120" s="425" t="s">
        <v>274</v>
      </c>
      <c r="F120" s="415">
        <v>0</v>
      </c>
      <c r="G120" s="416">
        <v>0</v>
      </c>
      <c r="H120" s="418">
        <v>0</v>
      </c>
      <c r="I120" s="415">
        <v>0</v>
      </c>
      <c r="J120" s="416">
        <v>0</v>
      </c>
      <c r="K120" s="426" t="s">
        <v>243</v>
      </c>
    </row>
    <row r="121" spans="1:11" ht="14.4" customHeight="1" thickBot="1" x14ac:dyDescent="0.35">
      <c r="A121" s="439" t="s">
        <v>356</v>
      </c>
      <c r="B121" s="415">
        <v>0</v>
      </c>
      <c r="C121" s="415">
        <v>0</v>
      </c>
      <c r="D121" s="416">
        <v>0</v>
      </c>
      <c r="E121" s="417">
        <v>1</v>
      </c>
      <c r="F121" s="415">
        <v>0</v>
      </c>
      <c r="G121" s="416">
        <v>0</v>
      </c>
      <c r="H121" s="418">
        <v>0</v>
      </c>
      <c r="I121" s="415">
        <v>45.088000000000001</v>
      </c>
      <c r="J121" s="416">
        <v>45.088000000000001</v>
      </c>
      <c r="K121" s="426" t="s">
        <v>274</v>
      </c>
    </row>
    <row r="122" spans="1:11" ht="14.4" customHeight="1" thickBot="1" x14ac:dyDescent="0.35">
      <c r="A122" s="437" t="s">
        <v>357</v>
      </c>
      <c r="B122" s="415">
        <v>0</v>
      </c>
      <c r="C122" s="415">
        <v>0</v>
      </c>
      <c r="D122" s="416">
        <v>0</v>
      </c>
      <c r="E122" s="417">
        <v>1</v>
      </c>
      <c r="F122" s="415">
        <v>0</v>
      </c>
      <c r="G122" s="416">
        <v>0</v>
      </c>
      <c r="H122" s="418">
        <v>0</v>
      </c>
      <c r="I122" s="415">
        <v>45.088000000000001</v>
      </c>
      <c r="J122" s="416">
        <v>45.088000000000001</v>
      </c>
      <c r="K122" s="426" t="s">
        <v>274</v>
      </c>
    </row>
    <row r="123" spans="1:11" ht="14.4" customHeight="1" thickBot="1" x14ac:dyDescent="0.35">
      <c r="A123" s="434" t="s">
        <v>358</v>
      </c>
      <c r="B123" s="415">
        <v>1396</v>
      </c>
      <c r="C123" s="415">
        <v>1541.9235000000001</v>
      </c>
      <c r="D123" s="416">
        <v>145.923499999998</v>
      </c>
      <c r="E123" s="417">
        <v>1.104529727793</v>
      </c>
      <c r="F123" s="415">
        <v>1522.5828331402199</v>
      </c>
      <c r="G123" s="416">
        <v>1015.05522209348</v>
      </c>
      <c r="H123" s="418">
        <v>123.738</v>
      </c>
      <c r="I123" s="415">
        <v>1195.20252</v>
      </c>
      <c r="J123" s="416">
        <v>180.14729790651799</v>
      </c>
      <c r="K123" s="419">
        <v>0.78498357789499995</v>
      </c>
    </row>
    <row r="124" spans="1:11" ht="14.4" customHeight="1" thickBot="1" x14ac:dyDescent="0.35">
      <c r="A124" s="435" t="s">
        <v>359</v>
      </c>
      <c r="B124" s="415">
        <v>1393</v>
      </c>
      <c r="C124" s="415">
        <v>1501.104</v>
      </c>
      <c r="D124" s="416">
        <v>108.103999999998</v>
      </c>
      <c r="E124" s="417">
        <v>1.0776051686999999</v>
      </c>
      <c r="F124" s="415">
        <v>1481.5828331402199</v>
      </c>
      <c r="G124" s="416">
        <v>987.72188876015002</v>
      </c>
      <c r="H124" s="418">
        <v>109.46</v>
      </c>
      <c r="I124" s="415">
        <v>911.55500000000097</v>
      </c>
      <c r="J124" s="416">
        <v>-76.166888760149007</v>
      </c>
      <c r="K124" s="419">
        <v>0.61525753377400005</v>
      </c>
    </row>
    <row r="125" spans="1:11" ht="14.4" customHeight="1" thickBot="1" x14ac:dyDescent="0.35">
      <c r="A125" s="436" t="s">
        <v>360</v>
      </c>
      <c r="B125" s="420">
        <v>1393</v>
      </c>
      <c r="C125" s="420">
        <v>1393.646</v>
      </c>
      <c r="D125" s="421">
        <v>0.64599999999699997</v>
      </c>
      <c r="E125" s="427">
        <v>1.0004637473069999</v>
      </c>
      <c r="F125" s="420">
        <v>1481.5828331402199</v>
      </c>
      <c r="G125" s="421">
        <v>987.72188876015002</v>
      </c>
      <c r="H125" s="423">
        <v>109.46</v>
      </c>
      <c r="I125" s="420">
        <v>883.42100000000096</v>
      </c>
      <c r="J125" s="421">
        <v>-104.30088876014899</v>
      </c>
      <c r="K125" s="428">
        <v>0.59626838286600004</v>
      </c>
    </row>
    <row r="126" spans="1:11" ht="14.4" customHeight="1" thickBot="1" x14ac:dyDescent="0.35">
      <c r="A126" s="437" t="s">
        <v>361</v>
      </c>
      <c r="B126" s="415">
        <v>785.00000000000102</v>
      </c>
      <c r="C126" s="415">
        <v>785.80399999999997</v>
      </c>
      <c r="D126" s="416">
        <v>0.80399999999899996</v>
      </c>
      <c r="E126" s="417">
        <v>1.001024203821</v>
      </c>
      <c r="F126" s="415">
        <v>835.11791995016199</v>
      </c>
      <c r="G126" s="416">
        <v>556.745279966775</v>
      </c>
      <c r="H126" s="418">
        <v>65.587999999999994</v>
      </c>
      <c r="I126" s="415">
        <v>524.70399999999995</v>
      </c>
      <c r="J126" s="416">
        <v>-32.041279966773999</v>
      </c>
      <c r="K126" s="419">
        <v>0.628299294585</v>
      </c>
    </row>
    <row r="127" spans="1:11" ht="14.4" customHeight="1" thickBot="1" x14ac:dyDescent="0.35">
      <c r="A127" s="437" t="s">
        <v>362</v>
      </c>
      <c r="B127" s="415">
        <v>164</v>
      </c>
      <c r="C127" s="415">
        <v>163.32400000000001</v>
      </c>
      <c r="D127" s="416">
        <v>-0.67600000000000005</v>
      </c>
      <c r="E127" s="417">
        <v>0.99587804877999997</v>
      </c>
      <c r="F127" s="415">
        <v>174.05073924795201</v>
      </c>
      <c r="G127" s="416">
        <v>116.033826165302</v>
      </c>
      <c r="H127" s="418">
        <v>7.0739999999999998</v>
      </c>
      <c r="I127" s="415">
        <v>64.332999999999998</v>
      </c>
      <c r="J127" s="416">
        <v>-51.700826165301002</v>
      </c>
      <c r="K127" s="419">
        <v>0.369622101451</v>
      </c>
    </row>
    <row r="128" spans="1:11" ht="14.4" customHeight="1" thickBot="1" x14ac:dyDescent="0.35">
      <c r="A128" s="437" t="s">
        <v>363</v>
      </c>
      <c r="B128" s="415">
        <v>117</v>
      </c>
      <c r="C128" s="415">
        <v>117.372</v>
      </c>
      <c r="D128" s="416">
        <v>0.37199999999900002</v>
      </c>
      <c r="E128" s="417">
        <v>1.0031794871790001</v>
      </c>
      <c r="F128" s="415">
        <v>124.737797848306</v>
      </c>
      <c r="G128" s="416">
        <v>83.158531898869995</v>
      </c>
      <c r="H128" s="418">
        <v>9.7810000000000006</v>
      </c>
      <c r="I128" s="415">
        <v>78.248000000000005</v>
      </c>
      <c r="J128" s="416">
        <v>-4.9105318988700004</v>
      </c>
      <c r="K128" s="419">
        <v>0.62729983493100006</v>
      </c>
    </row>
    <row r="129" spans="1:11" ht="14.4" customHeight="1" thickBot="1" x14ac:dyDescent="0.35">
      <c r="A129" s="437" t="s">
        <v>364</v>
      </c>
      <c r="B129" s="415">
        <v>256</v>
      </c>
      <c r="C129" s="415">
        <v>255.93199999999999</v>
      </c>
      <c r="D129" s="416">
        <v>-6.8000000000000005E-2</v>
      </c>
      <c r="E129" s="417">
        <v>0.99973437499899998</v>
      </c>
      <c r="F129" s="415">
        <v>271.993269935868</v>
      </c>
      <c r="G129" s="416">
        <v>181.328846623912</v>
      </c>
      <c r="H129" s="418">
        <v>21.34</v>
      </c>
      <c r="I129" s="415">
        <v>170.72</v>
      </c>
      <c r="J129" s="416">
        <v>-10.608846623911001</v>
      </c>
      <c r="K129" s="419">
        <v>0.62766258900500005</v>
      </c>
    </row>
    <row r="130" spans="1:11" ht="14.4" customHeight="1" thickBot="1" x14ac:dyDescent="0.35">
      <c r="A130" s="437" t="s">
        <v>365</v>
      </c>
      <c r="B130" s="415">
        <v>71</v>
      </c>
      <c r="C130" s="415">
        <v>71.213999999999999</v>
      </c>
      <c r="D130" s="416">
        <v>0.21399999999899999</v>
      </c>
      <c r="E130" s="417">
        <v>1.0030140845069999</v>
      </c>
      <c r="F130" s="415">
        <v>75.683106157935995</v>
      </c>
      <c r="G130" s="416">
        <v>50.45540410529</v>
      </c>
      <c r="H130" s="418">
        <v>5.6769999999999996</v>
      </c>
      <c r="I130" s="415">
        <v>45.415999999999997</v>
      </c>
      <c r="J130" s="416">
        <v>-5.03940410529</v>
      </c>
      <c r="K130" s="419">
        <v>0.60008107892899998</v>
      </c>
    </row>
    <row r="131" spans="1:11" ht="14.4" customHeight="1" thickBot="1" x14ac:dyDescent="0.35">
      <c r="A131" s="436" t="s">
        <v>366</v>
      </c>
      <c r="B131" s="420">
        <v>0</v>
      </c>
      <c r="C131" s="420">
        <v>107.458</v>
      </c>
      <c r="D131" s="421">
        <v>107.458</v>
      </c>
      <c r="E131" s="422" t="s">
        <v>243</v>
      </c>
      <c r="F131" s="420">
        <v>0</v>
      </c>
      <c r="G131" s="421">
        <v>0</v>
      </c>
      <c r="H131" s="423">
        <v>0</v>
      </c>
      <c r="I131" s="420">
        <v>28.134</v>
      </c>
      <c r="J131" s="421">
        <v>28.134</v>
      </c>
      <c r="K131" s="424" t="s">
        <v>274</v>
      </c>
    </row>
    <row r="132" spans="1:11" ht="14.4" customHeight="1" thickBot="1" x14ac:dyDescent="0.35">
      <c r="A132" s="437" t="s">
        <v>367</v>
      </c>
      <c r="B132" s="415">
        <v>0</v>
      </c>
      <c r="C132" s="415">
        <v>107.458</v>
      </c>
      <c r="D132" s="416">
        <v>107.458</v>
      </c>
      <c r="E132" s="425" t="s">
        <v>243</v>
      </c>
      <c r="F132" s="415">
        <v>0</v>
      </c>
      <c r="G132" s="416">
        <v>0</v>
      </c>
      <c r="H132" s="418">
        <v>0</v>
      </c>
      <c r="I132" s="415">
        <v>28.134</v>
      </c>
      <c r="J132" s="416">
        <v>28.134</v>
      </c>
      <c r="K132" s="426" t="s">
        <v>274</v>
      </c>
    </row>
    <row r="133" spans="1:11" ht="14.4" customHeight="1" thickBot="1" x14ac:dyDescent="0.35">
      <c r="A133" s="435" t="s">
        <v>368</v>
      </c>
      <c r="B133" s="415">
        <v>3</v>
      </c>
      <c r="C133" s="415">
        <v>40.819499999999998</v>
      </c>
      <c r="D133" s="416">
        <v>37.819499999999998</v>
      </c>
      <c r="E133" s="417">
        <v>13.6065</v>
      </c>
      <c r="F133" s="415">
        <v>41</v>
      </c>
      <c r="G133" s="416">
        <v>27.333333333333002</v>
      </c>
      <c r="H133" s="418">
        <v>14.278</v>
      </c>
      <c r="I133" s="415">
        <v>283.64751999999999</v>
      </c>
      <c r="J133" s="416">
        <v>256.31418666666701</v>
      </c>
      <c r="K133" s="419">
        <v>6.918232195121</v>
      </c>
    </row>
    <row r="134" spans="1:11" ht="14.4" customHeight="1" thickBot="1" x14ac:dyDescent="0.35">
      <c r="A134" s="436" t="s">
        <v>369</v>
      </c>
      <c r="B134" s="420">
        <v>3</v>
      </c>
      <c r="C134" s="420">
        <v>3.9</v>
      </c>
      <c r="D134" s="421">
        <v>0.9</v>
      </c>
      <c r="E134" s="427">
        <v>1.3</v>
      </c>
      <c r="F134" s="420">
        <v>41</v>
      </c>
      <c r="G134" s="421">
        <v>27.333333333333002</v>
      </c>
      <c r="H134" s="423">
        <v>0</v>
      </c>
      <c r="I134" s="420">
        <v>53.252400000000002</v>
      </c>
      <c r="J134" s="421">
        <v>25.919066666666001</v>
      </c>
      <c r="K134" s="428">
        <v>1.2988390243900001</v>
      </c>
    </row>
    <row r="135" spans="1:11" ht="14.4" customHeight="1" thickBot="1" x14ac:dyDescent="0.35">
      <c r="A135" s="437" t="s">
        <v>370</v>
      </c>
      <c r="B135" s="415">
        <v>3</v>
      </c>
      <c r="C135" s="415">
        <v>3.9</v>
      </c>
      <c r="D135" s="416">
        <v>0.9</v>
      </c>
      <c r="E135" s="417">
        <v>1.3</v>
      </c>
      <c r="F135" s="415">
        <v>41</v>
      </c>
      <c r="G135" s="416">
        <v>27.333333333333002</v>
      </c>
      <c r="H135" s="418">
        <v>0</v>
      </c>
      <c r="I135" s="415">
        <v>41.252400000000002</v>
      </c>
      <c r="J135" s="416">
        <v>13.919066666666</v>
      </c>
      <c r="K135" s="419">
        <v>1.0061560975599999</v>
      </c>
    </row>
    <row r="136" spans="1:11" ht="14.4" customHeight="1" thickBot="1" x14ac:dyDescent="0.35">
      <c r="A136" s="437" t="s">
        <v>371</v>
      </c>
      <c r="B136" s="415">
        <v>0</v>
      </c>
      <c r="C136" s="415">
        <v>0</v>
      </c>
      <c r="D136" s="416">
        <v>0</v>
      </c>
      <c r="E136" s="417">
        <v>1</v>
      </c>
      <c r="F136" s="415">
        <v>0</v>
      </c>
      <c r="G136" s="416">
        <v>0</v>
      </c>
      <c r="H136" s="418">
        <v>0</v>
      </c>
      <c r="I136" s="415">
        <v>12</v>
      </c>
      <c r="J136" s="416">
        <v>12</v>
      </c>
      <c r="K136" s="426" t="s">
        <v>274</v>
      </c>
    </row>
    <row r="137" spans="1:11" ht="14.4" customHeight="1" thickBot="1" x14ac:dyDescent="0.35">
      <c r="A137" s="436" t="s">
        <v>372</v>
      </c>
      <c r="B137" s="420">
        <v>0</v>
      </c>
      <c r="C137" s="420">
        <v>8.2544999999990001</v>
      </c>
      <c r="D137" s="421">
        <v>8.2544999999990001</v>
      </c>
      <c r="E137" s="422" t="s">
        <v>243</v>
      </c>
      <c r="F137" s="420">
        <v>0</v>
      </c>
      <c r="G137" s="421">
        <v>0</v>
      </c>
      <c r="H137" s="423">
        <v>14.278</v>
      </c>
      <c r="I137" s="420">
        <v>31.423829999999999</v>
      </c>
      <c r="J137" s="421">
        <v>31.423829999999999</v>
      </c>
      <c r="K137" s="424" t="s">
        <v>243</v>
      </c>
    </row>
    <row r="138" spans="1:11" ht="14.4" customHeight="1" thickBot="1" x14ac:dyDescent="0.35">
      <c r="A138" s="437" t="s">
        <v>373</v>
      </c>
      <c r="B138" s="415">
        <v>0</v>
      </c>
      <c r="C138" s="415">
        <v>3.206499999999</v>
      </c>
      <c r="D138" s="416">
        <v>3.206499999999</v>
      </c>
      <c r="E138" s="425" t="s">
        <v>243</v>
      </c>
      <c r="F138" s="415">
        <v>0</v>
      </c>
      <c r="G138" s="416">
        <v>0</v>
      </c>
      <c r="H138" s="418">
        <v>14.278</v>
      </c>
      <c r="I138" s="415">
        <v>26.438500000000001</v>
      </c>
      <c r="J138" s="416">
        <v>26.438500000000001</v>
      </c>
      <c r="K138" s="426" t="s">
        <v>243</v>
      </c>
    </row>
    <row r="139" spans="1:11" ht="14.4" customHeight="1" thickBot="1" x14ac:dyDescent="0.35">
      <c r="A139" s="437" t="s">
        <v>374</v>
      </c>
      <c r="B139" s="415">
        <v>0</v>
      </c>
      <c r="C139" s="415">
        <v>5.048</v>
      </c>
      <c r="D139" s="416">
        <v>5.048</v>
      </c>
      <c r="E139" s="425" t="s">
        <v>274</v>
      </c>
      <c r="F139" s="415">
        <v>0</v>
      </c>
      <c r="G139" s="416">
        <v>0</v>
      </c>
      <c r="H139" s="418">
        <v>0</v>
      </c>
      <c r="I139" s="415">
        <v>0</v>
      </c>
      <c r="J139" s="416">
        <v>0</v>
      </c>
      <c r="K139" s="426" t="s">
        <v>243</v>
      </c>
    </row>
    <row r="140" spans="1:11" ht="14.4" customHeight="1" thickBot="1" x14ac:dyDescent="0.35">
      <c r="A140" s="437" t="s">
        <v>375</v>
      </c>
      <c r="B140" s="415">
        <v>0</v>
      </c>
      <c r="C140" s="415">
        <v>0</v>
      </c>
      <c r="D140" s="416">
        <v>0</v>
      </c>
      <c r="E140" s="425" t="s">
        <v>243</v>
      </c>
      <c r="F140" s="415">
        <v>0</v>
      </c>
      <c r="G140" s="416">
        <v>0</v>
      </c>
      <c r="H140" s="418">
        <v>0</v>
      </c>
      <c r="I140" s="415">
        <v>4.9853300000000003</v>
      </c>
      <c r="J140" s="416">
        <v>4.9853300000000003</v>
      </c>
      <c r="K140" s="426" t="s">
        <v>274</v>
      </c>
    </row>
    <row r="141" spans="1:11" ht="14.4" customHeight="1" thickBot="1" x14ac:dyDescent="0.35">
      <c r="A141" s="436" t="s">
        <v>376</v>
      </c>
      <c r="B141" s="420">
        <v>0</v>
      </c>
      <c r="C141" s="420">
        <v>28.664999999999999</v>
      </c>
      <c r="D141" s="421">
        <v>28.664999999999999</v>
      </c>
      <c r="E141" s="422" t="s">
        <v>243</v>
      </c>
      <c r="F141" s="420">
        <v>0</v>
      </c>
      <c r="G141" s="421">
        <v>0</v>
      </c>
      <c r="H141" s="423">
        <v>0</v>
      </c>
      <c r="I141" s="420">
        <v>198.97129000000001</v>
      </c>
      <c r="J141" s="421">
        <v>198.97129000000001</v>
      </c>
      <c r="K141" s="424" t="s">
        <v>243</v>
      </c>
    </row>
    <row r="142" spans="1:11" ht="14.4" customHeight="1" thickBot="1" x14ac:dyDescent="0.35">
      <c r="A142" s="437" t="s">
        <v>377</v>
      </c>
      <c r="B142" s="415">
        <v>0</v>
      </c>
      <c r="C142" s="415">
        <v>28.664999999999999</v>
      </c>
      <c r="D142" s="416">
        <v>28.664999999999999</v>
      </c>
      <c r="E142" s="425" t="s">
        <v>243</v>
      </c>
      <c r="F142" s="415">
        <v>0</v>
      </c>
      <c r="G142" s="416">
        <v>0</v>
      </c>
      <c r="H142" s="418">
        <v>0</v>
      </c>
      <c r="I142" s="415">
        <v>198.97129000000001</v>
      </c>
      <c r="J142" s="416">
        <v>198.97129000000001</v>
      </c>
      <c r="K142" s="426" t="s">
        <v>243</v>
      </c>
    </row>
    <row r="143" spans="1:11" ht="14.4" customHeight="1" thickBot="1" x14ac:dyDescent="0.35">
      <c r="A143" s="433" t="s">
        <v>378</v>
      </c>
      <c r="B143" s="415">
        <v>29894.615513974499</v>
      </c>
      <c r="C143" s="415">
        <v>30099.122790000001</v>
      </c>
      <c r="D143" s="416">
        <v>204.50727602554599</v>
      </c>
      <c r="E143" s="417">
        <v>1.0068409401659999</v>
      </c>
      <c r="F143" s="415">
        <v>31041.149120659898</v>
      </c>
      <c r="G143" s="416">
        <v>20694.0994137733</v>
      </c>
      <c r="H143" s="418">
        <v>1323.4454599999999</v>
      </c>
      <c r="I143" s="415">
        <v>19500.548190000001</v>
      </c>
      <c r="J143" s="416">
        <v>-1193.5512237732601</v>
      </c>
      <c r="K143" s="419">
        <v>0.62821605328399999</v>
      </c>
    </row>
    <row r="144" spans="1:11" ht="14.4" customHeight="1" thickBot="1" x14ac:dyDescent="0.35">
      <c r="A144" s="434" t="s">
        <v>379</v>
      </c>
      <c r="B144" s="415">
        <v>29621.5</v>
      </c>
      <c r="C144" s="415">
        <v>29654.453119999998</v>
      </c>
      <c r="D144" s="416">
        <v>32.953120000001</v>
      </c>
      <c r="E144" s="417">
        <v>1.001112473034</v>
      </c>
      <c r="F144" s="415">
        <v>30494.1245554208</v>
      </c>
      <c r="G144" s="416">
        <v>20329.416370280502</v>
      </c>
      <c r="H144" s="418">
        <v>1260.67598</v>
      </c>
      <c r="I144" s="415">
        <v>18985.573260000001</v>
      </c>
      <c r="J144" s="416">
        <v>-1343.84311028052</v>
      </c>
      <c r="K144" s="419">
        <v>0.62259774749300001</v>
      </c>
    </row>
    <row r="145" spans="1:11" ht="14.4" customHeight="1" thickBot="1" x14ac:dyDescent="0.35">
      <c r="A145" s="435" t="s">
        <v>380</v>
      </c>
      <c r="B145" s="415">
        <v>29621.5</v>
      </c>
      <c r="C145" s="415">
        <v>29654.453119999998</v>
      </c>
      <c r="D145" s="416">
        <v>32.953120000001</v>
      </c>
      <c r="E145" s="417">
        <v>1.001112473034</v>
      </c>
      <c r="F145" s="415">
        <v>30494.1245554208</v>
      </c>
      <c r="G145" s="416">
        <v>20329.416370280502</v>
      </c>
      <c r="H145" s="418">
        <v>1260.67598</v>
      </c>
      <c r="I145" s="415">
        <v>18985.573260000001</v>
      </c>
      <c r="J145" s="416">
        <v>-1343.84311028052</v>
      </c>
      <c r="K145" s="419">
        <v>0.62259774749300001</v>
      </c>
    </row>
    <row r="146" spans="1:11" ht="14.4" customHeight="1" thickBot="1" x14ac:dyDescent="0.35">
      <c r="A146" s="436" t="s">
        <v>381</v>
      </c>
      <c r="B146" s="420">
        <v>9269.5</v>
      </c>
      <c r="C146" s="420">
        <v>10271.568719999999</v>
      </c>
      <c r="D146" s="421">
        <v>1002.06872</v>
      </c>
      <c r="E146" s="427">
        <v>1.108103858892</v>
      </c>
      <c r="F146" s="420">
        <v>11015.8325546249</v>
      </c>
      <c r="G146" s="421">
        <v>7343.8883697499596</v>
      </c>
      <c r="H146" s="423">
        <v>487.29397999999998</v>
      </c>
      <c r="I146" s="420">
        <v>6774.89606</v>
      </c>
      <c r="J146" s="421">
        <v>-568.99230974995601</v>
      </c>
      <c r="K146" s="428">
        <v>0.61501443730200001</v>
      </c>
    </row>
    <row r="147" spans="1:11" ht="14.4" customHeight="1" thickBot="1" x14ac:dyDescent="0.35">
      <c r="A147" s="437" t="s">
        <v>382</v>
      </c>
      <c r="B147" s="415">
        <v>30</v>
      </c>
      <c r="C147" s="415">
        <v>51.522559999999999</v>
      </c>
      <c r="D147" s="416">
        <v>21.522559999999999</v>
      </c>
      <c r="E147" s="417">
        <v>1.7174186666660001</v>
      </c>
      <c r="F147" s="415">
        <v>52.252497851035997</v>
      </c>
      <c r="G147" s="416">
        <v>34.834998567356998</v>
      </c>
      <c r="H147" s="418">
        <v>15.675000000000001</v>
      </c>
      <c r="I147" s="415">
        <v>45.1</v>
      </c>
      <c r="J147" s="416">
        <v>10.265001432642</v>
      </c>
      <c r="K147" s="419">
        <v>0.86311663278799999</v>
      </c>
    </row>
    <row r="148" spans="1:11" ht="14.4" customHeight="1" thickBot="1" x14ac:dyDescent="0.35">
      <c r="A148" s="437" t="s">
        <v>383</v>
      </c>
      <c r="B148" s="415">
        <v>40</v>
      </c>
      <c r="C148" s="415">
        <v>29.285</v>
      </c>
      <c r="D148" s="416">
        <v>-10.715</v>
      </c>
      <c r="E148" s="417">
        <v>0.73212500000000003</v>
      </c>
      <c r="F148" s="415">
        <v>34.197295984941</v>
      </c>
      <c r="G148" s="416">
        <v>22.798197323294001</v>
      </c>
      <c r="H148" s="418">
        <v>0.75700000000000001</v>
      </c>
      <c r="I148" s="415">
        <v>22.783999999999999</v>
      </c>
      <c r="J148" s="416">
        <v>-1.4197323293999999E-2</v>
      </c>
      <c r="K148" s="419">
        <v>0.66625150742999995</v>
      </c>
    </row>
    <row r="149" spans="1:11" ht="14.4" customHeight="1" thickBot="1" x14ac:dyDescent="0.35">
      <c r="A149" s="437" t="s">
        <v>384</v>
      </c>
      <c r="B149" s="415">
        <v>9199.5</v>
      </c>
      <c r="C149" s="415">
        <v>10190.76116</v>
      </c>
      <c r="D149" s="416">
        <v>991.26116000000002</v>
      </c>
      <c r="E149" s="417">
        <v>1.107751634327</v>
      </c>
      <c r="F149" s="415">
        <v>10929.382760789</v>
      </c>
      <c r="G149" s="416">
        <v>7286.2551738593102</v>
      </c>
      <c r="H149" s="418">
        <v>470.86198000000002</v>
      </c>
      <c r="I149" s="415">
        <v>6707.01206</v>
      </c>
      <c r="J149" s="416">
        <v>-579.24311385930605</v>
      </c>
      <c r="K149" s="419">
        <v>0.61366796339700003</v>
      </c>
    </row>
    <row r="150" spans="1:11" ht="14.4" customHeight="1" thickBot="1" x14ac:dyDescent="0.35">
      <c r="A150" s="436" t="s">
        <v>385</v>
      </c>
      <c r="B150" s="420">
        <v>5894</v>
      </c>
      <c r="C150" s="420">
        <v>5777.16</v>
      </c>
      <c r="D150" s="421">
        <v>-116.839999999997</v>
      </c>
      <c r="E150" s="427">
        <v>0.98017645062699998</v>
      </c>
      <c r="F150" s="420">
        <v>5874.7505643078202</v>
      </c>
      <c r="G150" s="421">
        <v>3916.5003762052102</v>
      </c>
      <c r="H150" s="423">
        <v>205.35</v>
      </c>
      <c r="I150" s="420">
        <v>3508.5819999999999</v>
      </c>
      <c r="J150" s="421">
        <v>-407.91837620521301</v>
      </c>
      <c r="K150" s="428">
        <v>0.59723080351900004</v>
      </c>
    </row>
    <row r="151" spans="1:11" ht="14.4" customHeight="1" thickBot="1" x14ac:dyDescent="0.35">
      <c r="A151" s="437" t="s">
        <v>386</v>
      </c>
      <c r="B151" s="415">
        <v>5887</v>
      </c>
      <c r="C151" s="415">
        <v>5774.2049999999999</v>
      </c>
      <c r="D151" s="416">
        <v>-112.794999999997</v>
      </c>
      <c r="E151" s="417">
        <v>0.98083998641000003</v>
      </c>
      <c r="F151" s="415">
        <v>5872</v>
      </c>
      <c r="G151" s="416">
        <v>3914.6666666666702</v>
      </c>
      <c r="H151" s="418">
        <v>205.35</v>
      </c>
      <c r="I151" s="415">
        <v>3506.8319999999999</v>
      </c>
      <c r="J151" s="416">
        <v>-407.83466666666601</v>
      </c>
      <c r="K151" s="419">
        <v>0.59721253405899999</v>
      </c>
    </row>
    <row r="152" spans="1:11" ht="14.4" customHeight="1" thickBot="1" x14ac:dyDescent="0.35">
      <c r="A152" s="437" t="s">
        <v>387</v>
      </c>
      <c r="B152" s="415">
        <v>7</v>
      </c>
      <c r="C152" s="415">
        <v>2.9550000000000001</v>
      </c>
      <c r="D152" s="416">
        <v>-4.0449999999999999</v>
      </c>
      <c r="E152" s="417">
        <v>0.42214285714200001</v>
      </c>
      <c r="F152" s="415">
        <v>2.750564307821</v>
      </c>
      <c r="G152" s="416">
        <v>1.8337095385469999</v>
      </c>
      <c r="H152" s="418">
        <v>0</v>
      </c>
      <c r="I152" s="415">
        <v>1.75</v>
      </c>
      <c r="J152" s="416">
        <v>-8.3709538547000001E-2</v>
      </c>
      <c r="K152" s="419">
        <v>0.63623307952599994</v>
      </c>
    </row>
    <row r="153" spans="1:11" ht="14.4" customHeight="1" thickBot="1" x14ac:dyDescent="0.35">
      <c r="A153" s="436" t="s">
        <v>388</v>
      </c>
      <c r="B153" s="420">
        <v>14458</v>
      </c>
      <c r="C153" s="420">
        <v>13607.64423</v>
      </c>
      <c r="D153" s="421">
        <v>-850.35577000000399</v>
      </c>
      <c r="E153" s="427">
        <v>0.94118441209000003</v>
      </c>
      <c r="F153" s="420">
        <v>13603.541436488</v>
      </c>
      <c r="G153" s="421">
        <v>9069.0276243253502</v>
      </c>
      <c r="H153" s="423">
        <v>568.03200000000004</v>
      </c>
      <c r="I153" s="420">
        <v>8702.0951999999997</v>
      </c>
      <c r="J153" s="421">
        <v>-366.93242432535197</v>
      </c>
      <c r="K153" s="428">
        <v>0.639693365189</v>
      </c>
    </row>
    <row r="154" spans="1:11" ht="14.4" customHeight="1" thickBot="1" x14ac:dyDescent="0.35">
      <c r="A154" s="437" t="s">
        <v>389</v>
      </c>
      <c r="B154" s="415">
        <v>14458</v>
      </c>
      <c r="C154" s="415">
        <v>13607.64423</v>
      </c>
      <c r="D154" s="416">
        <v>-850.35577000000399</v>
      </c>
      <c r="E154" s="417">
        <v>0.94118441209000003</v>
      </c>
      <c r="F154" s="415">
        <v>13603.541436488</v>
      </c>
      <c r="G154" s="416">
        <v>9069.0276243253502</v>
      </c>
      <c r="H154" s="418">
        <v>568.03200000000004</v>
      </c>
      <c r="I154" s="415">
        <v>8702.0951999999997</v>
      </c>
      <c r="J154" s="416">
        <v>-366.93242432535197</v>
      </c>
      <c r="K154" s="419">
        <v>0.639693365189</v>
      </c>
    </row>
    <row r="155" spans="1:11" ht="14.4" customHeight="1" thickBot="1" x14ac:dyDescent="0.35">
      <c r="A155" s="436" t="s">
        <v>390</v>
      </c>
      <c r="B155" s="420">
        <v>0</v>
      </c>
      <c r="C155" s="420">
        <v>-1.9198299999999999</v>
      </c>
      <c r="D155" s="421">
        <v>-1.9198299999999999</v>
      </c>
      <c r="E155" s="422" t="s">
        <v>243</v>
      </c>
      <c r="F155" s="420">
        <v>0</v>
      </c>
      <c r="G155" s="421">
        <v>0</v>
      </c>
      <c r="H155" s="423">
        <v>0</v>
      </c>
      <c r="I155" s="420">
        <v>0</v>
      </c>
      <c r="J155" s="421">
        <v>0</v>
      </c>
      <c r="K155" s="424" t="s">
        <v>243</v>
      </c>
    </row>
    <row r="156" spans="1:11" ht="14.4" customHeight="1" thickBot="1" x14ac:dyDescent="0.35">
      <c r="A156" s="437" t="s">
        <v>391</v>
      </c>
      <c r="B156" s="415">
        <v>0</v>
      </c>
      <c r="C156" s="415">
        <v>-1.9198299999999999</v>
      </c>
      <c r="D156" s="416">
        <v>-1.9198299999999999</v>
      </c>
      <c r="E156" s="425" t="s">
        <v>243</v>
      </c>
      <c r="F156" s="415">
        <v>0</v>
      </c>
      <c r="G156" s="416">
        <v>0</v>
      </c>
      <c r="H156" s="418">
        <v>0</v>
      </c>
      <c r="I156" s="415">
        <v>0</v>
      </c>
      <c r="J156" s="416">
        <v>0</v>
      </c>
      <c r="K156" s="426" t="s">
        <v>243</v>
      </c>
    </row>
    <row r="157" spans="1:11" ht="14.4" customHeight="1" thickBot="1" x14ac:dyDescent="0.35">
      <c r="A157" s="434" t="s">
        <v>392</v>
      </c>
      <c r="B157" s="415">
        <v>273.11551397445299</v>
      </c>
      <c r="C157" s="415">
        <v>444.58051999999998</v>
      </c>
      <c r="D157" s="416">
        <v>171.46500602554701</v>
      </c>
      <c r="E157" s="417">
        <v>1.6278113005379999</v>
      </c>
      <c r="F157" s="415">
        <v>547.02456523910496</v>
      </c>
      <c r="G157" s="416">
        <v>364.683043492737</v>
      </c>
      <c r="H157" s="418">
        <v>62.769480000000001</v>
      </c>
      <c r="I157" s="415">
        <v>514.97492999999997</v>
      </c>
      <c r="J157" s="416">
        <v>150.291886507263</v>
      </c>
      <c r="K157" s="419">
        <v>0.94141097626000003</v>
      </c>
    </row>
    <row r="158" spans="1:11" ht="14.4" customHeight="1" thickBot="1" x14ac:dyDescent="0.35">
      <c r="A158" s="435" t="s">
        <v>393</v>
      </c>
      <c r="B158" s="415">
        <v>0</v>
      </c>
      <c r="C158" s="415">
        <v>81.25</v>
      </c>
      <c r="D158" s="416">
        <v>81.25</v>
      </c>
      <c r="E158" s="425" t="s">
        <v>274</v>
      </c>
      <c r="F158" s="415">
        <v>0</v>
      </c>
      <c r="G158" s="416">
        <v>0</v>
      </c>
      <c r="H158" s="418">
        <v>0.75</v>
      </c>
      <c r="I158" s="415">
        <v>172</v>
      </c>
      <c r="J158" s="416">
        <v>172</v>
      </c>
      <c r="K158" s="426" t="s">
        <v>243</v>
      </c>
    </row>
    <row r="159" spans="1:11" ht="14.4" customHeight="1" thickBot="1" x14ac:dyDescent="0.35">
      <c r="A159" s="436" t="s">
        <v>394</v>
      </c>
      <c r="B159" s="420">
        <v>0</v>
      </c>
      <c r="C159" s="420">
        <v>81.25</v>
      </c>
      <c r="D159" s="421">
        <v>81.25</v>
      </c>
      <c r="E159" s="422" t="s">
        <v>274</v>
      </c>
      <c r="F159" s="420">
        <v>0</v>
      </c>
      <c r="G159" s="421">
        <v>0</v>
      </c>
      <c r="H159" s="423">
        <v>0.75</v>
      </c>
      <c r="I159" s="420">
        <v>172</v>
      </c>
      <c r="J159" s="421">
        <v>172</v>
      </c>
      <c r="K159" s="424" t="s">
        <v>243</v>
      </c>
    </row>
    <row r="160" spans="1:11" ht="14.4" customHeight="1" thickBot="1" x14ac:dyDescent="0.35">
      <c r="A160" s="437" t="s">
        <v>395</v>
      </c>
      <c r="B160" s="415">
        <v>0</v>
      </c>
      <c r="C160" s="415">
        <v>81.25</v>
      </c>
      <c r="D160" s="416">
        <v>81.25</v>
      </c>
      <c r="E160" s="425" t="s">
        <v>274</v>
      </c>
      <c r="F160" s="415">
        <v>0</v>
      </c>
      <c r="G160" s="416">
        <v>0</v>
      </c>
      <c r="H160" s="418">
        <v>0.75</v>
      </c>
      <c r="I160" s="415">
        <v>172</v>
      </c>
      <c r="J160" s="416">
        <v>172</v>
      </c>
      <c r="K160" s="426" t="s">
        <v>243</v>
      </c>
    </row>
    <row r="161" spans="1:11" ht="14.4" customHeight="1" thickBot="1" x14ac:dyDescent="0.35">
      <c r="A161" s="440" t="s">
        <v>396</v>
      </c>
      <c r="B161" s="420">
        <v>273.11551397445299</v>
      </c>
      <c r="C161" s="420">
        <v>363.33051999999998</v>
      </c>
      <c r="D161" s="421">
        <v>90.215006025546003</v>
      </c>
      <c r="E161" s="427">
        <v>1.330318130642</v>
      </c>
      <c r="F161" s="420">
        <v>547.02456523910496</v>
      </c>
      <c r="G161" s="421">
        <v>364.683043492737</v>
      </c>
      <c r="H161" s="423">
        <v>62.019480000000001</v>
      </c>
      <c r="I161" s="420">
        <v>342.97492999999997</v>
      </c>
      <c r="J161" s="421">
        <v>-21.708113492736</v>
      </c>
      <c r="K161" s="428">
        <v>0.62698268376599997</v>
      </c>
    </row>
    <row r="162" spans="1:11" ht="14.4" customHeight="1" thickBot="1" x14ac:dyDescent="0.35">
      <c r="A162" s="436" t="s">
        <v>397</v>
      </c>
      <c r="B162" s="420">
        <v>0</v>
      </c>
      <c r="C162" s="420">
        <v>1.8500000000000001E-3</v>
      </c>
      <c r="D162" s="421">
        <v>1.8500000000000001E-3</v>
      </c>
      <c r="E162" s="422" t="s">
        <v>243</v>
      </c>
      <c r="F162" s="420">
        <v>0</v>
      </c>
      <c r="G162" s="421">
        <v>0</v>
      </c>
      <c r="H162" s="423">
        <v>5.0000000000000002E-5</v>
      </c>
      <c r="I162" s="420">
        <v>3.9999999999999902E-5</v>
      </c>
      <c r="J162" s="421">
        <v>3.9999999999999902E-5</v>
      </c>
      <c r="K162" s="424" t="s">
        <v>243</v>
      </c>
    </row>
    <row r="163" spans="1:11" ht="14.4" customHeight="1" thickBot="1" x14ac:dyDescent="0.35">
      <c r="A163" s="437" t="s">
        <v>398</v>
      </c>
      <c r="B163" s="415">
        <v>0</v>
      </c>
      <c r="C163" s="415">
        <v>1.8500000000000001E-3</v>
      </c>
      <c r="D163" s="416">
        <v>1.8500000000000001E-3</v>
      </c>
      <c r="E163" s="425" t="s">
        <v>243</v>
      </c>
      <c r="F163" s="415">
        <v>0</v>
      </c>
      <c r="G163" s="416">
        <v>0</v>
      </c>
      <c r="H163" s="418">
        <v>5.0000000000000002E-5</v>
      </c>
      <c r="I163" s="415">
        <v>3.9999999999999902E-5</v>
      </c>
      <c r="J163" s="416">
        <v>3.9999999999999902E-5</v>
      </c>
      <c r="K163" s="426" t="s">
        <v>243</v>
      </c>
    </row>
    <row r="164" spans="1:11" ht="14.4" customHeight="1" thickBot="1" x14ac:dyDescent="0.35">
      <c r="A164" s="436" t="s">
        <v>399</v>
      </c>
      <c r="B164" s="420">
        <v>273.11551397445299</v>
      </c>
      <c r="C164" s="420">
        <v>363.32866999999999</v>
      </c>
      <c r="D164" s="421">
        <v>90.213156025545999</v>
      </c>
      <c r="E164" s="427">
        <v>1.330311356952</v>
      </c>
      <c r="F164" s="420">
        <v>547.02456523910496</v>
      </c>
      <c r="G164" s="421">
        <v>364.683043492737</v>
      </c>
      <c r="H164" s="423">
        <v>62.01943</v>
      </c>
      <c r="I164" s="420">
        <v>330.97489000000002</v>
      </c>
      <c r="J164" s="421">
        <v>-33.708153492736002</v>
      </c>
      <c r="K164" s="428">
        <v>0.60504575302800001</v>
      </c>
    </row>
    <row r="165" spans="1:11" ht="14.4" customHeight="1" thickBot="1" x14ac:dyDescent="0.35">
      <c r="A165" s="437" t="s">
        <v>400</v>
      </c>
      <c r="B165" s="415">
        <v>0</v>
      </c>
      <c r="C165" s="415">
        <v>1.512</v>
      </c>
      <c r="D165" s="416">
        <v>1.512</v>
      </c>
      <c r="E165" s="425" t="s">
        <v>243</v>
      </c>
      <c r="F165" s="415">
        <v>2.4429977373759999</v>
      </c>
      <c r="G165" s="416">
        <v>1.6286651582509999</v>
      </c>
      <c r="H165" s="418">
        <v>3.5999999999999997E-2</v>
      </c>
      <c r="I165" s="415">
        <v>0.72699999999999998</v>
      </c>
      <c r="J165" s="416">
        <v>-0.90166515825100002</v>
      </c>
      <c r="K165" s="419">
        <v>0.29758521216599998</v>
      </c>
    </row>
    <row r="166" spans="1:11" ht="14.4" customHeight="1" thickBot="1" x14ac:dyDescent="0.35">
      <c r="A166" s="437" t="s">
        <v>401</v>
      </c>
      <c r="B166" s="415">
        <v>273.11551397445299</v>
      </c>
      <c r="C166" s="415">
        <v>361.81666999999999</v>
      </c>
      <c r="D166" s="416">
        <v>88.701156025545998</v>
      </c>
      <c r="E166" s="417">
        <v>1.324775237901</v>
      </c>
      <c r="F166" s="415">
        <v>544.58156750172805</v>
      </c>
      <c r="G166" s="416">
        <v>363.05437833448599</v>
      </c>
      <c r="H166" s="418">
        <v>61.983429999999998</v>
      </c>
      <c r="I166" s="415">
        <v>330.24788999999998</v>
      </c>
      <c r="J166" s="416">
        <v>-32.806488334485003</v>
      </c>
      <c r="K166" s="419">
        <v>0.606425023738</v>
      </c>
    </row>
    <row r="167" spans="1:11" ht="14.4" customHeight="1" thickBot="1" x14ac:dyDescent="0.35">
      <c r="A167" s="436" t="s">
        <v>402</v>
      </c>
      <c r="B167" s="420">
        <v>0</v>
      </c>
      <c r="C167" s="420">
        <v>0</v>
      </c>
      <c r="D167" s="421">
        <v>0</v>
      </c>
      <c r="E167" s="427">
        <v>1</v>
      </c>
      <c r="F167" s="420">
        <v>0</v>
      </c>
      <c r="G167" s="421">
        <v>0</v>
      </c>
      <c r="H167" s="423">
        <v>0</v>
      </c>
      <c r="I167" s="420">
        <v>12</v>
      </c>
      <c r="J167" s="421">
        <v>12</v>
      </c>
      <c r="K167" s="424" t="s">
        <v>274</v>
      </c>
    </row>
    <row r="168" spans="1:11" ht="14.4" customHeight="1" thickBot="1" x14ac:dyDescent="0.35">
      <c r="A168" s="437" t="s">
        <v>403</v>
      </c>
      <c r="B168" s="415">
        <v>0</v>
      </c>
      <c r="C168" s="415">
        <v>0</v>
      </c>
      <c r="D168" s="416">
        <v>0</v>
      </c>
      <c r="E168" s="417">
        <v>1</v>
      </c>
      <c r="F168" s="415">
        <v>0</v>
      </c>
      <c r="G168" s="416">
        <v>0</v>
      </c>
      <c r="H168" s="418">
        <v>0</v>
      </c>
      <c r="I168" s="415">
        <v>12</v>
      </c>
      <c r="J168" s="416">
        <v>12</v>
      </c>
      <c r="K168" s="426" t="s">
        <v>274</v>
      </c>
    </row>
    <row r="169" spans="1:11" ht="14.4" customHeight="1" thickBot="1" x14ac:dyDescent="0.35">
      <c r="A169" s="434" t="s">
        <v>404</v>
      </c>
      <c r="B169" s="415">
        <v>0</v>
      </c>
      <c r="C169" s="415">
        <v>8.9149999999999993E-2</v>
      </c>
      <c r="D169" s="416">
        <v>8.9149999999999993E-2</v>
      </c>
      <c r="E169" s="425" t="s">
        <v>274</v>
      </c>
      <c r="F169" s="415">
        <v>0</v>
      </c>
      <c r="G169" s="416">
        <v>0</v>
      </c>
      <c r="H169" s="418">
        <v>0</v>
      </c>
      <c r="I169" s="415">
        <v>0</v>
      </c>
      <c r="J169" s="416">
        <v>0</v>
      </c>
      <c r="K169" s="426" t="s">
        <v>243</v>
      </c>
    </row>
    <row r="170" spans="1:11" ht="14.4" customHeight="1" thickBot="1" x14ac:dyDescent="0.35">
      <c r="A170" s="440" t="s">
        <v>405</v>
      </c>
      <c r="B170" s="420">
        <v>0</v>
      </c>
      <c r="C170" s="420">
        <v>8.9149999999999993E-2</v>
      </c>
      <c r="D170" s="421">
        <v>8.9149999999999993E-2</v>
      </c>
      <c r="E170" s="422" t="s">
        <v>274</v>
      </c>
      <c r="F170" s="420">
        <v>0</v>
      </c>
      <c r="G170" s="421">
        <v>0</v>
      </c>
      <c r="H170" s="423">
        <v>0</v>
      </c>
      <c r="I170" s="420">
        <v>0</v>
      </c>
      <c r="J170" s="421">
        <v>0</v>
      </c>
      <c r="K170" s="424" t="s">
        <v>243</v>
      </c>
    </row>
    <row r="171" spans="1:11" ht="14.4" customHeight="1" thickBot="1" x14ac:dyDescent="0.35">
      <c r="A171" s="436" t="s">
        <v>406</v>
      </c>
      <c r="B171" s="420">
        <v>0</v>
      </c>
      <c r="C171" s="420">
        <v>8.9149999999999993E-2</v>
      </c>
      <c r="D171" s="421">
        <v>8.9149999999999993E-2</v>
      </c>
      <c r="E171" s="422" t="s">
        <v>274</v>
      </c>
      <c r="F171" s="420">
        <v>0</v>
      </c>
      <c r="G171" s="421">
        <v>0</v>
      </c>
      <c r="H171" s="423">
        <v>0</v>
      </c>
      <c r="I171" s="420">
        <v>0</v>
      </c>
      <c r="J171" s="421">
        <v>0</v>
      </c>
      <c r="K171" s="424" t="s">
        <v>243</v>
      </c>
    </row>
    <row r="172" spans="1:11" ht="14.4" customHeight="1" thickBot="1" x14ac:dyDescent="0.35">
      <c r="A172" s="437" t="s">
        <v>407</v>
      </c>
      <c r="B172" s="415">
        <v>0</v>
      </c>
      <c r="C172" s="415">
        <v>8.9149999999999993E-2</v>
      </c>
      <c r="D172" s="416">
        <v>8.9149999999999993E-2</v>
      </c>
      <c r="E172" s="425" t="s">
        <v>274</v>
      </c>
      <c r="F172" s="415">
        <v>0</v>
      </c>
      <c r="G172" s="416">
        <v>0</v>
      </c>
      <c r="H172" s="418">
        <v>0</v>
      </c>
      <c r="I172" s="415">
        <v>0</v>
      </c>
      <c r="J172" s="416">
        <v>0</v>
      </c>
      <c r="K172" s="426" t="s">
        <v>243</v>
      </c>
    </row>
    <row r="173" spans="1:11" ht="14.4" customHeight="1" thickBot="1" x14ac:dyDescent="0.35">
      <c r="A173" s="433" t="s">
        <v>408</v>
      </c>
      <c r="B173" s="415">
        <v>3652.4431301675199</v>
      </c>
      <c r="C173" s="415">
        <v>4119.0947800000004</v>
      </c>
      <c r="D173" s="416">
        <v>466.65164983248098</v>
      </c>
      <c r="E173" s="417">
        <v>1.127764247984</v>
      </c>
      <c r="F173" s="415">
        <v>6094.4807656904004</v>
      </c>
      <c r="G173" s="416">
        <v>4062.98717712694</v>
      </c>
      <c r="H173" s="418">
        <v>422.14134999999999</v>
      </c>
      <c r="I173" s="415">
        <v>3965.4132300000001</v>
      </c>
      <c r="J173" s="416">
        <v>-97.573947126934996</v>
      </c>
      <c r="K173" s="419">
        <v>0.65065645170599995</v>
      </c>
    </row>
    <row r="174" spans="1:11" ht="14.4" customHeight="1" thickBot="1" x14ac:dyDescent="0.35">
      <c r="A174" s="438" t="s">
        <v>409</v>
      </c>
      <c r="B174" s="420">
        <v>3652.4431301675199</v>
      </c>
      <c r="C174" s="420">
        <v>4119.0947800000004</v>
      </c>
      <c r="D174" s="421">
        <v>466.65164983248098</v>
      </c>
      <c r="E174" s="427">
        <v>1.127764247984</v>
      </c>
      <c r="F174" s="420">
        <v>6094.4807656904004</v>
      </c>
      <c r="G174" s="421">
        <v>4062.98717712694</v>
      </c>
      <c r="H174" s="423">
        <v>422.14134999999999</v>
      </c>
      <c r="I174" s="420">
        <v>3965.4132300000001</v>
      </c>
      <c r="J174" s="421">
        <v>-97.573947126934996</v>
      </c>
      <c r="K174" s="428">
        <v>0.65065645170599995</v>
      </c>
    </row>
    <row r="175" spans="1:11" ht="14.4" customHeight="1" thickBot="1" x14ac:dyDescent="0.35">
      <c r="A175" s="440" t="s">
        <v>41</v>
      </c>
      <c r="B175" s="420">
        <v>3652.4431301675199</v>
      </c>
      <c r="C175" s="420">
        <v>4119.0947800000004</v>
      </c>
      <c r="D175" s="421">
        <v>466.65164983248098</v>
      </c>
      <c r="E175" s="427">
        <v>1.127764247984</v>
      </c>
      <c r="F175" s="420">
        <v>6094.4807656904004</v>
      </c>
      <c r="G175" s="421">
        <v>4062.98717712694</v>
      </c>
      <c r="H175" s="423">
        <v>422.14134999999999</v>
      </c>
      <c r="I175" s="420">
        <v>3965.4132300000001</v>
      </c>
      <c r="J175" s="421">
        <v>-97.573947126934996</v>
      </c>
      <c r="K175" s="428">
        <v>0.65065645170599995</v>
      </c>
    </row>
    <row r="176" spans="1:11" ht="14.4" customHeight="1" thickBot="1" x14ac:dyDescent="0.35">
      <c r="A176" s="439" t="s">
        <v>410</v>
      </c>
      <c r="B176" s="415">
        <v>26.376109984854999</v>
      </c>
      <c r="C176" s="415">
        <v>16.633569999999999</v>
      </c>
      <c r="D176" s="416">
        <v>-9.7425399848550001</v>
      </c>
      <c r="E176" s="417">
        <v>0.63063014256200001</v>
      </c>
      <c r="F176" s="415">
        <v>0</v>
      </c>
      <c r="G176" s="416">
        <v>0</v>
      </c>
      <c r="H176" s="418">
        <v>0</v>
      </c>
      <c r="I176" s="415">
        <v>7.5482100000000001</v>
      </c>
      <c r="J176" s="416">
        <v>7.5482100000000001</v>
      </c>
      <c r="K176" s="426" t="s">
        <v>274</v>
      </c>
    </row>
    <row r="177" spans="1:11" ht="14.4" customHeight="1" thickBot="1" x14ac:dyDescent="0.35">
      <c r="A177" s="437" t="s">
        <v>411</v>
      </c>
      <c r="B177" s="415">
        <v>26.376109984854999</v>
      </c>
      <c r="C177" s="415">
        <v>16.633569999999999</v>
      </c>
      <c r="D177" s="416">
        <v>-9.7425399848550001</v>
      </c>
      <c r="E177" s="417">
        <v>0.63063014256200001</v>
      </c>
      <c r="F177" s="415">
        <v>0</v>
      </c>
      <c r="G177" s="416">
        <v>0</v>
      </c>
      <c r="H177" s="418">
        <v>0</v>
      </c>
      <c r="I177" s="415">
        <v>7.5482100000000001</v>
      </c>
      <c r="J177" s="416">
        <v>7.5482100000000001</v>
      </c>
      <c r="K177" s="426" t="s">
        <v>274</v>
      </c>
    </row>
    <row r="178" spans="1:11" ht="14.4" customHeight="1" thickBot="1" x14ac:dyDescent="0.35">
      <c r="A178" s="436" t="s">
        <v>412</v>
      </c>
      <c r="B178" s="420">
        <v>50.788534803095999</v>
      </c>
      <c r="C178" s="420">
        <v>54.801000000000002</v>
      </c>
      <c r="D178" s="421">
        <v>4.0124651969030003</v>
      </c>
      <c r="E178" s="427">
        <v>1.079003365867</v>
      </c>
      <c r="F178" s="420">
        <v>49.167005595321001</v>
      </c>
      <c r="G178" s="421">
        <v>32.778003730214003</v>
      </c>
      <c r="H178" s="423">
        <v>0.52500000000000002</v>
      </c>
      <c r="I178" s="420">
        <v>21.881499999999999</v>
      </c>
      <c r="J178" s="421">
        <v>-10.896503730214</v>
      </c>
      <c r="K178" s="428">
        <v>0.44504438972900001</v>
      </c>
    </row>
    <row r="179" spans="1:11" ht="14.4" customHeight="1" thickBot="1" x14ac:dyDescent="0.35">
      <c r="A179" s="437" t="s">
        <v>413</v>
      </c>
      <c r="B179" s="415">
        <v>50.788534803095999</v>
      </c>
      <c r="C179" s="415">
        <v>54.801000000000002</v>
      </c>
      <c r="D179" s="416">
        <v>4.0124651969030003</v>
      </c>
      <c r="E179" s="417">
        <v>1.079003365867</v>
      </c>
      <c r="F179" s="415">
        <v>49.167005595321001</v>
      </c>
      <c r="G179" s="416">
        <v>32.778003730214003</v>
      </c>
      <c r="H179" s="418">
        <v>0.52500000000000002</v>
      </c>
      <c r="I179" s="415">
        <v>21.881499999999999</v>
      </c>
      <c r="J179" s="416">
        <v>-10.896503730214</v>
      </c>
      <c r="K179" s="419">
        <v>0.44504438972900001</v>
      </c>
    </row>
    <row r="180" spans="1:11" ht="14.4" customHeight="1" thickBot="1" x14ac:dyDescent="0.35">
      <c r="A180" s="436" t="s">
        <v>414</v>
      </c>
      <c r="B180" s="420">
        <v>95.575343260140997</v>
      </c>
      <c r="C180" s="420">
        <v>89.022300000000001</v>
      </c>
      <c r="D180" s="421">
        <v>-6.553043260141</v>
      </c>
      <c r="E180" s="427">
        <v>0.93143583861000001</v>
      </c>
      <c r="F180" s="420">
        <v>42.713655974437998</v>
      </c>
      <c r="G180" s="421">
        <v>28.475770649625002</v>
      </c>
      <c r="H180" s="423">
        <v>2.4904000000000002</v>
      </c>
      <c r="I180" s="420">
        <v>26.009879999999999</v>
      </c>
      <c r="J180" s="421">
        <v>-2.4658906496249999</v>
      </c>
      <c r="K180" s="428">
        <v>0.60893593410799995</v>
      </c>
    </row>
    <row r="181" spans="1:11" ht="14.4" customHeight="1" thickBot="1" x14ac:dyDescent="0.35">
      <c r="A181" s="437" t="s">
        <v>415</v>
      </c>
      <c r="B181" s="415">
        <v>51.856464718204002</v>
      </c>
      <c r="C181" s="415">
        <v>51.06</v>
      </c>
      <c r="D181" s="416">
        <v>-0.796464718204</v>
      </c>
      <c r="E181" s="417">
        <v>0.98464097538200002</v>
      </c>
      <c r="F181" s="415">
        <v>0</v>
      </c>
      <c r="G181" s="416">
        <v>0</v>
      </c>
      <c r="H181" s="418">
        <v>0</v>
      </c>
      <c r="I181" s="415">
        <v>0.37</v>
      </c>
      <c r="J181" s="416">
        <v>0.37</v>
      </c>
      <c r="K181" s="426" t="s">
        <v>274</v>
      </c>
    </row>
    <row r="182" spans="1:11" ht="14.4" customHeight="1" thickBot="1" x14ac:dyDescent="0.35">
      <c r="A182" s="437" t="s">
        <v>416</v>
      </c>
      <c r="B182" s="415">
        <v>0.26417766293</v>
      </c>
      <c r="C182" s="415">
        <v>5.3600000000000002E-2</v>
      </c>
      <c r="D182" s="416">
        <v>-0.21057766292999999</v>
      </c>
      <c r="E182" s="417">
        <v>0.20289376249800001</v>
      </c>
      <c r="F182" s="415">
        <v>0</v>
      </c>
      <c r="G182" s="416">
        <v>0</v>
      </c>
      <c r="H182" s="418">
        <v>0</v>
      </c>
      <c r="I182" s="415">
        <v>0</v>
      </c>
      <c r="J182" s="416">
        <v>0</v>
      </c>
      <c r="K182" s="419">
        <v>8</v>
      </c>
    </row>
    <row r="183" spans="1:11" ht="14.4" customHeight="1" thickBot="1" x14ac:dyDescent="0.35">
      <c r="A183" s="437" t="s">
        <v>417</v>
      </c>
      <c r="B183" s="415">
        <v>43.454700879007</v>
      </c>
      <c r="C183" s="415">
        <v>37.908700000000003</v>
      </c>
      <c r="D183" s="416">
        <v>-5.5460008790069999</v>
      </c>
      <c r="E183" s="417">
        <v>0.87237282119399995</v>
      </c>
      <c r="F183" s="415">
        <v>42.713655974437998</v>
      </c>
      <c r="G183" s="416">
        <v>28.475770649625002</v>
      </c>
      <c r="H183" s="418">
        <v>2.4904000000000002</v>
      </c>
      <c r="I183" s="415">
        <v>25.639880000000002</v>
      </c>
      <c r="J183" s="416">
        <v>-2.835890649625</v>
      </c>
      <c r="K183" s="419">
        <v>0.60027359904099997</v>
      </c>
    </row>
    <row r="184" spans="1:11" ht="14.4" customHeight="1" thickBot="1" x14ac:dyDescent="0.35">
      <c r="A184" s="436" t="s">
        <v>418</v>
      </c>
      <c r="B184" s="420">
        <v>157.328813058919</v>
      </c>
      <c r="C184" s="420">
        <v>161.48820000000001</v>
      </c>
      <c r="D184" s="421">
        <v>4.1593869410810003</v>
      </c>
      <c r="E184" s="427">
        <v>1.02643754097</v>
      </c>
      <c r="F184" s="420">
        <v>151.44985382700901</v>
      </c>
      <c r="G184" s="421">
        <v>100.966569218006</v>
      </c>
      <c r="H184" s="423">
        <v>6.0897100000000002</v>
      </c>
      <c r="I184" s="420">
        <v>98.292410000000004</v>
      </c>
      <c r="J184" s="421">
        <v>-2.6741592180059999</v>
      </c>
      <c r="K184" s="428">
        <v>0.64900960625699999</v>
      </c>
    </row>
    <row r="185" spans="1:11" ht="14.4" customHeight="1" thickBot="1" x14ac:dyDescent="0.35">
      <c r="A185" s="437" t="s">
        <v>419</v>
      </c>
      <c r="B185" s="415">
        <v>157.328813058919</v>
      </c>
      <c r="C185" s="415">
        <v>161.48820000000001</v>
      </c>
      <c r="D185" s="416">
        <v>4.1593869410810003</v>
      </c>
      <c r="E185" s="417">
        <v>1.02643754097</v>
      </c>
      <c r="F185" s="415">
        <v>151.44985382700901</v>
      </c>
      <c r="G185" s="416">
        <v>100.966569218006</v>
      </c>
      <c r="H185" s="418">
        <v>6.0897100000000002</v>
      </c>
      <c r="I185" s="415">
        <v>98.292410000000004</v>
      </c>
      <c r="J185" s="416">
        <v>-2.6741592180059999</v>
      </c>
      <c r="K185" s="419">
        <v>0.64900960625699999</v>
      </c>
    </row>
    <row r="186" spans="1:11" ht="14.4" customHeight="1" thickBot="1" x14ac:dyDescent="0.35">
      <c r="A186" s="436" t="s">
        <v>420</v>
      </c>
      <c r="B186" s="420">
        <v>0</v>
      </c>
      <c r="C186" s="420">
        <v>6.5739999999999998</v>
      </c>
      <c r="D186" s="421">
        <v>6.5739999999999998</v>
      </c>
      <c r="E186" s="422" t="s">
        <v>274</v>
      </c>
      <c r="F186" s="420">
        <v>0</v>
      </c>
      <c r="G186" s="421">
        <v>0</v>
      </c>
      <c r="H186" s="423">
        <v>0</v>
      </c>
      <c r="I186" s="420">
        <v>5.73</v>
      </c>
      <c r="J186" s="421">
        <v>5.73</v>
      </c>
      <c r="K186" s="424" t="s">
        <v>274</v>
      </c>
    </row>
    <row r="187" spans="1:11" ht="14.4" customHeight="1" thickBot="1" x14ac:dyDescent="0.35">
      <c r="A187" s="437" t="s">
        <v>421</v>
      </c>
      <c r="B187" s="415">
        <v>0</v>
      </c>
      <c r="C187" s="415">
        <v>6.5739999999999998</v>
      </c>
      <c r="D187" s="416">
        <v>6.5739999999999998</v>
      </c>
      <c r="E187" s="425" t="s">
        <v>274</v>
      </c>
      <c r="F187" s="415">
        <v>0</v>
      </c>
      <c r="G187" s="416">
        <v>0</v>
      </c>
      <c r="H187" s="418">
        <v>0</v>
      </c>
      <c r="I187" s="415">
        <v>5.73</v>
      </c>
      <c r="J187" s="416">
        <v>5.73</v>
      </c>
      <c r="K187" s="426" t="s">
        <v>274</v>
      </c>
    </row>
    <row r="188" spans="1:11" ht="14.4" customHeight="1" thickBot="1" x14ac:dyDescent="0.35">
      <c r="A188" s="436" t="s">
        <v>422</v>
      </c>
      <c r="B188" s="420">
        <v>512.92717678424299</v>
      </c>
      <c r="C188" s="420">
        <v>526.01575000000003</v>
      </c>
      <c r="D188" s="421">
        <v>13.088573215757</v>
      </c>
      <c r="E188" s="427">
        <v>1.025517410283</v>
      </c>
      <c r="F188" s="420">
        <v>2610.8472565762399</v>
      </c>
      <c r="G188" s="421">
        <v>1740.56483771749</v>
      </c>
      <c r="H188" s="423">
        <v>160.42207999999999</v>
      </c>
      <c r="I188" s="420">
        <v>1464.6879899999999</v>
      </c>
      <c r="J188" s="421">
        <v>-275.87684771749502</v>
      </c>
      <c r="K188" s="428">
        <v>0.561001026126</v>
      </c>
    </row>
    <row r="189" spans="1:11" ht="14.4" customHeight="1" thickBot="1" x14ac:dyDescent="0.35">
      <c r="A189" s="437" t="s">
        <v>423</v>
      </c>
      <c r="B189" s="415">
        <v>512.92717678424299</v>
      </c>
      <c r="C189" s="415">
        <v>526.01575000000003</v>
      </c>
      <c r="D189" s="416">
        <v>13.088573215757</v>
      </c>
      <c r="E189" s="417">
        <v>1.025517410283</v>
      </c>
      <c r="F189" s="415">
        <v>2610.8472565762399</v>
      </c>
      <c r="G189" s="416">
        <v>1740.56483771749</v>
      </c>
      <c r="H189" s="418">
        <v>160.42207999999999</v>
      </c>
      <c r="I189" s="415">
        <v>1464.6879899999999</v>
      </c>
      <c r="J189" s="416">
        <v>-275.87684771749502</v>
      </c>
      <c r="K189" s="419">
        <v>0.561001026126</v>
      </c>
    </row>
    <row r="190" spans="1:11" ht="14.4" customHeight="1" thickBot="1" x14ac:dyDescent="0.35">
      <c r="A190" s="436" t="s">
        <v>424</v>
      </c>
      <c r="B190" s="420">
        <v>2809.4471522762601</v>
      </c>
      <c r="C190" s="420">
        <v>3264.55996</v>
      </c>
      <c r="D190" s="421">
        <v>455.11280772373698</v>
      </c>
      <c r="E190" s="427">
        <v>1.161993724407</v>
      </c>
      <c r="F190" s="420">
        <v>3240.3029937173901</v>
      </c>
      <c r="G190" s="421">
        <v>2160.2019958115902</v>
      </c>
      <c r="H190" s="423">
        <v>252.61416</v>
      </c>
      <c r="I190" s="420">
        <v>2341.2632400000002</v>
      </c>
      <c r="J190" s="421">
        <v>181.06124418840599</v>
      </c>
      <c r="K190" s="428">
        <v>0.72254454121699996</v>
      </c>
    </row>
    <row r="191" spans="1:11" ht="14.4" customHeight="1" thickBot="1" x14ac:dyDescent="0.35">
      <c r="A191" s="437" t="s">
        <v>425</v>
      </c>
      <c r="B191" s="415">
        <v>2809.4471522762601</v>
      </c>
      <c r="C191" s="415">
        <v>3264.55996</v>
      </c>
      <c r="D191" s="416">
        <v>455.11280772373698</v>
      </c>
      <c r="E191" s="417">
        <v>1.161993724407</v>
      </c>
      <c r="F191" s="415">
        <v>3240.3029937173901</v>
      </c>
      <c r="G191" s="416">
        <v>2160.2019958115902</v>
      </c>
      <c r="H191" s="418">
        <v>252.61416</v>
      </c>
      <c r="I191" s="415">
        <v>2341.2632400000002</v>
      </c>
      <c r="J191" s="416">
        <v>181.06124418840599</v>
      </c>
      <c r="K191" s="419">
        <v>0.72254454121699996</v>
      </c>
    </row>
    <row r="192" spans="1:11" ht="14.4" customHeight="1" thickBot="1" x14ac:dyDescent="0.35">
      <c r="A192" s="441"/>
      <c r="B192" s="415">
        <v>-14263.449945340401</v>
      </c>
      <c r="C192" s="415">
        <v>-16778.88207</v>
      </c>
      <c r="D192" s="416">
        <v>-2515.4321246596201</v>
      </c>
      <c r="E192" s="417">
        <v>1.176355098822</v>
      </c>
      <c r="F192" s="415">
        <v>-17542.909937221499</v>
      </c>
      <c r="G192" s="416">
        <v>-11695.273291481</v>
      </c>
      <c r="H192" s="418">
        <v>-2645.52891</v>
      </c>
      <c r="I192" s="415">
        <v>-14103.946319999999</v>
      </c>
      <c r="J192" s="416">
        <v>-2408.6730285190101</v>
      </c>
      <c r="K192" s="419">
        <v>0.80396846192899996</v>
      </c>
    </row>
    <row r="193" spans="1:11" ht="14.4" customHeight="1" thickBot="1" x14ac:dyDescent="0.35">
      <c r="A193" s="442" t="s">
        <v>53</v>
      </c>
      <c r="B193" s="429">
        <v>-14263.449945340401</v>
      </c>
      <c r="C193" s="429">
        <v>-16778.88207</v>
      </c>
      <c r="D193" s="430">
        <v>-2515.4321246596201</v>
      </c>
      <c r="E193" s="431">
        <v>-1.176552319824</v>
      </c>
      <c r="F193" s="429">
        <v>-17542.909937221499</v>
      </c>
      <c r="G193" s="430">
        <v>-11695.273291481</v>
      </c>
      <c r="H193" s="429">
        <v>-2645.52891</v>
      </c>
      <c r="I193" s="429">
        <v>-14103.946319999999</v>
      </c>
      <c r="J193" s="430">
        <v>-2408.6730285190101</v>
      </c>
      <c r="K193" s="432">
        <v>0.80396846192899996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45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426</v>
      </c>
      <c r="B5" s="444" t="s">
        <v>427</v>
      </c>
      <c r="C5" s="445" t="s">
        <v>428</v>
      </c>
      <c r="D5" s="445" t="s">
        <v>428</v>
      </c>
      <c r="E5" s="445"/>
      <c r="F5" s="445" t="s">
        <v>428</v>
      </c>
      <c r="G5" s="445" t="s">
        <v>428</v>
      </c>
      <c r="H5" s="445" t="s">
        <v>428</v>
      </c>
      <c r="I5" s="446" t="s">
        <v>428</v>
      </c>
      <c r="J5" s="447" t="s">
        <v>55</v>
      </c>
    </row>
    <row r="6" spans="1:10" ht="14.4" customHeight="1" x14ac:dyDescent="0.3">
      <c r="A6" s="443" t="s">
        <v>426</v>
      </c>
      <c r="B6" s="444" t="s">
        <v>429</v>
      </c>
      <c r="C6" s="445">
        <v>170.04553000000004</v>
      </c>
      <c r="D6" s="445">
        <v>157.05403999999999</v>
      </c>
      <c r="E6" s="445"/>
      <c r="F6" s="445">
        <v>127.30047999999998</v>
      </c>
      <c r="G6" s="445">
        <v>178.66667187499999</v>
      </c>
      <c r="H6" s="445">
        <v>-51.366191875000013</v>
      </c>
      <c r="I6" s="446">
        <v>0.71250266579691379</v>
      </c>
      <c r="J6" s="447" t="s">
        <v>1</v>
      </c>
    </row>
    <row r="7" spans="1:10" ht="14.4" customHeight="1" x14ac:dyDescent="0.3">
      <c r="A7" s="443" t="s">
        <v>426</v>
      </c>
      <c r="B7" s="444" t="s">
        <v>430</v>
      </c>
      <c r="C7" s="445">
        <v>0.92673000000000005</v>
      </c>
      <c r="D7" s="445">
        <v>1.1818900000000001</v>
      </c>
      <c r="E7" s="445"/>
      <c r="F7" s="445">
        <v>0.91600999999999988</v>
      </c>
      <c r="G7" s="445">
        <v>1.3333333740234374</v>
      </c>
      <c r="H7" s="445">
        <v>-0.41732337402343755</v>
      </c>
      <c r="I7" s="446">
        <v>0.68700747903419557</v>
      </c>
      <c r="J7" s="447" t="s">
        <v>1</v>
      </c>
    </row>
    <row r="8" spans="1:10" ht="14.4" customHeight="1" x14ac:dyDescent="0.3">
      <c r="A8" s="443" t="s">
        <v>426</v>
      </c>
      <c r="B8" s="444" t="s">
        <v>431</v>
      </c>
      <c r="C8" s="445">
        <v>0</v>
      </c>
      <c r="D8" s="445">
        <v>0</v>
      </c>
      <c r="E8" s="445"/>
      <c r="F8" s="445">
        <v>0</v>
      </c>
      <c r="G8" s="445">
        <v>0</v>
      </c>
      <c r="H8" s="445">
        <v>0</v>
      </c>
      <c r="I8" s="446" t="s">
        <v>428</v>
      </c>
      <c r="J8" s="447" t="s">
        <v>1</v>
      </c>
    </row>
    <row r="9" spans="1:10" ht="14.4" customHeight="1" x14ac:dyDescent="0.3">
      <c r="A9" s="443" t="s">
        <v>426</v>
      </c>
      <c r="B9" s="444" t="s">
        <v>432</v>
      </c>
      <c r="C9" s="445">
        <v>24.425999999999998</v>
      </c>
      <c r="D9" s="445">
        <v>68.724000000000004</v>
      </c>
      <c r="E9" s="445"/>
      <c r="F9" s="445">
        <v>68.861999999999995</v>
      </c>
      <c r="G9" s="445">
        <v>73.333335937499996</v>
      </c>
      <c r="H9" s="445">
        <v>-4.471335937500001</v>
      </c>
      <c r="I9" s="446">
        <v>0.93902723938113497</v>
      </c>
      <c r="J9" s="447" t="s">
        <v>1</v>
      </c>
    </row>
    <row r="10" spans="1:10" ht="14.4" customHeight="1" x14ac:dyDescent="0.3">
      <c r="A10" s="443" t="s">
        <v>426</v>
      </c>
      <c r="B10" s="444" t="s">
        <v>433</v>
      </c>
      <c r="C10" s="445">
        <v>195.39826000000002</v>
      </c>
      <c r="D10" s="445">
        <v>226.95992999999999</v>
      </c>
      <c r="E10" s="445"/>
      <c r="F10" s="445">
        <v>197.07848999999996</v>
      </c>
      <c r="G10" s="445">
        <v>253.3333411865234</v>
      </c>
      <c r="H10" s="445">
        <v>-56.254851186523439</v>
      </c>
      <c r="I10" s="446">
        <v>0.77794138377899369</v>
      </c>
      <c r="J10" s="447" t="s">
        <v>434</v>
      </c>
    </row>
    <row r="12" spans="1:10" ht="14.4" customHeight="1" x14ac:dyDescent="0.3">
      <c r="A12" s="443" t="s">
        <v>426</v>
      </c>
      <c r="B12" s="444" t="s">
        <v>427</v>
      </c>
      <c r="C12" s="445" t="s">
        <v>428</v>
      </c>
      <c r="D12" s="445" t="s">
        <v>428</v>
      </c>
      <c r="E12" s="445"/>
      <c r="F12" s="445" t="s">
        <v>428</v>
      </c>
      <c r="G12" s="445" t="s">
        <v>428</v>
      </c>
      <c r="H12" s="445" t="s">
        <v>428</v>
      </c>
      <c r="I12" s="446" t="s">
        <v>428</v>
      </c>
      <c r="J12" s="447" t="s">
        <v>55</v>
      </c>
    </row>
    <row r="13" spans="1:10" ht="14.4" customHeight="1" x14ac:dyDescent="0.3">
      <c r="A13" s="443" t="s">
        <v>435</v>
      </c>
      <c r="B13" s="444" t="s">
        <v>436</v>
      </c>
      <c r="C13" s="445" t="s">
        <v>428</v>
      </c>
      <c r="D13" s="445" t="s">
        <v>428</v>
      </c>
      <c r="E13" s="445"/>
      <c r="F13" s="445" t="s">
        <v>428</v>
      </c>
      <c r="G13" s="445" t="s">
        <v>428</v>
      </c>
      <c r="H13" s="445" t="s">
        <v>428</v>
      </c>
      <c r="I13" s="446" t="s">
        <v>428</v>
      </c>
      <c r="J13" s="447" t="s">
        <v>0</v>
      </c>
    </row>
    <row r="14" spans="1:10" ht="14.4" customHeight="1" x14ac:dyDescent="0.3">
      <c r="A14" s="443" t="s">
        <v>435</v>
      </c>
      <c r="B14" s="444" t="s">
        <v>429</v>
      </c>
      <c r="C14" s="445">
        <v>170.04553000000004</v>
      </c>
      <c r="D14" s="445">
        <v>157.05403999999999</v>
      </c>
      <c r="E14" s="445"/>
      <c r="F14" s="445">
        <v>127.30047999999998</v>
      </c>
      <c r="G14" s="445">
        <v>179</v>
      </c>
      <c r="H14" s="445">
        <v>-51.699520000000021</v>
      </c>
      <c r="I14" s="446">
        <v>0.71117586592178761</v>
      </c>
      <c r="J14" s="447" t="s">
        <v>1</v>
      </c>
    </row>
    <row r="15" spans="1:10" ht="14.4" customHeight="1" x14ac:dyDescent="0.3">
      <c r="A15" s="443" t="s">
        <v>435</v>
      </c>
      <c r="B15" s="444" t="s">
        <v>430</v>
      </c>
      <c r="C15" s="445">
        <v>0.92673000000000005</v>
      </c>
      <c r="D15" s="445">
        <v>1.1818900000000001</v>
      </c>
      <c r="E15" s="445"/>
      <c r="F15" s="445">
        <v>0.91600999999999988</v>
      </c>
      <c r="G15" s="445">
        <v>1</v>
      </c>
      <c r="H15" s="445">
        <v>-8.399000000000012E-2</v>
      </c>
      <c r="I15" s="446">
        <v>0.91600999999999988</v>
      </c>
      <c r="J15" s="447" t="s">
        <v>1</v>
      </c>
    </row>
    <row r="16" spans="1:10" ht="14.4" customHeight="1" x14ac:dyDescent="0.3">
      <c r="A16" s="443" t="s">
        <v>435</v>
      </c>
      <c r="B16" s="444" t="s">
        <v>431</v>
      </c>
      <c r="C16" s="445">
        <v>0</v>
      </c>
      <c r="D16" s="445">
        <v>0</v>
      </c>
      <c r="E16" s="445"/>
      <c r="F16" s="445">
        <v>0</v>
      </c>
      <c r="G16" s="445">
        <v>0</v>
      </c>
      <c r="H16" s="445">
        <v>0</v>
      </c>
      <c r="I16" s="446" t="s">
        <v>428</v>
      </c>
      <c r="J16" s="447" t="s">
        <v>1</v>
      </c>
    </row>
    <row r="17" spans="1:10" ht="14.4" customHeight="1" x14ac:dyDescent="0.3">
      <c r="A17" s="443" t="s">
        <v>435</v>
      </c>
      <c r="B17" s="444" t="s">
        <v>432</v>
      </c>
      <c r="C17" s="445">
        <v>24.425999999999998</v>
      </c>
      <c r="D17" s="445">
        <v>68.724000000000004</v>
      </c>
      <c r="E17" s="445"/>
      <c r="F17" s="445">
        <v>68.861999999999995</v>
      </c>
      <c r="G17" s="445">
        <v>73</v>
      </c>
      <c r="H17" s="445">
        <v>-4.1380000000000052</v>
      </c>
      <c r="I17" s="446">
        <v>0.94331506849315061</v>
      </c>
      <c r="J17" s="447" t="s">
        <v>1</v>
      </c>
    </row>
    <row r="18" spans="1:10" ht="14.4" customHeight="1" x14ac:dyDescent="0.3">
      <c r="A18" s="443" t="s">
        <v>435</v>
      </c>
      <c r="B18" s="444" t="s">
        <v>437</v>
      </c>
      <c r="C18" s="445">
        <v>195.39826000000002</v>
      </c>
      <c r="D18" s="445">
        <v>226.95992999999999</v>
      </c>
      <c r="E18" s="445"/>
      <c r="F18" s="445">
        <v>197.07848999999996</v>
      </c>
      <c r="G18" s="445">
        <v>253</v>
      </c>
      <c r="H18" s="445">
        <v>-55.92151000000004</v>
      </c>
      <c r="I18" s="446">
        <v>0.77896636363636351</v>
      </c>
      <c r="J18" s="447" t="s">
        <v>438</v>
      </c>
    </row>
    <row r="19" spans="1:10" ht="14.4" customHeight="1" x14ac:dyDescent="0.3">
      <c r="A19" s="443" t="s">
        <v>428</v>
      </c>
      <c r="B19" s="444" t="s">
        <v>428</v>
      </c>
      <c r="C19" s="445" t="s">
        <v>428</v>
      </c>
      <c r="D19" s="445" t="s">
        <v>428</v>
      </c>
      <c r="E19" s="445"/>
      <c r="F19" s="445" t="s">
        <v>428</v>
      </c>
      <c r="G19" s="445" t="s">
        <v>428</v>
      </c>
      <c r="H19" s="445" t="s">
        <v>428</v>
      </c>
      <c r="I19" s="446" t="s">
        <v>428</v>
      </c>
      <c r="J19" s="447" t="s">
        <v>439</v>
      </c>
    </row>
    <row r="20" spans="1:10" ht="14.4" customHeight="1" x14ac:dyDescent="0.3">
      <c r="A20" s="443" t="s">
        <v>426</v>
      </c>
      <c r="B20" s="444" t="s">
        <v>433</v>
      </c>
      <c r="C20" s="445">
        <v>195.39826000000002</v>
      </c>
      <c r="D20" s="445">
        <v>226.95992999999999</v>
      </c>
      <c r="E20" s="445"/>
      <c r="F20" s="445">
        <v>197.07848999999996</v>
      </c>
      <c r="G20" s="445">
        <v>253</v>
      </c>
      <c r="H20" s="445">
        <v>-55.92151000000004</v>
      </c>
      <c r="I20" s="446">
        <v>0.77896636363636351</v>
      </c>
      <c r="J20" s="447" t="s">
        <v>434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250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" customHeight="1" thickBot="1" x14ac:dyDescent="0.3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112.06266477627848</v>
      </c>
      <c r="M3" s="84">
        <f>SUBTOTAL(9,M5:M1048576)</f>
        <v>1144.1500000000001</v>
      </c>
      <c r="N3" s="85">
        <f>SUBTOTAL(9,N5:N1048576)</f>
        <v>128216.49790377903</v>
      </c>
    </row>
    <row r="4" spans="1:14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" customHeight="1" x14ac:dyDescent="0.3">
      <c r="A5" s="456" t="s">
        <v>426</v>
      </c>
      <c r="B5" s="457" t="s">
        <v>427</v>
      </c>
      <c r="C5" s="458" t="s">
        <v>435</v>
      </c>
      <c r="D5" s="459" t="s">
        <v>436</v>
      </c>
      <c r="E5" s="460">
        <v>50113001</v>
      </c>
      <c r="F5" s="459" t="s">
        <v>440</v>
      </c>
      <c r="G5" s="458" t="s">
        <v>441</v>
      </c>
      <c r="H5" s="458">
        <v>100362</v>
      </c>
      <c r="I5" s="458">
        <v>362</v>
      </c>
      <c r="J5" s="458" t="s">
        <v>442</v>
      </c>
      <c r="K5" s="458" t="s">
        <v>443</v>
      </c>
      <c r="L5" s="461">
        <v>86.434285714285707</v>
      </c>
      <c r="M5" s="461">
        <v>7</v>
      </c>
      <c r="N5" s="462">
        <v>605.04</v>
      </c>
    </row>
    <row r="6" spans="1:14" ht="14.4" customHeight="1" x14ac:dyDescent="0.3">
      <c r="A6" s="463" t="s">
        <v>426</v>
      </c>
      <c r="B6" s="464" t="s">
        <v>427</v>
      </c>
      <c r="C6" s="465" t="s">
        <v>435</v>
      </c>
      <c r="D6" s="466" t="s">
        <v>436</v>
      </c>
      <c r="E6" s="467">
        <v>50113001</v>
      </c>
      <c r="F6" s="466" t="s">
        <v>440</v>
      </c>
      <c r="G6" s="465" t="s">
        <v>441</v>
      </c>
      <c r="H6" s="465">
        <v>196610</v>
      </c>
      <c r="I6" s="465">
        <v>96610</v>
      </c>
      <c r="J6" s="465" t="s">
        <v>444</v>
      </c>
      <c r="K6" s="465" t="s">
        <v>445</v>
      </c>
      <c r="L6" s="468">
        <v>46.3825</v>
      </c>
      <c r="M6" s="468">
        <v>4</v>
      </c>
      <c r="N6" s="469">
        <v>185.53</v>
      </c>
    </row>
    <row r="7" spans="1:14" ht="14.4" customHeight="1" x14ac:dyDescent="0.3">
      <c r="A7" s="463" t="s">
        <v>426</v>
      </c>
      <c r="B7" s="464" t="s">
        <v>427</v>
      </c>
      <c r="C7" s="465" t="s">
        <v>435</v>
      </c>
      <c r="D7" s="466" t="s">
        <v>436</v>
      </c>
      <c r="E7" s="467">
        <v>50113001</v>
      </c>
      <c r="F7" s="466" t="s">
        <v>440</v>
      </c>
      <c r="G7" s="465" t="s">
        <v>441</v>
      </c>
      <c r="H7" s="465">
        <v>156926</v>
      </c>
      <c r="I7" s="465">
        <v>56926</v>
      </c>
      <c r="J7" s="465" t="s">
        <v>446</v>
      </c>
      <c r="K7" s="465" t="s">
        <v>447</v>
      </c>
      <c r="L7" s="468">
        <v>48.4</v>
      </c>
      <c r="M7" s="468">
        <v>22</v>
      </c>
      <c r="N7" s="469">
        <v>1064.8</v>
      </c>
    </row>
    <row r="8" spans="1:14" ht="14.4" customHeight="1" x14ac:dyDescent="0.3">
      <c r="A8" s="463" t="s">
        <v>426</v>
      </c>
      <c r="B8" s="464" t="s">
        <v>427</v>
      </c>
      <c r="C8" s="465" t="s">
        <v>435</v>
      </c>
      <c r="D8" s="466" t="s">
        <v>436</v>
      </c>
      <c r="E8" s="467">
        <v>50113001</v>
      </c>
      <c r="F8" s="466" t="s">
        <v>440</v>
      </c>
      <c r="G8" s="465" t="s">
        <v>441</v>
      </c>
      <c r="H8" s="465">
        <v>10561</v>
      </c>
      <c r="I8" s="465">
        <v>10561</v>
      </c>
      <c r="J8" s="465" t="s">
        <v>446</v>
      </c>
      <c r="K8" s="465" t="s">
        <v>448</v>
      </c>
      <c r="L8" s="468">
        <v>250.79999999999995</v>
      </c>
      <c r="M8" s="468">
        <v>2</v>
      </c>
      <c r="N8" s="469">
        <v>501.59999999999991</v>
      </c>
    </row>
    <row r="9" spans="1:14" ht="14.4" customHeight="1" x14ac:dyDescent="0.3">
      <c r="A9" s="463" t="s">
        <v>426</v>
      </c>
      <c r="B9" s="464" t="s">
        <v>427</v>
      </c>
      <c r="C9" s="465" t="s">
        <v>435</v>
      </c>
      <c r="D9" s="466" t="s">
        <v>436</v>
      </c>
      <c r="E9" s="467">
        <v>50113001</v>
      </c>
      <c r="F9" s="466" t="s">
        <v>440</v>
      </c>
      <c r="G9" s="465" t="s">
        <v>441</v>
      </c>
      <c r="H9" s="465">
        <v>208456</v>
      </c>
      <c r="I9" s="465">
        <v>208456</v>
      </c>
      <c r="J9" s="465" t="s">
        <v>449</v>
      </c>
      <c r="K9" s="465" t="s">
        <v>450</v>
      </c>
      <c r="L9" s="468">
        <v>738.54</v>
      </c>
      <c r="M9" s="468">
        <v>0.15000000000000002</v>
      </c>
      <c r="N9" s="469">
        <v>110.78100000000001</v>
      </c>
    </row>
    <row r="10" spans="1:14" ht="14.4" customHeight="1" x14ac:dyDescent="0.3">
      <c r="A10" s="463" t="s">
        <v>426</v>
      </c>
      <c r="B10" s="464" t="s">
        <v>427</v>
      </c>
      <c r="C10" s="465" t="s">
        <v>435</v>
      </c>
      <c r="D10" s="466" t="s">
        <v>436</v>
      </c>
      <c r="E10" s="467">
        <v>50113001</v>
      </c>
      <c r="F10" s="466" t="s">
        <v>440</v>
      </c>
      <c r="G10" s="465" t="s">
        <v>441</v>
      </c>
      <c r="H10" s="465">
        <v>100394</v>
      </c>
      <c r="I10" s="465">
        <v>394</v>
      </c>
      <c r="J10" s="465" t="s">
        <v>451</v>
      </c>
      <c r="K10" s="465" t="s">
        <v>452</v>
      </c>
      <c r="L10" s="468">
        <v>65.73</v>
      </c>
      <c r="M10" s="468">
        <v>3</v>
      </c>
      <c r="N10" s="469">
        <v>197.19</v>
      </c>
    </row>
    <row r="11" spans="1:14" ht="14.4" customHeight="1" x14ac:dyDescent="0.3">
      <c r="A11" s="463" t="s">
        <v>426</v>
      </c>
      <c r="B11" s="464" t="s">
        <v>427</v>
      </c>
      <c r="C11" s="465" t="s">
        <v>435</v>
      </c>
      <c r="D11" s="466" t="s">
        <v>436</v>
      </c>
      <c r="E11" s="467">
        <v>50113001</v>
      </c>
      <c r="F11" s="466" t="s">
        <v>440</v>
      </c>
      <c r="G11" s="465" t="s">
        <v>441</v>
      </c>
      <c r="H11" s="465">
        <v>112895</v>
      </c>
      <c r="I11" s="465">
        <v>12895</v>
      </c>
      <c r="J11" s="465" t="s">
        <v>453</v>
      </c>
      <c r="K11" s="465" t="s">
        <v>454</v>
      </c>
      <c r="L11" s="468">
        <v>106.58750000000001</v>
      </c>
      <c r="M11" s="468">
        <v>4</v>
      </c>
      <c r="N11" s="469">
        <v>426.35</v>
      </c>
    </row>
    <row r="12" spans="1:14" ht="14.4" customHeight="1" x14ac:dyDescent="0.3">
      <c r="A12" s="463" t="s">
        <v>426</v>
      </c>
      <c r="B12" s="464" t="s">
        <v>427</v>
      </c>
      <c r="C12" s="465" t="s">
        <v>435</v>
      </c>
      <c r="D12" s="466" t="s">
        <v>436</v>
      </c>
      <c r="E12" s="467">
        <v>50113001</v>
      </c>
      <c r="F12" s="466" t="s">
        <v>440</v>
      </c>
      <c r="G12" s="465" t="s">
        <v>441</v>
      </c>
      <c r="H12" s="465">
        <v>841498</v>
      </c>
      <c r="I12" s="465">
        <v>0</v>
      </c>
      <c r="J12" s="465" t="s">
        <v>455</v>
      </c>
      <c r="K12" s="465" t="s">
        <v>428</v>
      </c>
      <c r="L12" s="468">
        <v>47.200000000000017</v>
      </c>
      <c r="M12" s="468">
        <v>2</v>
      </c>
      <c r="N12" s="469">
        <v>94.400000000000034</v>
      </c>
    </row>
    <row r="13" spans="1:14" ht="14.4" customHeight="1" x14ac:dyDescent="0.3">
      <c r="A13" s="463" t="s">
        <v>426</v>
      </c>
      <c r="B13" s="464" t="s">
        <v>427</v>
      </c>
      <c r="C13" s="465" t="s">
        <v>435</v>
      </c>
      <c r="D13" s="466" t="s">
        <v>436</v>
      </c>
      <c r="E13" s="467">
        <v>50113001</v>
      </c>
      <c r="F13" s="466" t="s">
        <v>440</v>
      </c>
      <c r="G13" s="465" t="s">
        <v>441</v>
      </c>
      <c r="H13" s="465">
        <v>102477</v>
      </c>
      <c r="I13" s="465">
        <v>2477</v>
      </c>
      <c r="J13" s="465" t="s">
        <v>456</v>
      </c>
      <c r="K13" s="465" t="s">
        <v>457</v>
      </c>
      <c r="L13" s="468">
        <v>39.9</v>
      </c>
      <c r="M13" s="468">
        <v>1</v>
      </c>
      <c r="N13" s="469">
        <v>39.9</v>
      </c>
    </row>
    <row r="14" spans="1:14" ht="14.4" customHeight="1" x14ac:dyDescent="0.3">
      <c r="A14" s="463" t="s">
        <v>426</v>
      </c>
      <c r="B14" s="464" t="s">
        <v>427</v>
      </c>
      <c r="C14" s="465" t="s">
        <v>435</v>
      </c>
      <c r="D14" s="466" t="s">
        <v>436</v>
      </c>
      <c r="E14" s="467">
        <v>50113001</v>
      </c>
      <c r="F14" s="466" t="s">
        <v>440</v>
      </c>
      <c r="G14" s="465" t="s">
        <v>441</v>
      </c>
      <c r="H14" s="465">
        <v>117011</v>
      </c>
      <c r="I14" s="465">
        <v>17011</v>
      </c>
      <c r="J14" s="465" t="s">
        <v>458</v>
      </c>
      <c r="K14" s="465" t="s">
        <v>459</v>
      </c>
      <c r="L14" s="468">
        <v>145.64000000000001</v>
      </c>
      <c r="M14" s="468">
        <v>1</v>
      </c>
      <c r="N14" s="469">
        <v>145.64000000000001</v>
      </c>
    </row>
    <row r="15" spans="1:14" ht="14.4" customHeight="1" x14ac:dyDescent="0.3">
      <c r="A15" s="463" t="s">
        <v>426</v>
      </c>
      <c r="B15" s="464" t="s">
        <v>427</v>
      </c>
      <c r="C15" s="465" t="s">
        <v>435</v>
      </c>
      <c r="D15" s="466" t="s">
        <v>436</v>
      </c>
      <c r="E15" s="467">
        <v>50113001</v>
      </c>
      <c r="F15" s="466" t="s">
        <v>440</v>
      </c>
      <c r="G15" s="465" t="s">
        <v>441</v>
      </c>
      <c r="H15" s="465">
        <v>900240</v>
      </c>
      <c r="I15" s="465">
        <v>0</v>
      </c>
      <c r="J15" s="465" t="s">
        <v>460</v>
      </c>
      <c r="K15" s="465" t="s">
        <v>428</v>
      </c>
      <c r="L15" s="468">
        <v>67.760005801562571</v>
      </c>
      <c r="M15" s="468">
        <v>3</v>
      </c>
      <c r="N15" s="469">
        <v>203.28001740468773</v>
      </c>
    </row>
    <row r="16" spans="1:14" ht="14.4" customHeight="1" x14ac:dyDescent="0.3">
      <c r="A16" s="463" t="s">
        <v>426</v>
      </c>
      <c r="B16" s="464" t="s">
        <v>427</v>
      </c>
      <c r="C16" s="465" t="s">
        <v>435</v>
      </c>
      <c r="D16" s="466" t="s">
        <v>436</v>
      </c>
      <c r="E16" s="467">
        <v>50113001</v>
      </c>
      <c r="F16" s="466" t="s">
        <v>440</v>
      </c>
      <c r="G16" s="465" t="s">
        <v>441</v>
      </c>
      <c r="H16" s="465">
        <v>501596</v>
      </c>
      <c r="I16" s="465">
        <v>0</v>
      </c>
      <c r="J16" s="465" t="s">
        <v>461</v>
      </c>
      <c r="K16" s="465" t="s">
        <v>462</v>
      </c>
      <c r="L16" s="468">
        <v>113.25900000000001</v>
      </c>
      <c r="M16" s="468">
        <v>4</v>
      </c>
      <c r="N16" s="469">
        <v>453.03600000000006</v>
      </c>
    </row>
    <row r="17" spans="1:14" ht="14.4" customHeight="1" x14ac:dyDescent="0.3">
      <c r="A17" s="463" t="s">
        <v>426</v>
      </c>
      <c r="B17" s="464" t="s">
        <v>427</v>
      </c>
      <c r="C17" s="465" t="s">
        <v>435</v>
      </c>
      <c r="D17" s="466" t="s">
        <v>436</v>
      </c>
      <c r="E17" s="467">
        <v>50113001</v>
      </c>
      <c r="F17" s="466" t="s">
        <v>440</v>
      </c>
      <c r="G17" s="465" t="s">
        <v>441</v>
      </c>
      <c r="H17" s="465">
        <v>140631</v>
      </c>
      <c r="I17" s="465">
        <v>203909</v>
      </c>
      <c r="J17" s="465" t="s">
        <v>463</v>
      </c>
      <c r="K17" s="465" t="s">
        <v>464</v>
      </c>
      <c r="L17" s="468">
        <v>175.75</v>
      </c>
      <c r="M17" s="468">
        <v>4</v>
      </c>
      <c r="N17" s="469">
        <v>703</v>
      </c>
    </row>
    <row r="18" spans="1:14" ht="14.4" customHeight="1" x14ac:dyDescent="0.3">
      <c r="A18" s="463" t="s">
        <v>426</v>
      </c>
      <c r="B18" s="464" t="s">
        <v>427</v>
      </c>
      <c r="C18" s="465" t="s">
        <v>435</v>
      </c>
      <c r="D18" s="466" t="s">
        <v>436</v>
      </c>
      <c r="E18" s="467">
        <v>50113001</v>
      </c>
      <c r="F18" s="466" t="s">
        <v>440</v>
      </c>
      <c r="G18" s="465" t="s">
        <v>441</v>
      </c>
      <c r="H18" s="465">
        <v>187659</v>
      </c>
      <c r="I18" s="465">
        <v>187659</v>
      </c>
      <c r="J18" s="465" t="s">
        <v>465</v>
      </c>
      <c r="K18" s="465" t="s">
        <v>466</v>
      </c>
      <c r="L18" s="468">
        <v>282.15000000000003</v>
      </c>
      <c r="M18" s="468">
        <v>1</v>
      </c>
      <c r="N18" s="469">
        <v>282.15000000000003</v>
      </c>
    </row>
    <row r="19" spans="1:14" ht="14.4" customHeight="1" x14ac:dyDescent="0.3">
      <c r="A19" s="463" t="s">
        <v>426</v>
      </c>
      <c r="B19" s="464" t="s">
        <v>427</v>
      </c>
      <c r="C19" s="465" t="s">
        <v>435</v>
      </c>
      <c r="D19" s="466" t="s">
        <v>436</v>
      </c>
      <c r="E19" s="467">
        <v>50113001</v>
      </c>
      <c r="F19" s="466" t="s">
        <v>440</v>
      </c>
      <c r="G19" s="465" t="s">
        <v>441</v>
      </c>
      <c r="H19" s="465">
        <v>51384</v>
      </c>
      <c r="I19" s="465">
        <v>51384</v>
      </c>
      <c r="J19" s="465" t="s">
        <v>465</v>
      </c>
      <c r="K19" s="465" t="s">
        <v>467</v>
      </c>
      <c r="L19" s="468">
        <v>192.5</v>
      </c>
      <c r="M19" s="468">
        <v>1</v>
      </c>
      <c r="N19" s="469">
        <v>192.5</v>
      </c>
    </row>
    <row r="20" spans="1:14" ht="14.4" customHeight="1" x14ac:dyDescent="0.3">
      <c r="A20" s="463" t="s">
        <v>426</v>
      </c>
      <c r="B20" s="464" t="s">
        <v>427</v>
      </c>
      <c r="C20" s="465" t="s">
        <v>435</v>
      </c>
      <c r="D20" s="466" t="s">
        <v>436</v>
      </c>
      <c r="E20" s="467">
        <v>50113001</v>
      </c>
      <c r="F20" s="466" t="s">
        <v>440</v>
      </c>
      <c r="G20" s="465" t="s">
        <v>441</v>
      </c>
      <c r="H20" s="465">
        <v>51367</v>
      </c>
      <c r="I20" s="465">
        <v>51367</v>
      </c>
      <c r="J20" s="465" t="s">
        <v>465</v>
      </c>
      <c r="K20" s="465" t="s">
        <v>468</v>
      </c>
      <c r="L20" s="468">
        <v>92.950000000000017</v>
      </c>
      <c r="M20" s="468">
        <v>1</v>
      </c>
      <c r="N20" s="469">
        <v>92.950000000000017</v>
      </c>
    </row>
    <row r="21" spans="1:14" ht="14.4" customHeight="1" x14ac:dyDescent="0.3">
      <c r="A21" s="463" t="s">
        <v>426</v>
      </c>
      <c r="B21" s="464" t="s">
        <v>427</v>
      </c>
      <c r="C21" s="465" t="s">
        <v>435</v>
      </c>
      <c r="D21" s="466" t="s">
        <v>436</v>
      </c>
      <c r="E21" s="467">
        <v>50113001</v>
      </c>
      <c r="F21" s="466" t="s">
        <v>440</v>
      </c>
      <c r="G21" s="465" t="s">
        <v>441</v>
      </c>
      <c r="H21" s="465">
        <v>132082</v>
      </c>
      <c r="I21" s="465">
        <v>32082</v>
      </c>
      <c r="J21" s="465" t="s">
        <v>469</v>
      </c>
      <c r="K21" s="465" t="s">
        <v>470</v>
      </c>
      <c r="L21" s="468">
        <v>82.149999999999991</v>
      </c>
      <c r="M21" s="468">
        <v>2</v>
      </c>
      <c r="N21" s="469">
        <v>164.29999999999998</v>
      </c>
    </row>
    <row r="22" spans="1:14" ht="14.4" customHeight="1" x14ac:dyDescent="0.3">
      <c r="A22" s="463" t="s">
        <v>426</v>
      </c>
      <c r="B22" s="464" t="s">
        <v>427</v>
      </c>
      <c r="C22" s="465" t="s">
        <v>435</v>
      </c>
      <c r="D22" s="466" t="s">
        <v>436</v>
      </c>
      <c r="E22" s="467">
        <v>50113001</v>
      </c>
      <c r="F22" s="466" t="s">
        <v>440</v>
      </c>
      <c r="G22" s="465" t="s">
        <v>441</v>
      </c>
      <c r="H22" s="465">
        <v>849829</v>
      </c>
      <c r="I22" s="465">
        <v>162673</v>
      </c>
      <c r="J22" s="465" t="s">
        <v>471</v>
      </c>
      <c r="K22" s="465" t="s">
        <v>472</v>
      </c>
      <c r="L22" s="468">
        <v>56.14</v>
      </c>
      <c r="M22" s="468">
        <v>1</v>
      </c>
      <c r="N22" s="469">
        <v>56.14</v>
      </c>
    </row>
    <row r="23" spans="1:14" ht="14.4" customHeight="1" x14ac:dyDescent="0.3">
      <c r="A23" s="463" t="s">
        <v>426</v>
      </c>
      <c r="B23" s="464" t="s">
        <v>427</v>
      </c>
      <c r="C23" s="465" t="s">
        <v>435</v>
      </c>
      <c r="D23" s="466" t="s">
        <v>436</v>
      </c>
      <c r="E23" s="467">
        <v>50113001</v>
      </c>
      <c r="F23" s="466" t="s">
        <v>440</v>
      </c>
      <c r="G23" s="465" t="s">
        <v>441</v>
      </c>
      <c r="H23" s="465">
        <v>394712</v>
      </c>
      <c r="I23" s="465">
        <v>0</v>
      </c>
      <c r="J23" s="465" t="s">
        <v>473</v>
      </c>
      <c r="K23" s="465" t="s">
        <v>474</v>
      </c>
      <c r="L23" s="468">
        <v>23.700000000000003</v>
      </c>
      <c r="M23" s="468">
        <v>144</v>
      </c>
      <c r="N23" s="469">
        <v>3412.8</v>
      </c>
    </row>
    <row r="24" spans="1:14" ht="14.4" customHeight="1" x14ac:dyDescent="0.3">
      <c r="A24" s="463" t="s">
        <v>426</v>
      </c>
      <c r="B24" s="464" t="s">
        <v>427</v>
      </c>
      <c r="C24" s="465" t="s">
        <v>435</v>
      </c>
      <c r="D24" s="466" t="s">
        <v>436</v>
      </c>
      <c r="E24" s="467">
        <v>50113001</v>
      </c>
      <c r="F24" s="466" t="s">
        <v>440</v>
      </c>
      <c r="G24" s="465" t="s">
        <v>441</v>
      </c>
      <c r="H24" s="465">
        <v>930444</v>
      </c>
      <c r="I24" s="465">
        <v>0</v>
      </c>
      <c r="J24" s="465" t="s">
        <v>475</v>
      </c>
      <c r="K24" s="465" t="s">
        <v>428</v>
      </c>
      <c r="L24" s="468">
        <v>40.429069559960276</v>
      </c>
      <c r="M24" s="468">
        <v>30</v>
      </c>
      <c r="N24" s="469">
        <v>1212.8720867988084</v>
      </c>
    </row>
    <row r="25" spans="1:14" ht="14.4" customHeight="1" x14ac:dyDescent="0.3">
      <c r="A25" s="463" t="s">
        <v>426</v>
      </c>
      <c r="B25" s="464" t="s">
        <v>427</v>
      </c>
      <c r="C25" s="465" t="s">
        <v>435</v>
      </c>
      <c r="D25" s="466" t="s">
        <v>436</v>
      </c>
      <c r="E25" s="467">
        <v>50113001</v>
      </c>
      <c r="F25" s="466" t="s">
        <v>440</v>
      </c>
      <c r="G25" s="465" t="s">
        <v>441</v>
      </c>
      <c r="H25" s="465">
        <v>930224</v>
      </c>
      <c r="I25" s="465">
        <v>0</v>
      </c>
      <c r="J25" s="465" t="s">
        <v>476</v>
      </c>
      <c r="K25" s="465" t="s">
        <v>428</v>
      </c>
      <c r="L25" s="468">
        <v>104.73592472753917</v>
      </c>
      <c r="M25" s="468">
        <v>1</v>
      </c>
      <c r="N25" s="469">
        <v>104.73592472753917</v>
      </c>
    </row>
    <row r="26" spans="1:14" ht="14.4" customHeight="1" x14ac:dyDescent="0.3">
      <c r="A26" s="463" t="s">
        <v>426</v>
      </c>
      <c r="B26" s="464" t="s">
        <v>427</v>
      </c>
      <c r="C26" s="465" t="s">
        <v>435</v>
      </c>
      <c r="D26" s="466" t="s">
        <v>436</v>
      </c>
      <c r="E26" s="467">
        <v>50113001</v>
      </c>
      <c r="F26" s="466" t="s">
        <v>440</v>
      </c>
      <c r="G26" s="465" t="s">
        <v>441</v>
      </c>
      <c r="H26" s="465">
        <v>921454</v>
      </c>
      <c r="I26" s="465">
        <v>0</v>
      </c>
      <c r="J26" s="465" t="s">
        <v>477</v>
      </c>
      <c r="K26" s="465" t="s">
        <v>428</v>
      </c>
      <c r="L26" s="468">
        <v>45.546024127062879</v>
      </c>
      <c r="M26" s="468">
        <v>12</v>
      </c>
      <c r="N26" s="469">
        <v>546.55228952475454</v>
      </c>
    </row>
    <row r="27" spans="1:14" ht="14.4" customHeight="1" x14ac:dyDescent="0.3">
      <c r="A27" s="463" t="s">
        <v>426</v>
      </c>
      <c r="B27" s="464" t="s">
        <v>427</v>
      </c>
      <c r="C27" s="465" t="s">
        <v>435</v>
      </c>
      <c r="D27" s="466" t="s">
        <v>436</v>
      </c>
      <c r="E27" s="467">
        <v>50113001</v>
      </c>
      <c r="F27" s="466" t="s">
        <v>440</v>
      </c>
      <c r="G27" s="465" t="s">
        <v>441</v>
      </c>
      <c r="H27" s="465">
        <v>921244</v>
      </c>
      <c r="I27" s="465">
        <v>0</v>
      </c>
      <c r="J27" s="465" t="s">
        <v>478</v>
      </c>
      <c r="K27" s="465" t="s">
        <v>428</v>
      </c>
      <c r="L27" s="468">
        <v>64.721697607408984</v>
      </c>
      <c r="M27" s="468">
        <v>4</v>
      </c>
      <c r="N27" s="469">
        <v>258.88679042963594</v>
      </c>
    </row>
    <row r="28" spans="1:14" ht="14.4" customHeight="1" x14ac:dyDescent="0.3">
      <c r="A28" s="463" t="s">
        <v>426</v>
      </c>
      <c r="B28" s="464" t="s">
        <v>427</v>
      </c>
      <c r="C28" s="465" t="s">
        <v>435</v>
      </c>
      <c r="D28" s="466" t="s">
        <v>436</v>
      </c>
      <c r="E28" s="467">
        <v>50113001</v>
      </c>
      <c r="F28" s="466" t="s">
        <v>440</v>
      </c>
      <c r="G28" s="465" t="s">
        <v>441</v>
      </c>
      <c r="H28" s="465">
        <v>911928</v>
      </c>
      <c r="I28" s="465">
        <v>0</v>
      </c>
      <c r="J28" s="465" t="s">
        <v>479</v>
      </c>
      <c r="K28" s="465" t="s">
        <v>428</v>
      </c>
      <c r="L28" s="468">
        <v>110.57551482914285</v>
      </c>
      <c r="M28" s="468">
        <v>1</v>
      </c>
      <c r="N28" s="469">
        <v>110.57551482914285</v>
      </c>
    </row>
    <row r="29" spans="1:14" ht="14.4" customHeight="1" x14ac:dyDescent="0.3">
      <c r="A29" s="463" t="s">
        <v>426</v>
      </c>
      <c r="B29" s="464" t="s">
        <v>427</v>
      </c>
      <c r="C29" s="465" t="s">
        <v>435</v>
      </c>
      <c r="D29" s="466" t="s">
        <v>436</v>
      </c>
      <c r="E29" s="467">
        <v>50113001</v>
      </c>
      <c r="F29" s="466" t="s">
        <v>440</v>
      </c>
      <c r="G29" s="465" t="s">
        <v>441</v>
      </c>
      <c r="H29" s="465">
        <v>900513</v>
      </c>
      <c r="I29" s="465">
        <v>0</v>
      </c>
      <c r="J29" s="465" t="s">
        <v>480</v>
      </c>
      <c r="K29" s="465" t="s">
        <v>428</v>
      </c>
      <c r="L29" s="468">
        <v>70.815707130881847</v>
      </c>
      <c r="M29" s="468">
        <v>14</v>
      </c>
      <c r="N29" s="469">
        <v>991.41989983234589</v>
      </c>
    </row>
    <row r="30" spans="1:14" ht="14.4" customHeight="1" x14ac:dyDescent="0.3">
      <c r="A30" s="463" t="s">
        <v>426</v>
      </c>
      <c r="B30" s="464" t="s">
        <v>427</v>
      </c>
      <c r="C30" s="465" t="s">
        <v>435</v>
      </c>
      <c r="D30" s="466" t="s">
        <v>436</v>
      </c>
      <c r="E30" s="467">
        <v>50113001</v>
      </c>
      <c r="F30" s="466" t="s">
        <v>440</v>
      </c>
      <c r="G30" s="465" t="s">
        <v>441</v>
      </c>
      <c r="H30" s="465">
        <v>930589</v>
      </c>
      <c r="I30" s="465">
        <v>0</v>
      </c>
      <c r="J30" s="465" t="s">
        <v>481</v>
      </c>
      <c r="K30" s="465" t="s">
        <v>428</v>
      </c>
      <c r="L30" s="468">
        <v>104.76001345394502</v>
      </c>
      <c r="M30" s="468">
        <v>1</v>
      </c>
      <c r="N30" s="469">
        <v>104.76001345394502</v>
      </c>
    </row>
    <row r="31" spans="1:14" ht="14.4" customHeight="1" x14ac:dyDescent="0.3">
      <c r="A31" s="463" t="s">
        <v>426</v>
      </c>
      <c r="B31" s="464" t="s">
        <v>427</v>
      </c>
      <c r="C31" s="465" t="s">
        <v>435</v>
      </c>
      <c r="D31" s="466" t="s">
        <v>436</v>
      </c>
      <c r="E31" s="467">
        <v>50113001</v>
      </c>
      <c r="F31" s="466" t="s">
        <v>440</v>
      </c>
      <c r="G31" s="465" t="s">
        <v>441</v>
      </c>
      <c r="H31" s="465">
        <v>501828</v>
      </c>
      <c r="I31" s="465">
        <v>0</v>
      </c>
      <c r="J31" s="465" t="s">
        <v>482</v>
      </c>
      <c r="K31" s="465" t="s">
        <v>428</v>
      </c>
      <c r="L31" s="468">
        <v>66.383629164823958</v>
      </c>
      <c r="M31" s="468">
        <v>13</v>
      </c>
      <c r="N31" s="469">
        <v>862.98717914271151</v>
      </c>
    </row>
    <row r="32" spans="1:14" ht="14.4" customHeight="1" x14ac:dyDescent="0.3">
      <c r="A32" s="463" t="s">
        <v>426</v>
      </c>
      <c r="B32" s="464" t="s">
        <v>427</v>
      </c>
      <c r="C32" s="465" t="s">
        <v>435</v>
      </c>
      <c r="D32" s="466" t="s">
        <v>436</v>
      </c>
      <c r="E32" s="467">
        <v>50113001</v>
      </c>
      <c r="F32" s="466" t="s">
        <v>440</v>
      </c>
      <c r="G32" s="465" t="s">
        <v>441</v>
      </c>
      <c r="H32" s="465">
        <v>849383</v>
      </c>
      <c r="I32" s="465">
        <v>0</v>
      </c>
      <c r="J32" s="465" t="s">
        <v>483</v>
      </c>
      <c r="K32" s="465" t="s">
        <v>428</v>
      </c>
      <c r="L32" s="468">
        <v>189.31401839614128</v>
      </c>
      <c r="M32" s="468">
        <v>1</v>
      </c>
      <c r="N32" s="469">
        <v>189.31401839614128</v>
      </c>
    </row>
    <row r="33" spans="1:14" ht="14.4" customHeight="1" x14ac:dyDescent="0.3">
      <c r="A33" s="463" t="s">
        <v>426</v>
      </c>
      <c r="B33" s="464" t="s">
        <v>427</v>
      </c>
      <c r="C33" s="465" t="s">
        <v>435</v>
      </c>
      <c r="D33" s="466" t="s">
        <v>436</v>
      </c>
      <c r="E33" s="467">
        <v>50113001</v>
      </c>
      <c r="F33" s="466" t="s">
        <v>440</v>
      </c>
      <c r="G33" s="465" t="s">
        <v>441</v>
      </c>
      <c r="H33" s="465">
        <v>900857</v>
      </c>
      <c r="I33" s="465">
        <v>0</v>
      </c>
      <c r="J33" s="465" t="s">
        <v>484</v>
      </c>
      <c r="K33" s="465" t="s">
        <v>428</v>
      </c>
      <c r="L33" s="468">
        <v>196.51317486850166</v>
      </c>
      <c r="M33" s="468">
        <v>17</v>
      </c>
      <c r="N33" s="469">
        <v>3340.7239727645283</v>
      </c>
    </row>
    <row r="34" spans="1:14" ht="14.4" customHeight="1" x14ac:dyDescent="0.3">
      <c r="A34" s="463" t="s">
        <v>426</v>
      </c>
      <c r="B34" s="464" t="s">
        <v>427</v>
      </c>
      <c r="C34" s="465" t="s">
        <v>435</v>
      </c>
      <c r="D34" s="466" t="s">
        <v>436</v>
      </c>
      <c r="E34" s="467">
        <v>50113001</v>
      </c>
      <c r="F34" s="466" t="s">
        <v>440</v>
      </c>
      <c r="G34" s="465" t="s">
        <v>441</v>
      </c>
      <c r="H34" s="465">
        <v>930673</v>
      </c>
      <c r="I34" s="465">
        <v>0</v>
      </c>
      <c r="J34" s="465" t="s">
        <v>485</v>
      </c>
      <c r="K34" s="465" t="s">
        <v>486</v>
      </c>
      <c r="L34" s="468">
        <v>130.25291059898385</v>
      </c>
      <c r="M34" s="468">
        <v>11</v>
      </c>
      <c r="N34" s="469">
        <v>1432.7820165888222</v>
      </c>
    </row>
    <row r="35" spans="1:14" ht="14.4" customHeight="1" x14ac:dyDescent="0.3">
      <c r="A35" s="463" t="s">
        <v>426</v>
      </c>
      <c r="B35" s="464" t="s">
        <v>427</v>
      </c>
      <c r="C35" s="465" t="s">
        <v>435</v>
      </c>
      <c r="D35" s="466" t="s">
        <v>436</v>
      </c>
      <c r="E35" s="467">
        <v>50113001</v>
      </c>
      <c r="F35" s="466" t="s">
        <v>440</v>
      </c>
      <c r="G35" s="465" t="s">
        <v>441</v>
      </c>
      <c r="H35" s="465">
        <v>930671</v>
      </c>
      <c r="I35" s="465">
        <v>0</v>
      </c>
      <c r="J35" s="465" t="s">
        <v>487</v>
      </c>
      <c r="K35" s="465" t="s">
        <v>486</v>
      </c>
      <c r="L35" s="468">
        <v>143.59782255525062</v>
      </c>
      <c r="M35" s="468">
        <v>14</v>
      </c>
      <c r="N35" s="469">
        <v>2010.3695157735085</v>
      </c>
    </row>
    <row r="36" spans="1:14" ht="14.4" customHeight="1" x14ac:dyDescent="0.3">
      <c r="A36" s="463" t="s">
        <v>426</v>
      </c>
      <c r="B36" s="464" t="s">
        <v>427</v>
      </c>
      <c r="C36" s="465" t="s">
        <v>435</v>
      </c>
      <c r="D36" s="466" t="s">
        <v>436</v>
      </c>
      <c r="E36" s="467">
        <v>50113001</v>
      </c>
      <c r="F36" s="466" t="s">
        <v>440</v>
      </c>
      <c r="G36" s="465" t="s">
        <v>441</v>
      </c>
      <c r="H36" s="465">
        <v>930670</v>
      </c>
      <c r="I36" s="465">
        <v>0</v>
      </c>
      <c r="J36" s="465" t="s">
        <v>488</v>
      </c>
      <c r="K36" s="465" t="s">
        <v>486</v>
      </c>
      <c r="L36" s="468">
        <v>98.372110090474678</v>
      </c>
      <c r="M36" s="468">
        <v>16</v>
      </c>
      <c r="N36" s="469">
        <v>1573.9537614475948</v>
      </c>
    </row>
    <row r="37" spans="1:14" ht="14.4" customHeight="1" x14ac:dyDescent="0.3">
      <c r="A37" s="463" t="s">
        <v>426</v>
      </c>
      <c r="B37" s="464" t="s">
        <v>427</v>
      </c>
      <c r="C37" s="465" t="s">
        <v>435</v>
      </c>
      <c r="D37" s="466" t="s">
        <v>436</v>
      </c>
      <c r="E37" s="467">
        <v>50113001</v>
      </c>
      <c r="F37" s="466" t="s">
        <v>440</v>
      </c>
      <c r="G37" s="465" t="s">
        <v>441</v>
      </c>
      <c r="H37" s="465">
        <v>930674</v>
      </c>
      <c r="I37" s="465">
        <v>0</v>
      </c>
      <c r="J37" s="465" t="s">
        <v>489</v>
      </c>
      <c r="K37" s="465" t="s">
        <v>428</v>
      </c>
      <c r="L37" s="468">
        <v>122.71988584725226</v>
      </c>
      <c r="M37" s="468">
        <v>70</v>
      </c>
      <c r="N37" s="469">
        <v>8590.3920093076576</v>
      </c>
    </row>
    <row r="38" spans="1:14" ht="14.4" customHeight="1" x14ac:dyDescent="0.3">
      <c r="A38" s="463" t="s">
        <v>426</v>
      </c>
      <c r="B38" s="464" t="s">
        <v>427</v>
      </c>
      <c r="C38" s="465" t="s">
        <v>435</v>
      </c>
      <c r="D38" s="466" t="s">
        <v>436</v>
      </c>
      <c r="E38" s="467">
        <v>50113001</v>
      </c>
      <c r="F38" s="466" t="s">
        <v>440</v>
      </c>
      <c r="G38" s="465" t="s">
        <v>441</v>
      </c>
      <c r="H38" s="465">
        <v>921272</v>
      </c>
      <c r="I38" s="465">
        <v>0</v>
      </c>
      <c r="J38" s="465" t="s">
        <v>490</v>
      </c>
      <c r="K38" s="465" t="s">
        <v>428</v>
      </c>
      <c r="L38" s="468">
        <v>136.98755974604109</v>
      </c>
      <c r="M38" s="468">
        <v>16</v>
      </c>
      <c r="N38" s="469">
        <v>2191.8009559366574</v>
      </c>
    </row>
    <row r="39" spans="1:14" ht="14.4" customHeight="1" x14ac:dyDescent="0.3">
      <c r="A39" s="463" t="s">
        <v>426</v>
      </c>
      <c r="B39" s="464" t="s">
        <v>427</v>
      </c>
      <c r="C39" s="465" t="s">
        <v>435</v>
      </c>
      <c r="D39" s="466" t="s">
        <v>436</v>
      </c>
      <c r="E39" s="467">
        <v>50113001</v>
      </c>
      <c r="F39" s="466" t="s">
        <v>440</v>
      </c>
      <c r="G39" s="465" t="s">
        <v>441</v>
      </c>
      <c r="H39" s="465">
        <v>900321</v>
      </c>
      <c r="I39" s="465">
        <v>0</v>
      </c>
      <c r="J39" s="465" t="s">
        <v>491</v>
      </c>
      <c r="K39" s="465" t="s">
        <v>428</v>
      </c>
      <c r="L39" s="468">
        <v>137.667491457072</v>
      </c>
      <c r="M39" s="468">
        <v>20</v>
      </c>
      <c r="N39" s="469">
        <v>2753.3498291414403</v>
      </c>
    </row>
    <row r="40" spans="1:14" ht="14.4" customHeight="1" x14ac:dyDescent="0.3">
      <c r="A40" s="463" t="s">
        <v>426</v>
      </c>
      <c r="B40" s="464" t="s">
        <v>427</v>
      </c>
      <c r="C40" s="465" t="s">
        <v>435</v>
      </c>
      <c r="D40" s="466" t="s">
        <v>436</v>
      </c>
      <c r="E40" s="467">
        <v>50113001</v>
      </c>
      <c r="F40" s="466" t="s">
        <v>440</v>
      </c>
      <c r="G40" s="465" t="s">
        <v>441</v>
      </c>
      <c r="H40" s="465">
        <v>501065</v>
      </c>
      <c r="I40" s="465">
        <v>0</v>
      </c>
      <c r="J40" s="465" t="s">
        <v>492</v>
      </c>
      <c r="K40" s="465" t="s">
        <v>428</v>
      </c>
      <c r="L40" s="468">
        <v>72.590239290306229</v>
      </c>
      <c r="M40" s="468">
        <v>7</v>
      </c>
      <c r="N40" s="469">
        <v>508.13167503214362</v>
      </c>
    </row>
    <row r="41" spans="1:14" ht="14.4" customHeight="1" x14ac:dyDescent="0.3">
      <c r="A41" s="463" t="s">
        <v>426</v>
      </c>
      <c r="B41" s="464" t="s">
        <v>427</v>
      </c>
      <c r="C41" s="465" t="s">
        <v>435</v>
      </c>
      <c r="D41" s="466" t="s">
        <v>436</v>
      </c>
      <c r="E41" s="467">
        <v>50113001</v>
      </c>
      <c r="F41" s="466" t="s">
        <v>440</v>
      </c>
      <c r="G41" s="465" t="s">
        <v>441</v>
      </c>
      <c r="H41" s="465">
        <v>921241</v>
      </c>
      <c r="I41" s="465">
        <v>0</v>
      </c>
      <c r="J41" s="465" t="s">
        <v>493</v>
      </c>
      <c r="K41" s="465" t="s">
        <v>428</v>
      </c>
      <c r="L41" s="468">
        <v>121.42080159906202</v>
      </c>
      <c r="M41" s="468">
        <v>6</v>
      </c>
      <c r="N41" s="469">
        <v>728.52480959437207</v>
      </c>
    </row>
    <row r="42" spans="1:14" ht="14.4" customHeight="1" x14ac:dyDescent="0.3">
      <c r="A42" s="463" t="s">
        <v>426</v>
      </c>
      <c r="B42" s="464" t="s">
        <v>427</v>
      </c>
      <c r="C42" s="465" t="s">
        <v>435</v>
      </c>
      <c r="D42" s="466" t="s">
        <v>436</v>
      </c>
      <c r="E42" s="467">
        <v>50113001</v>
      </c>
      <c r="F42" s="466" t="s">
        <v>440</v>
      </c>
      <c r="G42" s="465" t="s">
        <v>441</v>
      </c>
      <c r="H42" s="465">
        <v>920355</v>
      </c>
      <c r="I42" s="465">
        <v>0</v>
      </c>
      <c r="J42" s="465" t="s">
        <v>494</v>
      </c>
      <c r="K42" s="465" t="s">
        <v>428</v>
      </c>
      <c r="L42" s="468">
        <v>46.649827589597678</v>
      </c>
      <c r="M42" s="468">
        <v>5</v>
      </c>
      <c r="N42" s="469">
        <v>233.2491379479884</v>
      </c>
    </row>
    <row r="43" spans="1:14" ht="14.4" customHeight="1" x14ac:dyDescent="0.3">
      <c r="A43" s="463" t="s">
        <v>426</v>
      </c>
      <c r="B43" s="464" t="s">
        <v>427</v>
      </c>
      <c r="C43" s="465" t="s">
        <v>435</v>
      </c>
      <c r="D43" s="466" t="s">
        <v>436</v>
      </c>
      <c r="E43" s="467">
        <v>50113001</v>
      </c>
      <c r="F43" s="466" t="s">
        <v>440</v>
      </c>
      <c r="G43" s="465" t="s">
        <v>441</v>
      </c>
      <c r="H43" s="465">
        <v>920380</v>
      </c>
      <c r="I43" s="465">
        <v>0</v>
      </c>
      <c r="J43" s="465" t="s">
        <v>495</v>
      </c>
      <c r="K43" s="465" t="s">
        <v>428</v>
      </c>
      <c r="L43" s="468">
        <v>316.28919805387073</v>
      </c>
      <c r="M43" s="468">
        <v>2</v>
      </c>
      <c r="N43" s="469">
        <v>632.57839610774147</v>
      </c>
    </row>
    <row r="44" spans="1:14" ht="14.4" customHeight="1" x14ac:dyDescent="0.3">
      <c r="A44" s="463" t="s">
        <v>426</v>
      </c>
      <c r="B44" s="464" t="s">
        <v>427</v>
      </c>
      <c r="C44" s="465" t="s">
        <v>435</v>
      </c>
      <c r="D44" s="466" t="s">
        <v>436</v>
      </c>
      <c r="E44" s="467">
        <v>50113001</v>
      </c>
      <c r="F44" s="466" t="s">
        <v>440</v>
      </c>
      <c r="G44" s="465" t="s">
        <v>441</v>
      </c>
      <c r="H44" s="465">
        <v>921320</v>
      </c>
      <c r="I44" s="465">
        <v>0</v>
      </c>
      <c r="J44" s="465" t="s">
        <v>496</v>
      </c>
      <c r="K44" s="465" t="s">
        <v>428</v>
      </c>
      <c r="L44" s="468">
        <v>47.353366297149044</v>
      </c>
      <c r="M44" s="468">
        <v>15</v>
      </c>
      <c r="N44" s="469">
        <v>710.30049445723569</v>
      </c>
    </row>
    <row r="45" spans="1:14" ht="14.4" customHeight="1" x14ac:dyDescent="0.3">
      <c r="A45" s="463" t="s">
        <v>426</v>
      </c>
      <c r="B45" s="464" t="s">
        <v>427</v>
      </c>
      <c r="C45" s="465" t="s">
        <v>435</v>
      </c>
      <c r="D45" s="466" t="s">
        <v>436</v>
      </c>
      <c r="E45" s="467">
        <v>50113001</v>
      </c>
      <c r="F45" s="466" t="s">
        <v>440</v>
      </c>
      <c r="G45" s="465" t="s">
        <v>441</v>
      </c>
      <c r="H45" s="465">
        <v>920376</v>
      </c>
      <c r="I45" s="465">
        <v>0</v>
      </c>
      <c r="J45" s="465" t="s">
        <v>497</v>
      </c>
      <c r="K45" s="465" t="s">
        <v>428</v>
      </c>
      <c r="L45" s="468">
        <v>73.64580148075305</v>
      </c>
      <c r="M45" s="468">
        <v>22</v>
      </c>
      <c r="N45" s="469">
        <v>1620.207632576567</v>
      </c>
    </row>
    <row r="46" spans="1:14" ht="14.4" customHeight="1" x14ac:dyDescent="0.3">
      <c r="A46" s="463" t="s">
        <v>426</v>
      </c>
      <c r="B46" s="464" t="s">
        <v>427</v>
      </c>
      <c r="C46" s="465" t="s">
        <v>435</v>
      </c>
      <c r="D46" s="466" t="s">
        <v>436</v>
      </c>
      <c r="E46" s="467">
        <v>50113001</v>
      </c>
      <c r="F46" s="466" t="s">
        <v>440</v>
      </c>
      <c r="G46" s="465" t="s">
        <v>441</v>
      </c>
      <c r="H46" s="465">
        <v>920377</v>
      </c>
      <c r="I46" s="465">
        <v>0</v>
      </c>
      <c r="J46" s="465" t="s">
        <v>498</v>
      </c>
      <c r="K46" s="465" t="s">
        <v>428</v>
      </c>
      <c r="L46" s="468">
        <v>96.179615246691156</v>
      </c>
      <c r="M46" s="468">
        <v>8</v>
      </c>
      <c r="N46" s="469">
        <v>769.43692197352925</v>
      </c>
    </row>
    <row r="47" spans="1:14" ht="14.4" customHeight="1" x14ac:dyDescent="0.3">
      <c r="A47" s="463" t="s">
        <v>426</v>
      </c>
      <c r="B47" s="464" t="s">
        <v>427</v>
      </c>
      <c r="C47" s="465" t="s">
        <v>435</v>
      </c>
      <c r="D47" s="466" t="s">
        <v>436</v>
      </c>
      <c r="E47" s="467">
        <v>50113001</v>
      </c>
      <c r="F47" s="466" t="s">
        <v>440</v>
      </c>
      <c r="G47" s="465" t="s">
        <v>441</v>
      </c>
      <c r="H47" s="465">
        <v>920064</v>
      </c>
      <c r="I47" s="465">
        <v>0</v>
      </c>
      <c r="J47" s="465" t="s">
        <v>499</v>
      </c>
      <c r="K47" s="465" t="s">
        <v>428</v>
      </c>
      <c r="L47" s="468">
        <v>43.065216788321358</v>
      </c>
      <c r="M47" s="468">
        <v>2</v>
      </c>
      <c r="N47" s="469">
        <v>86.130433576642716</v>
      </c>
    </row>
    <row r="48" spans="1:14" ht="14.4" customHeight="1" x14ac:dyDescent="0.3">
      <c r="A48" s="463" t="s">
        <v>426</v>
      </c>
      <c r="B48" s="464" t="s">
        <v>427</v>
      </c>
      <c r="C48" s="465" t="s">
        <v>435</v>
      </c>
      <c r="D48" s="466" t="s">
        <v>436</v>
      </c>
      <c r="E48" s="467">
        <v>50113001</v>
      </c>
      <c r="F48" s="466" t="s">
        <v>440</v>
      </c>
      <c r="G48" s="465" t="s">
        <v>441</v>
      </c>
      <c r="H48" s="465">
        <v>921453</v>
      </c>
      <c r="I48" s="465">
        <v>0</v>
      </c>
      <c r="J48" s="465" t="s">
        <v>500</v>
      </c>
      <c r="K48" s="465" t="s">
        <v>428</v>
      </c>
      <c r="L48" s="468">
        <v>64.177189154403877</v>
      </c>
      <c r="M48" s="468">
        <v>16</v>
      </c>
      <c r="N48" s="469">
        <v>1026.835026470462</v>
      </c>
    </row>
    <row r="49" spans="1:14" ht="14.4" customHeight="1" x14ac:dyDescent="0.3">
      <c r="A49" s="463" t="s">
        <v>426</v>
      </c>
      <c r="B49" s="464" t="s">
        <v>427</v>
      </c>
      <c r="C49" s="465" t="s">
        <v>435</v>
      </c>
      <c r="D49" s="466" t="s">
        <v>436</v>
      </c>
      <c r="E49" s="467">
        <v>50113001</v>
      </c>
      <c r="F49" s="466" t="s">
        <v>440</v>
      </c>
      <c r="G49" s="465" t="s">
        <v>441</v>
      </c>
      <c r="H49" s="465">
        <v>930417</v>
      </c>
      <c r="I49" s="465">
        <v>0</v>
      </c>
      <c r="J49" s="465" t="s">
        <v>501</v>
      </c>
      <c r="K49" s="465" t="s">
        <v>428</v>
      </c>
      <c r="L49" s="468">
        <v>100.52529298480728</v>
      </c>
      <c r="M49" s="468">
        <v>21</v>
      </c>
      <c r="N49" s="469">
        <v>2111.0311526809528</v>
      </c>
    </row>
    <row r="50" spans="1:14" ht="14.4" customHeight="1" x14ac:dyDescent="0.3">
      <c r="A50" s="463" t="s">
        <v>426</v>
      </c>
      <c r="B50" s="464" t="s">
        <v>427</v>
      </c>
      <c r="C50" s="465" t="s">
        <v>435</v>
      </c>
      <c r="D50" s="466" t="s">
        <v>436</v>
      </c>
      <c r="E50" s="467">
        <v>50113001</v>
      </c>
      <c r="F50" s="466" t="s">
        <v>440</v>
      </c>
      <c r="G50" s="465" t="s">
        <v>441</v>
      </c>
      <c r="H50" s="465">
        <v>921230</v>
      </c>
      <c r="I50" s="465">
        <v>0</v>
      </c>
      <c r="J50" s="465" t="s">
        <v>502</v>
      </c>
      <c r="K50" s="465" t="s">
        <v>428</v>
      </c>
      <c r="L50" s="468">
        <v>38.87227183557048</v>
      </c>
      <c r="M50" s="468">
        <v>39</v>
      </c>
      <c r="N50" s="469">
        <v>1516.0186015872487</v>
      </c>
    </row>
    <row r="51" spans="1:14" ht="14.4" customHeight="1" x14ac:dyDescent="0.3">
      <c r="A51" s="463" t="s">
        <v>426</v>
      </c>
      <c r="B51" s="464" t="s">
        <v>427</v>
      </c>
      <c r="C51" s="465" t="s">
        <v>435</v>
      </c>
      <c r="D51" s="466" t="s">
        <v>436</v>
      </c>
      <c r="E51" s="467">
        <v>50113001</v>
      </c>
      <c r="F51" s="466" t="s">
        <v>440</v>
      </c>
      <c r="G51" s="465" t="s">
        <v>441</v>
      </c>
      <c r="H51" s="465">
        <v>921403</v>
      </c>
      <c r="I51" s="465">
        <v>0</v>
      </c>
      <c r="J51" s="465" t="s">
        <v>503</v>
      </c>
      <c r="K51" s="465" t="s">
        <v>428</v>
      </c>
      <c r="L51" s="468">
        <v>44.806438283537609</v>
      </c>
      <c r="M51" s="468">
        <v>11</v>
      </c>
      <c r="N51" s="469">
        <v>492.87082111891374</v>
      </c>
    </row>
    <row r="52" spans="1:14" ht="14.4" customHeight="1" x14ac:dyDescent="0.3">
      <c r="A52" s="463" t="s">
        <v>426</v>
      </c>
      <c r="B52" s="464" t="s">
        <v>427</v>
      </c>
      <c r="C52" s="465" t="s">
        <v>435</v>
      </c>
      <c r="D52" s="466" t="s">
        <v>436</v>
      </c>
      <c r="E52" s="467">
        <v>50113001</v>
      </c>
      <c r="F52" s="466" t="s">
        <v>440</v>
      </c>
      <c r="G52" s="465" t="s">
        <v>441</v>
      </c>
      <c r="H52" s="465">
        <v>203092</v>
      </c>
      <c r="I52" s="465">
        <v>203092</v>
      </c>
      <c r="J52" s="465" t="s">
        <v>504</v>
      </c>
      <c r="K52" s="465" t="s">
        <v>505</v>
      </c>
      <c r="L52" s="468">
        <v>150.50799999999998</v>
      </c>
      <c r="M52" s="468">
        <v>20</v>
      </c>
      <c r="N52" s="469">
        <v>3010.1599999999994</v>
      </c>
    </row>
    <row r="53" spans="1:14" ht="14.4" customHeight="1" x14ac:dyDescent="0.3">
      <c r="A53" s="463" t="s">
        <v>426</v>
      </c>
      <c r="B53" s="464" t="s">
        <v>427</v>
      </c>
      <c r="C53" s="465" t="s">
        <v>435</v>
      </c>
      <c r="D53" s="466" t="s">
        <v>436</v>
      </c>
      <c r="E53" s="467">
        <v>50113001</v>
      </c>
      <c r="F53" s="466" t="s">
        <v>440</v>
      </c>
      <c r="G53" s="465" t="s">
        <v>441</v>
      </c>
      <c r="H53" s="465">
        <v>100499</v>
      </c>
      <c r="I53" s="465">
        <v>499</v>
      </c>
      <c r="J53" s="465" t="s">
        <v>506</v>
      </c>
      <c r="K53" s="465" t="s">
        <v>507</v>
      </c>
      <c r="L53" s="468">
        <v>113.18</v>
      </c>
      <c r="M53" s="468">
        <v>2</v>
      </c>
      <c r="N53" s="469">
        <v>226.36</v>
      </c>
    </row>
    <row r="54" spans="1:14" ht="14.4" customHeight="1" x14ac:dyDescent="0.3">
      <c r="A54" s="463" t="s">
        <v>426</v>
      </c>
      <c r="B54" s="464" t="s">
        <v>427</v>
      </c>
      <c r="C54" s="465" t="s">
        <v>435</v>
      </c>
      <c r="D54" s="466" t="s">
        <v>436</v>
      </c>
      <c r="E54" s="467">
        <v>50113001</v>
      </c>
      <c r="F54" s="466" t="s">
        <v>440</v>
      </c>
      <c r="G54" s="465" t="s">
        <v>441</v>
      </c>
      <c r="H54" s="465">
        <v>100498</v>
      </c>
      <c r="I54" s="465">
        <v>498</v>
      </c>
      <c r="J54" s="465" t="s">
        <v>506</v>
      </c>
      <c r="K54" s="465" t="s">
        <v>508</v>
      </c>
      <c r="L54" s="468">
        <v>108.75</v>
      </c>
      <c r="M54" s="468">
        <v>2</v>
      </c>
      <c r="N54" s="469">
        <v>217.5</v>
      </c>
    </row>
    <row r="55" spans="1:14" ht="14.4" customHeight="1" x14ac:dyDescent="0.3">
      <c r="A55" s="463" t="s">
        <v>426</v>
      </c>
      <c r="B55" s="464" t="s">
        <v>427</v>
      </c>
      <c r="C55" s="465" t="s">
        <v>435</v>
      </c>
      <c r="D55" s="466" t="s">
        <v>436</v>
      </c>
      <c r="E55" s="467">
        <v>50113001</v>
      </c>
      <c r="F55" s="466" t="s">
        <v>440</v>
      </c>
      <c r="G55" s="465" t="s">
        <v>441</v>
      </c>
      <c r="H55" s="465">
        <v>215978</v>
      </c>
      <c r="I55" s="465">
        <v>215978</v>
      </c>
      <c r="J55" s="465" t="s">
        <v>509</v>
      </c>
      <c r="K55" s="465" t="s">
        <v>510</v>
      </c>
      <c r="L55" s="468">
        <v>118.33333333333333</v>
      </c>
      <c r="M55" s="468">
        <v>12</v>
      </c>
      <c r="N55" s="469">
        <v>1420</v>
      </c>
    </row>
    <row r="56" spans="1:14" ht="14.4" customHeight="1" x14ac:dyDescent="0.3">
      <c r="A56" s="463" t="s">
        <v>426</v>
      </c>
      <c r="B56" s="464" t="s">
        <v>427</v>
      </c>
      <c r="C56" s="465" t="s">
        <v>435</v>
      </c>
      <c r="D56" s="466" t="s">
        <v>436</v>
      </c>
      <c r="E56" s="467">
        <v>50113001</v>
      </c>
      <c r="F56" s="466" t="s">
        <v>440</v>
      </c>
      <c r="G56" s="465" t="s">
        <v>441</v>
      </c>
      <c r="H56" s="465">
        <v>100502</v>
      </c>
      <c r="I56" s="465">
        <v>502</v>
      </c>
      <c r="J56" s="465" t="s">
        <v>511</v>
      </c>
      <c r="K56" s="465" t="s">
        <v>512</v>
      </c>
      <c r="L56" s="468">
        <v>238.68000000000006</v>
      </c>
      <c r="M56" s="468">
        <v>1</v>
      </c>
      <c r="N56" s="469">
        <v>238.68000000000006</v>
      </c>
    </row>
    <row r="57" spans="1:14" ht="14.4" customHeight="1" x14ac:dyDescent="0.3">
      <c r="A57" s="463" t="s">
        <v>426</v>
      </c>
      <c r="B57" s="464" t="s">
        <v>427</v>
      </c>
      <c r="C57" s="465" t="s">
        <v>435</v>
      </c>
      <c r="D57" s="466" t="s">
        <v>436</v>
      </c>
      <c r="E57" s="467">
        <v>50113001</v>
      </c>
      <c r="F57" s="466" t="s">
        <v>440</v>
      </c>
      <c r="G57" s="465" t="s">
        <v>441</v>
      </c>
      <c r="H57" s="465">
        <v>100514</v>
      </c>
      <c r="I57" s="465">
        <v>514</v>
      </c>
      <c r="J57" s="465" t="s">
        <v>513</v>
      </c>
      <c r="K57" s="465" t="s">
        <v>514</v>
      </c>
      <c r="L57" s="468">
        <v>87.88</v>
      </c>
      <c r="M57" s="468">
        <v>24</v>
      </c>
      <c r="N57" s="469">
        <v>2109.12</v>
      </c>
    </row>
    <row r="58" spans="1:14" ht="14.4" customHeight="1" x14ac:dyDescent="0.3">
      <c r="A58" s="463" t="s">
        <v>426</v>
      </c>
      <c r="B58" s="464" t="s">
        <v>427</v>
      </c>
      <c r="C58" s="465" t="s">
        <v>435</v>
      </c>
      <c r="D58" s="466" t="s">
        <v>436</v>
      </c>
      <c r="E58" s="467">
        <v>50113001</v>
      </c>
      <c r="F58" s="466" t="s">
        <v>440</v>
      </c>
      <c r="G58" s="465" t="s">
        <v>441</v>
      </c>
      <c r="H58" s="465">
        <v>100876</v>
      </c>
      <c r="I58" s="465">
        <v>876</v>
      </c>
      <c r="J58" s="465" t="s">
        <v>515</v>
      </c>
      <c r="K58" s="465" t="s">
        <v>516</v>
      </c>
      <c r="L58" s="468">
        <v>68.525000000000006</v>
      </c>
      <c r="M58" s="468">
        <v>4</v>
      </c>
      <c r="N58" s="469">
        <v>274.10000000000002</v>
      </c>
    </row>
    <row r="59" spans="1:14" ht="14.4" customHeight="1" x14ac:dyDescent="0.3">
      <c r="A59" s="463" t="s">
        <v>426</v>
      </c>
      <c r="B59" s="464" t="s">
        <v>427</v>
      </c>
      <c r="C59" s="465" t="s">
        <v>435</v>
      </c>
      <c r="D59" s="466" t="s">
        <v>436</v>
      </c>
      <c r="E59" s="467">
        <v>50113001</v>
      </c>
      <c r="F59" s="466" t="s">
        <v>440</v>
      </c>
      <c r="G59" s="465" t="s">
        <v>441</v>
      </c>
      <c r="H59" s="465">
        <v>849941</v>
      </c>
      <c r="I59" s="465">
        <v>162142</v>
      </c>
      <c r="J59" s="465" t="s">
        <v>517</v>
      </c>
      <c r="K59" s="465" t="s">
        <v>518</v>
      </c>
      <c r="L59" s="468">
        <v>29.725000000000009</v>
      </c>
      <c r="M59" s="468">
        <v>2</v>
      </c>
      <c r="N59" s="469">
        <v>59.450000000000017</v>
      </c>
    </row>
    <row r="60" spans="1:14" ht="14.4" customHeight="1" x14ac:dyDescent="0.3">
      <c r="A60" s="463" t="s">
        <v>426</v>
      </c>
      <c r="B60" s="464" t="s">
        <v>427</v>
      </c>
      <c r="C60" s="465" t="s">
        <v>435</v>
      </c>
      <c r="D60" s="466" t="s">
        <v>436</v>
      </c>
      <c r="E60" s="467">
        <v>50113001</v>
      </c>
      <c r="F60" s="466" t="s">
        <v>440</v>
      </c>
      <c r="G60" s="465" t="s">
        <v>441</v>
      </c>
      <c r="H60" s="465">
        <v>202953</v>
      </c>
      <c r="I60" s="465">
        <v>202953</v>
      </c>
      <c r="J60" s="465" t="s">
        <v>519</v>
      </c>
      <c r="K60" s="465" t="s">
        <v>520</v>
      </c>
      <c r="L60" s="468">
        <v>489.71999999999997</v>
      </c>
      <c r="M60" s="468">
        <v>9</v>
      </c>
      <c r="N60" s="469">
        <v>4407.4799999999996</v>
      </c>
    </row>
    <row r="61" spans="1:14" ht="14.4" customHeight="1" x14ac:dyDescent="0.3">
      <c r="A61" s="463" t="s">
        <v>426</v>
      </c>
      <c r="B61" s="464" t="s">
        <v>427</v>
      </c>
      <c r="C61" s="465" t="s">
        <v>435</v>
      </c>
      <c r="D61" s="466" t="s">
        <v>436</v>
      </c>
      <c r="E61" s="467">
        <v>50113001</v>
      </c>
      <c r="F61" s="466" t="s">
        <v>440</v>
      </c>
      <c r="G61" s="465" t="s">
        <v>441</v>
      </c>
      <c r="H61" s="465">
        <v>185793</v>
      </c>
      <c r="I61" s="465">
        <v>136395</v>
      </c>
      <c r="J61" s="465" t="s">
        <v>521</v>
      </c>
      <c r="K61" s="465" t="s">
        <v>522</v>
      </c>
      <c r="L61" s="468">
        <v>190.74625064441329</v>
      </c>
      <c r="M61" s="468">
        <v>8</v>
      </c>
      <c r="N61" s="469">
        <v>1525.9700051553064</v>
      </c>
    </row>
    <row r="62" spans="1:14" ht="14.4" customHeight="1" x14ac:dyDescent="0.3">
      <c r="A62" s="463" t="s">
        <v>426</v>
      </c>
      <c r="B62" s="464" t="s">
        <v>427</v>
      </c>
      <c r="C62" s="465" t="s">
        <v>435</v>
      </c>
      <c r="D62" s="466" t="s">
        <v>436</v>
      </c>
      <c r="E62" s="467">
        <v>50113001</v>
      </c>
      <c r="F62" s="466" t="s">
        <v>440</v>
      </c>
      <c r="G62" s="465" t="s">
        <v>441</v>
      </c>
      <c r="H62" s="465">
        <v>193109</v>
      </c>
      <c r="I62" s="465">
        <v>93109</v>
      </c>
      <c r="J62" s="465" t="s">
        <v>523</v>
      </c>
      <c r="K62" s="465" t="s">
        <v>524</v>
      </c>
      <c r="L62" s="468">
        <v>151.17424528301885</v>
      </c>
      <c r="M62" s="468">
        <v>424</v>
      </c>
      <c r="N62" s="469">
        <v>64097.88</v>
      </c>
    </row>
    <row r="63" spans="1:14" ht="14.4" customHeight="1" x14ac:dyDescent="0.3">
      <c r="A63" s="463" t="s">
        <v>426</v>
      </c>
      <c r="B63" s="464" t="s">
        <v>427</v>
      </c>
      <c r="C63" s="465" t="s">
        <v>435</v>
      </c>
      <c r="D63" s="466" t="s">
        <v>436</v>
      </c>
      <c r="E63" s="467">
        <v>50113001</v>
      </c>
      <c r="F63" s="466" t="s">
        <v>440</v>
      </c>
      <c r="G63" s="465" t="s">
        <v>441</v>
      </c>
      <c r="H63" s="465">
        <v>395294</v>
      </c>
      <c r="I63" s="465">
        <v>180306</v>
      </c>
      <c r="J63" s="465" t="s">
        <v>525</v>
      </c>
      <c r="K63" s="465" t="s">
        <v>526</v>
      </c>
      <c r="L63" s="468">
        <v>175.66727272727275</v>
      </c>
      <c r="M63" s="468">
        <v>22</v>
      </c>
      <c r="N63" s="469">
        <v>3864.6800000000003</v>
      </c>
    </row>
    <row r="64" spans="1:14" ht="14.4" customHeight="1" x14ac:dyDescent="0.3">
      <c r="A64" s="463" t="s">
        <v>426</v>
      </c>
      <c r="B64" s="464" t="s">
        <v>427</v>
      </c>
      <c r="C64" s="465" t="s">
        <v>435</v>
      </c>
      <c r="D64" s="466" t="s">
        <v>436</v>
      </c>
      <c r="E64" s="467">
        <v>50113001</v>
      </c>
      <c r="F64" s="466" t="s">
        <v>440</v>
      </c>
      <c r="G64" s="465" t="s">
        <v>527</v>
      </c>
      <c r="H64" s="465">
        <v>131934</v>
      </c>
      <c r="I64" s="465">
        <v>31934</v>
      </c>
      <c r="J64" s="465" t="s">
        <v>528</v>
      </c>
      <c r="K64" s="465" t="s">
        <v>529</v>
      </c>
      <c r="L64" s="468">
        <v>49.819999999999993</v>
      </c>
      <c r="M64" s="468">
        <v>1</v>
      </c>
      <c r="N64" s="469">
        <v>49.819999999999993</v>
      </c>
    </row>
    <row r="65" spans="1:14" ht="14.4" customHeight="1" x14ac:dyDescent="0.3">
      <c r="A65" s="463" t="s">
        <v>426</v>
      </c>
      <c r="B65" s="464" t="s">
        <v>427</v>
      </c>
      <c r="C65" s="465" t="s">
        <v>435</v>
      </c>
      <c r="D65" s="466" t="s">
        <v>436</v>
      </c>
      <c r="E65" s="467">
        <v>50113001</v>
      </c>
      <c r="F65" s="466" t="s">
        <v>440</v>
      </c>
      <c r="G65" s="465" t="s">
        <v>441</v>
      </c>
      <c r="H65" s="465">
        <v>100643</v>
      </c>
      <c r="I65" s="465">
        <v>643</v>
      </c>
      <c r="J65" s="465" t="s">
        <v>530</v>
      </c>
      <c r="K65" s="465" t="s">
        <v>531</v>
      </c>
      <c r="L65" s="468">
        <v>63.640000000000008</v>
      </c>
      <c r="M65" s="468">
        <v>2</v>
      </c>
      <c r="N65" s="469">
        <v>127.28000000000002</v>
      </c>
    </row>
    <row r="66" spans="1:14" ht="14.4" customHeight="1" x14ac:dyDescent="0.3">
      <c r="A66" s="463" t="s">
        <v>426</v>
      </c>
      <c r="B66" s="464" t="s">
        <v>427</v>
      </c>
      <c r="C66" s="465" t="s">
        <v>435</v>
      </c>
      <c r="D66" s="466" t="s">
        <v>436</v>
      </c>
      <c r="E66" s="467">
        <v>50113001</v>
      </c>
      <c r="F66" s="466" t="s">
        <v>440</v>
      </c>
      <c r="G66" s="465" t="s">
        <v>527</v>
      </c>
      <c r="H66" s="465">
        <v>166030</v>
      </c>
      <c r="I66" s="465">
        <v>66030</v>
      </c>
      <c r="J66" s="465" t="s">
        <v>532</v>
      </c>
      <c r="K66" s="465" t="s">
        <v>533</v>
      </c>
      <c r="L66" s="468">
        <v>29.83</v>
      </c>
      <c r="M66" s="468">
        <v>1</v>
      </c>
      <c r="N66" s="469">
        <v>29.83</v>
      </c>
    </row>
    <row r="67" spans="1:14" ht="14.4" customHeight="1" thickBot="1" x14ac:dyDescent="0.35">
      <c r="A67" s="470" t="s">
        <v>426</v>
      </c>
      <c r="B67" s="471" t="s">
        <v>427</v>
      </c>
      <c r="C67" s="472" t="s">
        <v>435</v>
      </c>
      <c r="D67" s="473" t="s">
        <v>436</v>
      </c>
      <c r="E67" s="474">
        <v>50113013</v>
      </c>
      <c r="F67" s="473" t="s">
        <v>534</v>
      </c>
      <c r="G67" s="472" t="s">
        <v>527</v>
      </c>
      <c r="H67" s="472">
        <v>105951</v>
      </c>
      <c r="I67" s="472">
        <v>5951</v>
      </c>
      <c r="J67" s="472" t="s">
        <v>535</v>
      </c>
      <c r="K67" s="472" t="s">
        <v>536</v>
      </c>
      <c r="L67" s="475">
        <v>114.50125000000003</v>
      </c>
      <c r="M67" s="475">
        <v>8</v>
      </c>
      <c r="N67" s="476">
        <v>916.01000000000022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.88671875" style="189" customWidth="1"/>
    <col min="5" max="5" width="5.5546875" style="192" customWidth="1"/>
    <col min="6" max="6" width="10.88671875" style="189" customWidth="1"/>
    <col min="7" max="16384" width="8.88671875" style="114"/>
  </cols>
  <sheetData>
    <row r="1" spans="1:6" ht="37.200000000000003" customHeight="1" thickBot="1" x14ac:dyDescent="0.4">
      <c r="A1" s="342" t="s">
        <v>137</v>
      </c>
      <c r="B1" s="343"/>
      <c r="C1" s="343"/>
      <c r="D1" s="343"/>
      <c r="E1" s="343"/>
      <c r="F1" s="343"/>
    </row>
    <row r="2" spans="1:6" ht="14.4" customHeight="1" thickBot="1" x14ac:dyDescent="0.35">
      <c r="A2" s="207" t="s">
        <v>242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" customHeight="1" thickBot="1" x14ac:dyDescent="0.3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537</v>
      </c>
      <c r="B5" s="454"/>
      <c r="C5" s="481">
        <v>0</v>
      </c>
      <c r="D5" s="454">
        <v>995.66000000000008</v>
      </c>
      <c r="E5" s="481">
        <v>1</v>
      </c>
      <c r="F5" s="455">
        <v>995.66000000000008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995.66000000000008</v>
      </c>
      <c r="E6" s="487">
        <v>1</v>
      </c>
      <c r="F6" s="488">
        <v>995.66000000000008</v>
      </c>
    </row>
    <row r="7" spans="1:6" ht="14.4" customHeight="1" thickBot="1" x14ac:dyDescent="0.35"/>
    <row r="8" spans="1:6" ht="14.4" customHeight="1" x14ac:dyDescent="0.3">
      <c r="A8" s="495" t="s">
        <v>538</v>
      </c>
      <c r="B8" s="461"/>
      <c r="C8" s="482">
        <v>0</v>
      </c>
      <c r="D8" s="461">
        <v>49.819999999999993</v>
      </c>
      <c r="E8" s="482">
        <v>1</v>
      </c>
      <c r="F8" s="462">
        <v>49.819999999999993</v>
      </c>
    </row>
    <row r="9" spans="1:6" ht="14.4" customHeight="1" x14ac:dyDescent="0.3">
      <c r="A9" s="496" t="s">
        <v>539</v>
      </c>
      <c r="B9" s="468"/>
      <c r="C9" s="491">
        <v>0</v>
      </c>
      <c r="D9" s="468">
        <v>29.83</v>
      </c>
      <c r="E9" s="491">
        <v>1</v>
      </c>
      <c r="F9" s="469">
        <v>29.83</v>
      </c>
    </row>
    <row r="10" spans="1:6" ht="14.4" customHeight="1" thickBot="1" x14ac:dyDescent="0.35">
      <c r="A10" s="497" t="s">
        <v>540</v>
      </c>
      <c r="B10" s="492"/>
      <c r="C10" s="493">
        <v>0</v>
      </c>
      <c r="D10" s="492">
        <v>916.0100000000001</v>
      </c>
      <c r="E10" s="493">
        <v>1</v>
      </c>
      <c r="F10" s="494">
        <v>916.0100000000001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995.66000000000008</v>
      </c>
      <c r="E11" s="487">
        <v>1</v>
      </c>
      <c r="F11" s="488">
        <v>995.66000000000008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2018-09-26T12:43:55Z</dcterms:modified>
</cp:coreProperties>
</file>